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mra\Desktop\Boot Camp\Challenges\Challenge 1\"/>
    </mc:Choice>
  </mc:AlternateContent>
  <xr:revisionPtr revIDLastSave="0" documentId="13_ncr:1_{7C8BE69A-2107-4CA7-B953-9C41BD0F2B51}" xr6:coauthVersionLast="47" xr6:coauthVersionMax="47" xr10:uidLastSave="{00000000-0000-0000-0000-000000000000}"/>
  <bookViews>
    <workbookView xWindow="-28920" yWindow="7695" windowWidth="29040" windowHeight="15840" activeTab="1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1" l="1"/>
  <c r="B12" i="11"/>
  <c r="B11" i="11"/>
  <c r="B10" i="11"/>
  <c r="C13" i="11"/>
  <c r="C12" i="11"/>
  <c r="C11" i="11"/>
  <c r="C10" i="11"/>
  <c r="D13" i="11"/>
  <c r="D12" i="11"/>
  <c r="D11" i="11"/>
  <c r="D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J3" i="11" s="1"/>
  <c r="D2" i="11"/>
  <c r="C2" i="11"/>
  <c r="B2" i="11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J2" i="11" l="1"/>
  <c r="J6" i="11"/>
  <c r="J7" i="11"/>
  <c r="J4" i="11"/>
  <c r="J8" i="11"/>
  <c r="J10" i="11"/>
  <c r="J5" i="11"/>
  <c r="J9" i="11"/>
  <c r="J11" i="11"/>
  <c r="J12" i="11"/>
  <c r="J13" i="11"/>
  <c r="E13" i="11"/>
  <c r="E2" i="11"/>
  <c r="E6" i="11"/>
  <c r="E7" i="11"/>
  <c r="E8" i="11"/>
  <c r="E9" i="11"/>
  <c r="E12" i="11"/>
  <c r="E5" i="11"/>
  <c r="E4" i="11"/>
  <c r="E11" i="11"/>
  <c r="E10" i="11"/>
  <c r="E3" i="11"/>
  <c r="I3" i="11" s="1"/>
  <c r="I11" i="11" l="1"/>
  <c r="I10" i="11"/>
  <c r="F9" i="11"/>
  <c r="I9" i="11"/>
  <c r="F5" i="11"/>
  <c r="I5" i="11"/>
  <c r="G8" i="11"/>
  <c r="I8" i="11"/>
  <c r="G4" i="11"/>
  <c r="I4" i="11"/>
  <c r="F7" i="11"/>
  <c r="I7" i="11"/>
  <c r="G6" i="11"/>
  <c r="I6" i="11"/>
  <c r="I2" i="11"/>
  <c r="F12" i="11"/>
  <c r="I12" i="11"/>
  <c r="G13" i="11"/>
  <c r="I13" i="11"/>
  <c r="H13" i="11"/>
  <c r="F13" i="11"/>
  <c r="H2" i="11"/>
  <c r="G2" i="11"/>
  <c r="F2" i="11"/>
  <c r="H6" i="11"/>
  <c r="G7" i="11"/>
  <c r="F6" i="11"/>
  <c r="H8" i="11"/>
  <c r="G12" i="11"/>
  <c r="H7" i="11"/>
  <c r="F8" i="11"/>
  <c r="H12" i="11"/>
  <c r="G5" i="11"/>
  <c r="G9" i="11"/>
  <c r="H9" i="11"/>
  <c r="H5" i="11"/>
  <c r="F4" i="11"/>
  <c r="H4" i="11"/>
  <c r="G10" i="11"/>
  <c r="H10" i="11"/>
  <c r="G11" i="11"/>
  <c r="H11" i="11"/>
  <c r="F10" i="11"/>
  <c r="F11" i="11"/>
  <c r="G3" i="11"/>
  <c r="H3" i="11"/>
  <c r="F3" i="11"/>
</calcChain>
</file>

<file path=xl/sharedStrings.xml><?xml version="1.0" encoding="utf-8"?>
<sst xmlns="http://schemas.openxmlformats.org/spreadsheetml/2006/main" count="33036" uniqueCount="8403">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</sst>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44" fontId="0" fillId="0" borderId="0" xfId="1" applyFont="1"/>
    <xf numFmtId="165" fontId="0" fillId="0" borderId="0" xfId="1" applyNumberFormat="1" applyFont="1" applyAlignment="1">
      <alignment horizontal="left" wrapText="1"/>
    </xf>
    <xf numFmtId="165" fontId="0" fillId="0" borderId="0" xfId="1" applyNumberFormat="1" applyFont="1"/>
    <xf numFmtId="38" fontId="0" fillId="0" borderId="0" xfId="0" applyNumberFormat="1"/>
    <xf numFmtId="0" fontId="1" fillId="0" borderId="1" xfId="0" applyFont="1" applyBorder="1"/>
    <xf numFmtId="0" fontId="3" fillId="0" borderId="0" xfId="0" applyFont="1"/>
    <xf numFmtId="0" fontId="0" fillId="0" borderId="0" xfId="0" applyAlignment="1">
      <alignment horizontal="center"/>
    </xf>
    <xf numFmtId="9" fontId="0" fillId="0" borderId="0" xfId="2" applyFont="1" applyAlignment="1">
      <alignment horizontal="center"/>
    </xf>
    <xf numFmtId="0" fontId="3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3" fontId="3" fillId="0" borderId="0" xfId="0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5">
    <dxf>
      <numFmt numFmtId="6" formatCode="#,##0_);[Red]\(#,##0\)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#,##0_);[Red]\(#,##0\)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8C-4808-878E-7A93BB3F597A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#,##0_);[Red]\(#,##0\)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8C-4808-878E-7A93BB3F597A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#,##0_);[Red]\(#,##0\)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8C-4808-878E-7A93BB3F5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1121999"/>
        <c:axId val="271108687"/>
      </c:lineChart>
      <c:catAx>
        <c:axId val="27112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108687"/>
        <c:crosses val="autoZero"/>
        <c:auto val="1"/>
        <c:lblAlgn val="ctr"/>
        <c:lblOffset val="100"/>
        <c:noMultiLvlLbl val="0"/>
      </c:catAx>
      <c:valAx>
        <c:axId val="27110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12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3D-4418-80AC-7FF12A3E835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3D-4418-80AC-7FF12A3E835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3D-4418-80AC-7FF12A3E8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9177392"/>
        <c:axId val="1889177808"/>
      </c:lineChart>
      <c:catAx>
        <c:axId val="188917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177808"/>
        <c:crosses val="autoZero"/>
        <c:auto val="1"/>
        <c:lblAlgn val="ctr"/>
        <c:lblOffset val="100"/>
        <c:noMultiLvlLbl val="0"/>
      </c:catAx>
      <c:valAx>
        <c:axId val="188917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17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DC-4DB4-A1A8-05970B5EF87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DC-4DB4-A1A8-05970B5EF87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DC-4DB4-A1A8-05970B5EF87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DC-4DB4-A1A8-05970B5EF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0178751"/>
        <c:axId val="630182495"/>
      </c:barChart>
      <c:catAx>
        <c:axId val="63017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182495"/>
        <c:crosses val="autoZero"/>
        <c:auto val="1"/>
        <c:lblAlgn val="ctr"/>
        <c:lblOffset val="100"/>
        <c:noMultiLvlLbl val="0"/>
      </c:catAx>
      <c:valAx>
        <c:axId val="63018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17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F5-4E4A-9BD4-3DC069A95F4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F5-4E4A-9BD4-3DC069A95F4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F5-4E4A-9BD4-3DC069A95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0250111"/>
        <c:axId val="630248031"/>
      </c:barChart>
      <c:catAx>
        <c:axId val="63025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248031"/>
        <c:crosses val="autoZero"/>
        <c:auto val="1"/>
        <c:lblAlgn val="ctr"/>
        <c:lblOffset val="100"/>
        <c:noMultiLvlLbl val="0"/>
      </c:catAx>
      <c:valAx>
        <c:axId val="63024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25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80-4DD2-A277-F48E24D0FBA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80-4DD2-A277-F48E24D0FBA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80-4DD2-A277-F48E24D0FBA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80-4DD2-A277-F48E24D0F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6568703"/>
        <c:axId val="636578687"/>
      </c:lineChart>
      <c:catAx>
        <c:axId val="63656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78687"/>
        <c:crosses val="autoZero"/>
        <c:auto val="1"/>
        <c:lblAlgn val="ctr"/>
        <c:lblOffset val="100"/>
        <c:noMultiLvlLbl val="0"/>
      </c:catAx>
      <c:valAx>
        <c:axId val="63657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6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647170</xdr:colOff>
      <xdr:row>8</xdr:row>
      <xdr:rowOff>114300</xdr:rowOff>
    </xdr:from>
    <xdr:to>
      <xdr:col>10</xdr:col>
      <xdr:colOff>752475</xdr:colOff>
      <xdr:row>27</xdr:row>
      <xdr:rowOff>114829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37BB65-CFB9-4E41-B2B7-133BE47FA9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182033</xdr:colOff>
      <xdr:row>14</xdr:row>
      <xdr:rowOff>154516</xdr:rowOff>
    </xdr:from>
    <xdr:to>
      <xdr:col>14</xdr:col>
      <xdr:colOff>219075</xdr:colOff>
      <xdr:row>43</xdr:row>
      <xdr:rowOff>66677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9A48FB-B635-4FC7-A28C-E74B03A09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560915</xdr:colOff>
      <xdr:row>9</xdr:row>
      <xdr:rowOff>107949</xdr:rowOff>
    </xdr:from>
    <xdr:to>
      <xdr:col>8</xdr:col>
      <xdr:colOff>389465</xdr:colOff>
      <xdr:row>31</xdr:row>
      <xdr:rowOff>50799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0FBF95-878E-47E3-9CA8-99C6695497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726016</xdr:colOff>
      <xdr:row>11</xdr:row>
      <xdr:rowOff>179915</xdr:rowOff>
    </xdr:from>
    <xdr:to>
      <xdr:col>7</xdr:col>
      <xdr:colOff>421216</xdr:colOff>
      <xdr:row>27</xdr:row>
      <xdr:rowOff>10582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D06797-8241-4091-91D9-E79DFAA88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357715</xdr:colOff>
      <xdr:row>18</xdr:row>
      <xdr:rowOff>91017</xdr:rowOff>
    </xdr:from>
    <xdr:to>
      <xdr:col>7</xdr:col>
      <xdr:colOff>376766</xdr:colOff>
      <xdr:row>36</xdr:row>
      <xdr:rowOff>80433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A62C80-D916-4E5D-A5D1-6C681D34E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eran Persaud" refreshedDate="44353.707518634263" createdVersion="7" refreshedVersion="7" minRefreshableVersion="3" recordCount="4114" xr:uid="{523B85D2-EF44-4D58-A895-A88E809C9D9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eran Persaud" refreshedDate="44353.728317361114" createdVersion="7" refreshedVersion="7" minRefreshableVersion="3" recordCount="4114" xr:uid="{E45C3288-20BC-4D44-A84D-B55A2DEAAF8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eran Persaud" refreshedDate="44358.953221064818" createdVersion="7" refreshedVersion="7" minRefreshableVersion="3" recordCount="4114" xr:uid="{D6AE33D2-1ADA-45FF-AB81-767E03B2B5E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8D65CB-AEED-48EC-B2B3-E88A32E39B8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 numFmtId="38"/>
  </dataFields>
  <formats count="1">
    <format dxfId="0">
      <pivotArea outline="0" collapsedLevelsAreSubtotals="1" fieldPosition="0"/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FC2B33-6DAA-4686-B72A-46C42C17E03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EA4031-29EE-41E9-94BD-0FA8A3EF566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095556-936E-4227-9834-AA6C82631DE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0" zoomScaleNormal="80" workbookViewId="0">
      <pane ySplit="1" topLeftCell="A2" activePane="bottomLeft" state="frozen"/>
      <selection pane="bottomLeft" activeCell="C3259" sqref="C3259"/>
    </sheetView>
  </sheetViews>
  <sheetFormatPr defaultColWidth="8.8203125" defaultRowHeight="14.35" x14ac:dyDescent="0.5"/>
  <cols>
    <col min="1" max="1" width="7.703125" bestFit="1" customWidth="1"/>
    <col min="2" max="2" width="38.46875" style="3" customWidth="1"/>
    <col min="3" max="3" width="40.87890625" style="3" bestFit="1" customWidth="1"/>
    <col min="4" max="4" width="15.41015625" style="6" bestFit="1" customWidth="1"/>
    <col min="5" max="5" width="12.5859375" style="8" bestFit="1" customWidth="1"/>
    <col min="6" max="6" width="14.05859375" bestFit="1" customWidth="1"/>
    <col min="7" max="7" width="12.3515625" bestFit="1" customWidth="1"/>
    <col min="8" max="9" width="13.05859375" bestFit="1" customWidth="1"/>
    <col min="10" max="10" width="16.1171875" bestFit="1" customWidth="1"/>
    <col min="11" max="11" width="13.87890625" bestFit="1" customWidth="1"/>
    <col min="12" max="12" width="17.87890625" bestFit="1" customWidth="1"/>
    <col min="13" max="13" width="13.17578125" bestFit="1" customWidth="1"/>
    <col min="14" max="14" width="27.17578125" bestFit="1" customWidth="1"/>
    <col min="15" max="15" width="21.703125" bestFit="1" customWidth="1"/>
    <col min="16" max="16" width="20.5859375" bestFit="1" customWidth="1"/>
    <col min="17" max="17" width="19.1171875" bestFit="1" customWidth="1"/>
    <col min="18" max="18" width="16" bestFit="1" customWidth="1"/>
    <col min="19" max="19" width="26.17578125" style="13" bestFit="1" customWidth="1"/>
    <col min="20" max="20" width="24.8203125" bestFit="1" customWidth="1"/>
    <col min="21" max="21" width="12.29296875" customWidth="1"/>
  </cols>
  <sheetData>
    <row r="1" spans="1:21" x14ac:dyDescent="0.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2" t="s">
        <v>8366</v>
      </c>
      <c r="U1" s="12" t="s">
        <v>8379</v>
      </c>
    </row>
    <row r="2" spans="1:21" ht="43" x14ac:dyDescent="0.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28.7" x14ac:dyDescent="0.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3" x14ac:dyDescent="0.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8.7" x14ac:dyDescent="0.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7.35" x14ac:dyDescent="0.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" x14ac:dyDescent="0.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" x14ac:dyDescent="0.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3" x14ac:dyDescent="0.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x14ac:dyDescent="0.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" x14ac:dyDescent="0.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" x14ac:dyDescent="0.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3" x14ac:dyDescent="0.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3" x14ac:dyDescent="0.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28.7" x14ac:dyDescent="0.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8.7" x14ac:dyDescent="0.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" x14ac:dyDescent="0.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" x14ac:dyDescent="0.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" x14ac:dyDescent="0.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" x14ac:dyDescent="0.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" x14ac:dyDescent="0.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3" x14ac:dyDescent="0.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" x14ac:dyDescent="0.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8.7" x14ac:dyDescent="0.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" x14ac:dyDescent="0.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8.7" x14ac:dyDescent="0.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" x14ac:dyDescent="0.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3" x14ac:dyDescent="0.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" x14ac:dyDescent="0.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8.7" x14ac:dyDescent="0.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" x14ac:dyDescent="0.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" x14ac:dyDescent="0.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" x14ac:dyDescent="0.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3" x14ac:dyDescent="0.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" x14ac:dyDescent="0.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" x14ac:dyDescent="0.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28.7" x14ac:dyDescent="0.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8.7" x14ac:dyDescent="0.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" x14ac:dyDescent="0.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" x14ac:dyDescent="0.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3" x14ac:dyDescent="0.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3" x14ac:dyDescent="0.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" x14ac:dyDescent="0.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" x14ac:dyDescent="0.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" x14ac:dyDescent="0.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3" x14ac:dyDescent="0.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" x14ac:dyDescent="0.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" x14ac:dyDescent="0.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3" x14ac:dyDescent="0.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" x14ac:dyDescent="0.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" x14ac:dyDescent="0.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" x14ac:dyDescent="0.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" x14ac:dyDescent="0.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8.7" x14ac:dyDescent="0.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3" x14ac:dyDescent="0.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" x14ac:dyDescent="0.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8.7" x14ac:dyDescent="0.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" x14ac:dyDescent="0.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3" x14ac:dyDescent="0.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" x14ac:dyDescent="0.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" x14ac:dyDescent="0.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" x14ac:dyDescent="0.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" x14ac:dyDescent="0.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" x14ac:dyDescent="0.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3" x14ac:dyDescent="0.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28.7" x14ac:dyDescent="0.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7" x14ac:dyDescent="0.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" x14ac:dyDescent="0.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7.35" x14ac:dyDescent="0.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" x14ac:dyDescent="0.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" x14ac:dyDescent="0.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" x14ac:dyDescent="0.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" x14ac:dyDescent="0.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" x14ac:dyDescent="0.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" x14ac:dyDescent="0.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3" x14ac:dyDescent="0.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" x14ac:dyDescent="0.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" x14ac:dyDescent="0.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6" x14ac:dyDescent="0.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" x14ac:dyDescent="0.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" x14ac:dyDescent="0.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" x14ac:dyDescent="0.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" x14ac:dyDescent="0.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" x14ac:dyDescent="0.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" x14ac:dyDescent="0.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" x14ac:dyDescent="0.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3" x14ac:dyDescent="0.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" x14ac:dyDescent="0.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3" x14ac:dyDescent="0.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" x14ac:dyDescent="0.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8.7" x14ac:dyDescent="0.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" x14ac:dyDescent="0.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" x14ac:dyDescent="0.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3" x14ac:dyDescent="0.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" x14ac:dyDescent="0.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" x14ac:dyDescent="0.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3" x14ac:dyDescent="0.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" x14ac:dyDescent="0.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" x14ac:dyDescent="0.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8.7" x14ac:dyDescent="0.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" x14ac:dyDescent="0.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" x14ac:dyDescent="0.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" x14ac:dyDescent="0.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28.7" x14ac:dyDescent="0.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8.7" x14ac:dyDescent="0.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" x14ac:dyDescent="0.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" x14ac:dyDescent="0.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" x14ac:dyDescent="0.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" x14ac:dyDescent="0.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" x14ac:dyDescent="0.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" x14ac:dyDescent="0.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" x14ac:dyDescent="0.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8.7" x14ac:dyDescent="0.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" x14ac:dyDescent="0.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" x14ac:dyDescent="0.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3" x14ac:dyDescent="0.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8.7" x14ac:dyDescent="0.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" x14ac:dyDescent="0.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3" x14ac:dyDescent="0.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3" x14ac:dyDescent="0.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8.7" x14ac:dyDescent="0.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3" x14ac:dyDescent="0.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" x14ac:dyDescent="0.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" x14ac:dyDescent="0.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" x14ac:dyDescent="0.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" x14ac:dyDescent="0.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8.7" x14ac:dyDescent="0.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3" x14ac:dyDescent="0.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" x14ac:dyDescent="0.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3" x14ac:dyDescent="0.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8.7" x14ac:dyDescent="0.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8.7" x14ac:dyDescent="0.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" x14ac:dyDescent="0.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3" x14ac:dyDescent="0.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" x14ac:dyDescent="0.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" x14ac:dyDescent="0.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3" x14ac:dyDescent="0.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" x14ac:dyDescent="0.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" x14ac:dyDescent="0.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" x14ac:dyDescent="0.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" x14ac:dyDescent="0.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" x14ac:dyDescent="0.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" x14ac:dyDescent="0.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" x14ac:dyDescent="0.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8.7" x14ac:dyDescent="0.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" x14ac:dyDescent="0.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" x14ac:dyDescent="0.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" x14ac:dyDescent="0.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" x14ac:dyDescent="0.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8.7" x14ac:dyDescent="0.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" x14ac:dyDescent="0.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28.7" x14ac:dyDescent="0.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7.35" x14ac:dyDescent="0.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3" x14ac:dyDescent="0.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" x14ac:dyDescent="0.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" x14ac:dyDescent="0.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" x14ac:dyDescent="0.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" x14ac:dyDescent="0.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" x14ac:dyDescent="0.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" x14ac:dyDescent="0.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7.35" x14ac:dyDescent="0.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3" x14ac:dyDescent="0.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8.7" x14ac:dyDescent="0.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" x14ac:dyDescent="0.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" x14ac:dyDescent="0.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" x14ac:dyDescent="0.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" x14ac:dyDescent="0.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3" x14ac:dyDescent="0.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" x14ac:dyDescent="0.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" x14ac:dyDescent="0.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" x14ac:dyDescent="0.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" x14ac:dyDescent="0.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3" x14ac:dyDescent="0.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" x14ac:dyDescent="0.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8.7" x14ac:dyDescent="0.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8.7" x14ac:dyDescent="0.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8.7" x14ac:dyDescent="0.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" x14ac:dyDescent="0.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" x14ac:dyDescent="0.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3" x14ac:dyDescent="0.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3" x14ac:dyDescent="0.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" x14ac:dyDescent="0.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28.7" x14ac:dyDescent="0.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3" x14ac:dyDescent="0.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" x14ac:dyDescent="0.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" x14ac:dyDescent="0.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3" x14ac:dyDescent="0.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3" x14ac:dyDescent="0.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" x14ac:dyDescent="0.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" x14ac:dyDescent="0.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" x14ac:dyDescent="0.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" x14ac:dyDescent="0.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" x14ac:dyDescent="0.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" x14ac:dyDescent="0.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8.7" x14ac:dyDescent="0.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" x14ac:dyDescent="0.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" x14ac:dyDescent="0.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" x14ac:dyDescent="0.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" x14ac:dyDescent="0.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" x14ac:dyDescent="0.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" x14ac:dyDescent="0.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3" x14ac:dyDescent="0.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3" x14ac:dyDescent="0.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" x14ac:dyDescent="0.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" x14ac:dyDescent="0.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8.7" x14ac:dyDescent="0.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" x14ac:dyDescent="0.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3" x14ac:dyDescent="0.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" x14ac:dyDescent="0.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" x14ac:dyDescent="0.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" x14ac:dyDescent="0.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8.7" x14ac:dyDescent="0.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" x14ac:dyDescent="0.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" x14ac:dyDescent="0.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3" x14ac:dyDescent="0.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3" x14ac:dyDescent="0.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" x14ac:dyDescent="0.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" x14ac:dyDescent="0.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" x14ac:dyDescent="0.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8.7" x14ac:dyDescent="0.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" x14ac:dyDescent="0.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" x14ac:dyDescent="0.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" x14ac:dyDescent="0.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" x14ac:dyDescent="0.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" x14ac:dyDescent="0.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3" x14ac:dyDescent="0.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" x14ac:dyDescent="0.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" x14ac:dyDescent="0.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x14ac:dyDescent="0.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" x14ac:dyDescent="0.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" x14ac:dyDescent="0.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3" x14ac:dyDescent="0.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" x14ac:dyDescent="0.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" x14ac:dyDescent="0.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" x14ac:dyDescent="0.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3" x14ac:dyDescent="0.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" x14ac:dyDescent="0.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" x14ac:dyDescent="0.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7.35" x14ac:dyDescent="0.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" x14ac:dyDescent="0.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7.35" x14ac:dyDescent="0.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" x14ac:dyDescent="0.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" x14ac:dyDescent="0.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" x14ac:dyDescent="0.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3" x14ac:dyDescent="0.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" x14ac:dyDescent="0.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8.7" x14ac:dyDescent="0.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3" x14ac:dyDescent="0.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" x14ac:dyDescent="0.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" x14ac:dyDescent="0.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3" x14ac:dyDescent="0.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3" x14ac:dyDescent="0.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8.7" x14ac:dyDescent="0.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8.7" x14ac:dyDescent="0.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7.35" x14ac:dyDescent="0.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7.35" x14ac:dyDescent="0.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7.35" x14ac:dyDescent="0.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7.35" x14ac:dyDescent="0.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" x14ac:dyDescent="0.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" x14ac:dyDescent="0.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" x14ac:dyDescent="0.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" x14ac:dyDescent="0.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" x14ac:dyDescent="0.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" x14ac:dyDescent="0.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3" x14ac:dyDescent="0.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" x14ac:dyDescent="0.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" x14ac:dyDescent="0.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" x14ac:dyDescent="0.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3" x14ac:dyDescent="0.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8.7" x14ac:dyDescent="0.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" x14ac:dyDescent="0.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" x14ac:dyDescent="0.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" x14ac:dyDescent="0.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" x14ac:dyDescent="0.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8.7" x14ac:dyDescent="0.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" x14ac:dyDescent="0.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" x14ac:dyDescent="0.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" x14ac:dyDescent="0.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8.7" x14ac:dyDescent="0.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3" x14ac:dyDescent="0.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" x14ac:dyDescent="0.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8.7" x14ac:dyDescent="0.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" x14ac:dyDescent="0.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3" x14ac:dyDescent="0.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" x14ac:dyDescent="0.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57.35" x14ac:dyDescent="0.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" x14ac:dyDescent="0.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" x14ac:dyDescent="0.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" x14ac:dyDescent="0.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8.7" x14ac:dyDescent="0.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3" x14ac:dyDescent="0.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" x14ac:dyDescent="0.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" x14ac:dyDescent="0.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7.35" x14ac:dyDescent="0.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" x14ac:dyDescent="0.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8.7" x14ac:dyDescent="0.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28.7" x14ac:dyDescent="0.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8.7" x14ac:dyDescent="0.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" x14ac:dyDescent="0.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" x14ac:dyDescent="0.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" x14ac:dyDescent="0.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" x14ac:dyDescent="0.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3" x14ac:dyDescent="0.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7.35" x14ac:dyDescent="0.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" x14ac:dyDescent="0.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" x14ac:dyDescent="0.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8.7" x14ac:dyDescent="0.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3" x14ac:dyDescent="0.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" x14ac:dyDescent="0.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7.35" x14ac:dyDescent="0.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" x14ac:dyDescent="0.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" x14ac:dyDescent="0.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" x14ac:dyDescent="0.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" x14ac:dyDescent="0.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" x14ac:dyDescent="0.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" x14ac:dyDescent="0.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" x14ac:dyDescent="0.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" x14ac:dyDescent="0.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" x14ac:dyDescent="0.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" x14ac:dyDescent="0.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" x14ac:dyDescent="0.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" x14ac:dyDescent="0.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" x14ac:dyDescent="0.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" x14ac:dyDescent="0.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3" x14ac:dyDescent="0.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" x14ac:dyDescent="0.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" x14ac:dyDescent="0.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" x14ac:dyDescent="0.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" x14ac:dyDescent="0.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" x14ac:dyDescent="0.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" x14ac:dyDescent="0.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" x14ac:dyDescent="0.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8.7" x14ac:dyDescent="0.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" x14ac:dyDescent="0.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3" x14ac:dyDescent="0.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" x14ac:dyDescent="0.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" x14ac:dyDescent="0.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" x14ac:dyDescent="0.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" x14ac:dyDescent="0.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3" x14ac:dyDescent="0.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" x14ac:dyDescent="0.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3" x14ac:dyDescent="0.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" x14ac:dyDescent="0.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3" x14ac:dyDescent="0.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" x14ac:dyDescent="0.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28.7" x14ac:dyDescent="0.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28.7" x14ac:dyDescent="0.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3" x14ac:dyDescent="0.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" x14ac:dyDescent="0.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" x14ac:dyDescent="0.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" x14ac:dyDescent="0.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" x14ac:dyDescent="0.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3" x14ac:dyDescent="0.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3" x14ac:dyDescent="0.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" x14ac:dyDescent="0.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" x14ac:dyDescent="0.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" x14ac:dyDescent="0.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" x14ac:dyDescent="0.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" x14ac:dyDescent="0.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" x14ac:dyDescent="0.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" x14ac:dyDescent="0.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" x14ac:dyDescent="0.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8.7" x14ac:dyDescent="0.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" x14ac:dyDescent="0.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" x14ac:dyDescent="0.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" x14ac:dyDescent="0.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" x14ac:dyDescent="0.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" x14ac:dyDescent="0.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3" x14ac:dyDescent="0.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" x14ac:dyDescent="0.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3" x14ac:dyDescent="0.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" x14ac:dyDescent="0.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3" x14ac:dyDescent="0.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" x14ac:dyDescent="0.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" x14ac:dyDescent="0.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" x14ac:dyDescent="0.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" x14ac:dyDescent="0.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3" x14ac:dyDescent="0.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" x14ac:dyDescent="0.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3" x14ac:dyDescent="0.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" x14ac:dyDescent="0.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" x14ac:dyDescent="0.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" x14ac:dyDescent="0.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28.7" x14ac:dyDescent="0.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" x14ac:dyDescent="0.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" x14ac:dyDescent="0.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" x14ac:dyDescent="0.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7.35" x14ac:dyDescent="0.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" x14ac:dyDescent="0.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3" x14ac:dyDescent="0.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" x14ac:dyDescent="0.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" x14ac:dyDescent="0.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" x14ac:dyDescent="0.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" x14ac:dyDescent="0.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" x14ac:dyDescent="0.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28.7" x14ac:dyDescent="0.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" x14ac:dyDescent="0.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" x14ac:dyDescent="0.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" x14ac:dyDescent="0.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" x14ac:dyDescent="0.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" x14ac:dyDescent="0.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" x14ac:dyDescent="0.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" x14ac:dyDescent="0.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" x14ac:dyDescent="0.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" x14ac:dyDescent="0.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7.35" x14ac:dyDescent="0.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28.7" x14ac:dyDescent="0.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" x14ac:dyDescent="0.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" x14ac:dyDescent="0.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" x14ac:dyDescent="0.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" x14ac:dyDescent="0.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3" x14ac:dyDescent="0.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" x14ac:dyDescent="0.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" x14ac:dyDescent="0.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" x14ac:dyDescent="0.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" x14ac:dyDescent="0.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" x14ac:dyDescent="0.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3" x14ac:dyDescent="0.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8.7" x14ac:dyDescent="0.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7.35" x14ac:dyDescent="0.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3" x14ac:dyDescent="0.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" x14ac:dyDescent="0.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3" x14ac:dyDescent="0.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7.35" x14ac:dyDescent="0.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3" x14ac:dyDescent="0.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3" x14ac:dyDescent="0.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" x14ac:dyDescent="0.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" x14ac:dyDescent="0.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" x14ac:dyDescent="0.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" x14ac:dyDescent="0.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" x14ac:dyDescent="0.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" x14ac:dyDescent="0.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" x14ac:dyDescent="0.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3" x14ac:dyDescent="0.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" x14ac:dyDescent="0.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" x14ac:dyDescent="0.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3" x14ac:dyDescent="0.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" x14ac:dyDescent="0.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" x14ac:dyDescent="0.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" x14ac:dyDescent="0.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" x14ac:dyDescent="0.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8.7" x14ac:dyDescent="0.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" x14ac:dyDescent="0.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" x14ac:dyDescent="0.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" x14ac:dyDescent="0.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3" x14ac:dyDescent="0.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" x14ac:dyDescent="0.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" x14ac:dyDescent="0.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" x14ac:dyDescent="0.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8.7" x14ac:dyDescent="0.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" x14ac:dyDescent="0.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3" x14ac:dyDescent="0.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" x14ac:dyDescent="0.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8.7" x14ac:dyDescent="0.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x14ac:dyDescent="0.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" x14ac:dyDescent="0.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3" x14ac:dyDescent="0.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" x14ac:dyDescent="0.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8.7" x14ac:dyDescent="0.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" x14ac:dyDescent="0.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7.35" x14ac:dyDescent="0.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" x14ac:dyDescent="0.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" x14ac:dyDescent="0.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" x14ac:dyDescent="0.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3" x14ac:dyDescent="0.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8.7" x14ac:dyDescent="0.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3" x14ac:dyDescent="0.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" x14ac:dyDescent="0.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" x14ac:dyDescent="0.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" x14ac:dyDescent="0.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" x14ac:dyDescent="0.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" x14ac:dyDescent="0.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3" x14ac:dyDescent="0.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7.35" x14ac:dyDescent="0.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28.7" x14ac:dyDescent="0.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" x14ac:dyDescent="0.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" x14ac:dyDescent="0.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3" x14ac:dyDescent="0.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" x14ac:dyDescent="0.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" x14ac:dyDescent="0.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" x14ac:dyDescent="0.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" x14ac:dyDescent="0.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3" x14ac:dyDescent="0.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" x14ac:dyDescent="0.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8.7" x14ac:dyDescent="0.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" x14ac:dyDescent="0.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7.35" x14ac:dyDescent="0.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7.35" x14ac:dyDescent="0.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" x14ac:dyDescent="0.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3" x14ac:dyDescent="0.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" x14ac:dyDescent="0.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" x14ac:dyDescent="0.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" x14ac:dyDescent="0.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" x14ac:dyDescent="0.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" x14ac:dyDescent="0.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3" x14ac:dyDescent="0.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" x14ac:dyDescent="0.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" x14ac:dyDescent="0.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" x14ac:dyDescent="0.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" x14ac:dyDescent="0.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8.7" x14ac:dyDescent="0.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" x14ac:dyDescent="0.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" x14ac:dyDescent="0.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8.7" x14ac:dyDescent="0.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" x14ac:dyDescent="0.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3" x14ac:dyDescent="0.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" x14ac:dyDescent="0.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" x14ac:dyDescent="0.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" x14ac:dyDescent="0.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3" x14ac:dyDescent="0.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" x14ac:dyDescent="0.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" x14ac:dyDescent="0.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3" x14ac:dyDescent="0.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" x14ac:dyDescent="0.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3" x14ac:dyDescent="0.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x14ac:dyDescent="0.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" x14ac:dyDescent="0.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3" x14ac:dyDescent="0.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" x14ac:dyDescent="0.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" x14ac:dyDescent="0.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" x14ac:dyDescent="0.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" x14ac:dyDescent="0.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28.7" x14ac:dyDescent="0.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3" x14ac:dyDescent="0.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" x14ac:dyDescent="0.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" x14ac:dyDescent="0.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" x14ac:dyDescent="0.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7.35" x14ac:dyDescent="0.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" x14ac:dyDescent="0.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" x14ac:dyDescent="0.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" x14ac:dyDescent="0.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" x14ac:dyDescent="0.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3" x14ac:dyDescent="0.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" x14ac:dyDescent="0.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3" x14ac:dyDescent="0.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" x14ac:dyDescent="0.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3" x14ac:dyDescent="0.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" x14ac:dyDescent="0.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" x14ac:dyDescent="0.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" x14ac:dyDescent="0.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" x14ac:dyDescent="0.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" x14ac:dyDescent="0.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" x14ac:dyDescent="0.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8.7" x14ac:dyDescent="0.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" x14ac:dyDescent="0.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" x14ac:dyDescent="0.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3" x14ac:dyDescent="0.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" x14ac:dyDescent="0.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" x14ac:dyDescent="0.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" x14ac:dyDescent="0.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" x14ac:dyDescent="0.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3" x14ac:dyDescent="0.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" x14ac:dyDescent="0.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" x14ac:dyDescent="0.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" x14ac:dyDescent="0.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7.35" x14ac:dyDescent="0.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" x14ac:dyDescent="0.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8.7" x14ac:dyDescent="0.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" x14ac:dyDescent="0.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" x14ac:dyDescent="0.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3" x14ac:dyDescent="0.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" x14ac:dyDescent="0.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7.35" x14ac:dyDescent="0.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" x14ac:dyDescent="0.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" x14ac:dyDescent="0.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7" x14ac:dyDescent="0.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8.7" x14ac:dyDescent="0.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3" x14ac:dyDescent="0.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3" x14ac:dyDescent="0.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3" x14ac:dyDescent="0.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3" x14ac:dyDescent="0.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28.7" x14ac:dyDescent="0.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3" x14ac:dyDescent="0.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3" x14ac:dyDescent="0.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1.7" x14ac:dyDescent="0.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3" x14ac:dyDescent="0.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3" x14ac:dyDescent="0.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3" x14ac:dyDescent="0.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3" x14ac:dyDescent="0.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3" x14ac:dyDescent="0.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8.7" x14ac:dyDescent="0.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3" x14ac:dyDescent="0.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28.7" x14ac:dyDescent="0.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3" x14ac:dyDescent="0.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8.7" x14ac:dyDescent="0.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3" x14ac:dyDescent="0.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8.7" x14ac:dyDescent="0.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3" x14ac:dyDescent="0.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3" x14ac:dyDescent="0.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3" x14ac:dyDescent="0.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3" x14ac:dyDescent="0.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28.7" x14ac:dyDescent="0.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3" x14ac:dyDescent="0.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3" x14ac:dyDescent="0.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3" x14ac:dyDescent="0.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3" x14ac:dyDescent="0.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3" x14ac:dyDescent="0.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3" x14ac:dyDescent="0.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8.7" x14ac:dyDescent="0.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3" x14ac:dyDescent="0.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3" x14ac:dyDescent="0.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3" x14ac:dyDescent="0.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3" x14ac:dyDescent="0.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3" x14ac:dyDescent="0.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3" x14ac:dyDescent="0.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8.7" x14ac:dyDescent="0.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3" x14ac:dyDescent="0.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3" x14ac:dyDescent="0.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3" x14ac:dyDescent="0.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3" x14ac:dyDescent="0.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3" x14ac:dyDescent="0.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3" x14ac:dyDescent="0.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3" x14ac:dyDescent="0.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3" x14ac:dyDescent="0.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3" x14ac:dyDescent="0.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3" x14ac:dyDescent="0.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3" x14ac:dyDescent="0.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8.7" x14ac:dyDescent="0.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28.7" x14ac:dyDescent="0.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3" x14ac:dyDescent="0.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8.7" x14ac:dyDescent="0.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8.7" x14ac:dyDescent="0.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28.7" x14ac:dyDescent="0.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3" x14ac:dyDescent="0.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8.7" x14ac:dyDescent="0.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3" x14ac:dyDescent="0.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3" x14ac:dyDescent="0.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" x14ac:dyDescent="0.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28.7" x14ac:dyDescent="0.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3" x14ac:dyDescent="0.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8.7" x14ac:dyDescent="0.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3" x14ac:dyDescent="0.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3" x14ac:dyDescent="0.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8.7" x14ac:dyDescent="0.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3" x14ac:dyDescent="0.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3" x14ac:dyDescent="0.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3" x14ac:dyDescent="0.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3" x14ac:dyDescent="0.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3" x14ac:dyDescent="0.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3" x14ac:dyDescent="0.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3" x14ac:dyDescent="0.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3" x14ac:dyDescent="0.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3" x14ac:dyDescent="0.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3" x14ac:dyDescent="0.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3" x14ac:dyDescent="0.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3" x14ac:dyDescent="0.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3" x14ac:dyDescent="0.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3" x14ac:dyDescent="0.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3" x14ac:dyDescent="0.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3" x14ac:dyDescent="0.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3" x14ac:dyDescent="0.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3" x14ac:dyDescent="0.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3" x14ac:dyDescent="0.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57.35" x14ac:dyDescent="0.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3" x14ac:dyDescent="0.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3" x14ac:dyDescent="0.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3" x14ac:dyDescent="0.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3" x14ac:dyDescent="0.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8.7" x14ac:dyDescent="0.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3" x14ac:dyDescent="0.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7.35" x14ac:dyDescent="0.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3" x14ac:dyDescent="0.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3" x14ac:dyDescent="0.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3" x14ac:dyDescent="0.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3" x14ac:dyDescent="0.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3" x14ac:dyDescent="0.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3" x14ac:dyDescent="0.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3" x14ac:dyDescent="0.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8.7" x14ac:dyDescent="0.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3" x14ac:dyDescent="0.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57.35" x14ac:dyDescent="0.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3" x14ac:dyDescent="0.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3" x14ac:dyDescent="0.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3" x14ac:dyDescent="0.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8.7" x14ac:dyDescent="0.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3" x14ac:dyDescent="0.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3" x14ac:dyDescent="0.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28.7" x14ac:dyDescent="0.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3" x14ac:dyDescent="0.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3" x14ac:dyDescent="0.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8.7" x14ac:dyDescent="0.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3" x14ac:dyDescent="0.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3" x14ac:dyDescent="0.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3" x14ac:dyDescent="0.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3" x14ac:dyDescent="0.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3" x14ac:dyDescent="0.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3" x14ac:dyDescent="0.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3" x14ac:dyDescent="0.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3" x14ac:dyDescent="0.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28.7" x14ac:dyDescent="0.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" x14ac:dyDescent="0.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3" x14ac:dyDescent="0.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3" x14ac:dyDescent="0.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8.7" x14ac:dyDescent="0.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8.7" x14ac:dyDescent="0.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3" x14ac:dyDescent="0.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3" x14ac:dyDescent="0.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3" x14ac:dyDescent="0.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3" x14ac:dyDescent="0.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3" x14ac:dyDescent="0.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3" x14ac:dyDescent="0.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x14ac:dyDescent="0.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3" x14ac:dyDescent="0.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3" x14ac:dyDescent="0.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3" x14ac:dyDescent="0.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3" x14ac:dyDescent="0.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3" x14ac:dyDescent="0.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8.7" x14ac:dyDescent="0.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3" x14ac:dyDescent="0.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3" x14ac:dyDescent="0.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3" x14ac:dyDescent="0.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3" x14ac:dyDescent="0.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3" x14ac:dyDescent="0.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3" x14ac:dyDescent="0.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28.7" x14ac:dyDescent="0.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3" x14ac:dyDescent="0.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3" x14ac:dyDescent="0.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3" x14ac:dyDescent="0.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28.7" x14ac:dyDescent="0.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3" x14ac:dyDescent="0.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3" x14ac:dyDescent="0.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3" x14ac:dyDescent="0.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8.7" x14ac:dyDescent="0.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3" x14ac:dyDescent="0.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3" x14ac:dyDescent="0.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8.7" x14ac:dyDescent="0.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3" x14ac:dyDescent="0.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3" x14ac:dyDescent="0.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28.7" x14ac:dyDescent="0.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3" x14ac:dyDescent="0.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x14ac:dyDescent="0.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3" x14ac:dyDescent="0.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3" x14ac:dyDescent="0.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3" x14ac:dyDescent="0.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3" x14ac:dyDescent="0.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3" x14ac:dyDescent="0.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3" x14ac:dyDescent="0.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3" x14ac:dyDescent="0.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3" x14ac:dyDescent="0.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3" x14ac:dyDescent="0.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3" x14ac:dyDescent="0.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3" x14ac:dyDescent="0.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8.7" x14ac:dyDescent="0.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3" x14ac:dyDescent="0.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3" x14ac:dyDescent="0.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3" x14ac:dyDescent="0.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3" x14ac:dyDescent="0.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3" x14ac:dyDescent="0.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3" x14ac:dyDescent="0.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3" x14ac:dyDescent="0.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3" x14ac:dyDescent="0.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57.35" x14ac:dyDescent="0.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3" x14ac:dyDescent="0.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3" x14ac:dyDescent="0.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" x14ac:dyDescent="0.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3" x14ac:dyDescent="0.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57.35" x14ac:dyDescent="0.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3" x14ac:dyDescent="0.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3" x14ac:dyDescent="0.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3" x14ac:dyDescent="0.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3" x14ac:dyDescent="0.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3" x14ac:dyDescent="0.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3" x14ac:dyDescent="0.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3" x14ac:dyDescent="0.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28.7" x14ac:dyDescent="0.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3" x14ac:dyDescent="0.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3" x14ac:dyDescent="0.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3" x14ac:dyDescent="0.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3" x14ac:dyDescent="0.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3" x14ac:dyDescent="0.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3" x14ac:dyDescent="0.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3" x14ac:dyDescent="0.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3" x14ac:dyDescent="0.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3" x14ac:dyDescent="0.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3" x14ac:dyDescent="0.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3" x14ac:dyDescent="0.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8.7" x14ac:dyDescent="0.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3" x14ac:dyDescent="0.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3" x14ac:dyDescent="0.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3" x14ac:dyDescent="0.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7.35" x14ac:dyDescent="0.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3" x14ac:dyDescent="0.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3" x14ac:dyDescent="0.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3" x14ac:dyDescent="0.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3" x14ac:dyDescent="0.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3" x14ac:dyDescent="0.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3" x14ac:dyDescent="0.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3" x14ac:dyDescent="0.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3" x14ac:dyDescent="0.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3" x14ac:dyDescent="0.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x14ac:dyDescent="0.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8.7" x14ac:dyDescent="0.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3" x14ac:dyDescent="0.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28.7" x14ac:dyDescent="0.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3" x14ac:dyDescent="0.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8.7" x14ac:dyDescent="0.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3" x14ac:dyDescent="0.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8.7" x14ac:dyDescent="0.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3" x14ac:dyDescent="0.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8.7" x14ac:dyDescent="0.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8.7" x14ac:dyDescent="0.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3" x14ac:dyDescent="0.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3" x14ac:dyDescent="0.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28.7" x14ac:dyDescent="0.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3" x14ac:dyDescent="0.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3" x14ac:dyDescent="0.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28.7" x14ac:dyDescent="0.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3" x14ac:dyDescent="0.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3" x14ac:dyDescent="0.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8.7" x14ac:dyDescent="0.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3" x14ac:dyDescent="0.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3" x14ac:dyDescent="0.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3" x14ac:dyDescent="0.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3" x14ac:dyDescent="0.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3" x14ac:dyDescent="0.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28.7" x14ac:dyDescent="0.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3" x14ac:dyDescent="0.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" x14ac:dyDescent="0.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3" x14ac:dyDescent="0.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28.7" x14ac:dyDescent="0.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3" x14ac:dyDescent="0.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3" x14ac:dyDescent="0.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3" x14ac:dyDescent="0.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3" x14ac:dyDescent="0.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3" x14ac:dyDescent="0.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3" x14ac:dyDescent="0.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3" x14ac:dyDescent="0.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3" x14ac:dyDescent="0.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3" x14ac:dyDescent="0.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x14ac:dyDescent="0.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3" x14ac:dyDescent="0.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7.35" x14ac:dyDescent="0.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3" x14ac:dyDescent="0.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28.7" x14ac:dyDescent="0.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8.7" x14ac:dyDescent="0.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3" x14ac:dyDescent="0.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3" x14ac:dyDescent="0.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8.7" x14ac:dyDescent="0.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3" x14ac:dyDescent="0.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28.7" x14ac:dyDescent="0.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3" x14ac:dyDescent="0.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28.7" x14ac:dyDescent="0.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3" x14ac:dyDescent="0.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3" x14ac:dyDescent="0.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3" x14ac:dyDescent="0.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3" x14ac:dyDescent="0.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3" x14ac:dyDescent="0.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3" x14ac:dyDescent="0.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3" x14ac:dyDescent="0.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3" x14ac:dyDescent="0.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57.35" x14ac:dyDescent="0.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3" x14ac:dyDescent="0.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3" x14ac:dyDescent="0.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3" x14ac:dyDescent="0.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3" x14ac:dyDescent="0.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8.7" x14ac:dyDescent="0.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3" x14ac:dyDescent="0.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57.35" x14ac:dyDescent="0.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8.7" x14ac:dyDescent="0.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3" x14ac:dyDescent="0.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3" x14ac:dyDescent="0.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3" x14ac:dyDescent="0.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3" x14ac:dyDescent="0.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3" x14ac:dyDescent="0.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3" x14ac:dyDescent="0.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3" x14ac:dyDescent="0.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3" x14ac:dyDescent="0.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3" x14ac:dyDescent="0.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3" x14ac:dyDescent="0.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3" x14ac:dyDescent="0.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3" x14ac:dyDescent="0.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3" x14ac:dyDescent="0.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3" x14ac:dyDescent="0.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3" x14ac:dyDescent="0.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3" x14ac:dyDescent="0.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3" x14ac:dyDescent="0.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3" x14ac:dyDescent="0.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3" x14ac:dyDescent="0.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3" x14ac:dyDescent="0.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3" x14ac:dyDescent="0.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" x14ac:dyDescent="0.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3" x14ac:dyDescent="0.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8.7" x14ac:dyDescent="0.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57.35" x14ac:dyDescent="0.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57.35" x14ac:dyDescent="0.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3" x14ac:dyDescent="0.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3" x14ac:dyDescent="0.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3" x14ac:dyDescent="0.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8.7" x14ac:dyDescent="0.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28.7" x14ac:dyDescent="0.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3" x14ac:dyDescent="0.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3" x14ac:dyDescent="0.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3" x14ac:dyDescent="0.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3" x14ac:dyDescent="0.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3" x14ac:dyDescent="0.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3" x14ac:dyDescent="0.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3" x14ac:dyDescent="0.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3" x14ac:dyDescent="0.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3" x14ac:dyDescent="0.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3" x14ac:dyDescent="0.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3" x14ac:dyDescent="0.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3" x14ac:dyDescent="0.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3" x14ac:dyDescent="0.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3" x14ac:dyDescent="0.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3" x14ac:dyDescent="0.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3" x14ac:dyDescent="0.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3" x14ac:dyDescent="0.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57.35" x14ac:dyDescent="0.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8.7" x14ac:dyDescent="0.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3" x14ac:dyDescent="0.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3" x14ac:dyDescent="0.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3" x14ac:dyDescent="0.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3" x14ac:dyDescent="0.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8.7" x14ac:dyDescent="0.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3" x14ac:dyDescent="0.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3" x14ac:dyDescent="0.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3" x14ac:dyDescent="0.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3" x14ac:dyDescent="0.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3" x14ac:dyDescent="0.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3" x14ac:dyDescent="0.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3" x14ac:dyDescent="0.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3" x14ac:dyDescent="0.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3" x14ac:dyDescent="0.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3" x14ac:dyDescent="0.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8.7" x14ac:dyDescent="0.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3" x14ac:dyDescent="0.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3" x14ac:dyDescent="0.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28.7" x14ac:dyDescent="0.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3" x14ac:dyDescent="0.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3" x14ac:dyDescent="0.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3" x14ac:dyDescent="0.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3" x14ac:dyDescent="0.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8.7" x14ac:dyDescent="0.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3" x14ac:dyDescent="0.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3" x14ac:dyDescent="0.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3" x14ac:dyDescent="0.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57.35" x14ac:dyDescent="0.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8.7" x14ac:dyDescent="0.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3" x14ac:dyDescent="0.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3" x14ac:dyDescent="0.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3" x14ac:dyDescent="0.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3" x14ac:dyDescent="0.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" x14ac:dyDescent="0.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8.7" x14ac:dyDescent="0.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3" x14ac:dyDescent="0.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3" x14ac:dyDescent="0.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3" x14ac:dyDescent="0.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3" x14ac:dyDescent="0.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3" x14ac:dyDescent="0.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8.7" x14ac:dyDescent="0.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3" x14ac:dyDescent="0.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3" x14ac:dyDescent="0.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3" x14ac:dyDescent="0.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3" x14ac:dyDescent="0.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3" x14ac:dyDescent="0.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3" x14ac:dyDescent="0.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3" x14ac:dyDescent="0.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3" x14ac:dyDescent="0.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3" x14ac:dyDescent="0.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3" x14ac:dyDescent="0.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3" x14ac:dyDescent="0.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3" x14ac:dyDescent="0.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8.7" x14ac:dyDescent="0.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57.35" x14ac:dyDescent="0.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1.7" x14ac:dyDescent="0.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3" x14ac:dyDescent="0.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3" x14ac:dyDescent="0.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3" x14ac:dyDescent="0.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57.35" x14ac:dyDescent="0.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x14ac:dyDescent="0.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3" x14ac:dyDescent="0.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1.7" x14ac:dyDescent="0.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3" x14ac:dyDescent="0.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3" x14ac:dyDescent="0.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7.35" x14ac:dyDescent="0.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3" x14ac:dyDescent="0.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28.7" x14ac:dyDescent="0.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8.7" x14ac:dyDescent="0.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3" x14ac:dyDescent="0.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3" x14ac:dyDescent="0.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3" x14ac:dyDescent="0.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3" x14ac:dyDescent="0.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3" x14ac:dyDescent="0.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3" x14ac:dyDescent="0.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8.7" x14ac:dyDescent="0.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28.7" x14ac:dyDescent="0.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3" x14ac:dyDescent="0.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3" x14ac:dyDescent="0.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3" x14ac:dyDescent="0.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3" x14ac:dyDescent="0.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3" x14ac:dyDescent="0.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3" x14ac:dyDescent="0.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57.35" x14ac:dyDescent="0.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3" x14ac:dyDescent="0.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8.7" x14ac:dyDescent="0.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8.7" x14ac:dyDescent="0.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3" x14ac:dyDescent="0.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3" x14ac:dyDescent="0.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3" x14ac:dyDescent="0.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28.7" x14ac:dyDescent="0.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3" x14ac:dyDescent="0.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3" x14ac:dyDescent="0.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8.7" x14ac:dyDescent="0.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3" x14ac:dyDescent="0.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3" x14ac:dyDescent="0.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28.7" x14ac:dyDescent="0.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" x14ac:dyDescent="0.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3" x14ac:dyDescent="0.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3" x14ac:dyDescent="0.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8.7" x14ac:dyDescent="0.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8.7" x14ac:dyDescent="0.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3" x14ac:dyDescent="0.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3" x14ac:dyDescent="0.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3" x14ac:dyDescent="0.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3" x14ac:dyDescent="0.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3" x14ac:dyDescent="0.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3" x14ac:dyDescent="0.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3" x14ac:dyDescent="0.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3" x14ac:dyDescent="0.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3" x14ac:dyDescent="0.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3" x14ac:dyDescent="0.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3" x14ac:dyDescent="0.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3" x14ac:dyDescent="0.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3" x14ac:dyDescent="0.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3" x14ac:dyDescent="0.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3" x14ac:dyDescent="0.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3" x14ac:dyDescent="0.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3" x14ac:dyDescent="0.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x14ac:dyDescent="0.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3" x14ac:dyDescent="0.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57.35" x14ac:dyDescent="0.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3" x14ac:dyDescent="0.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3" x14ac:dyDescent="0.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3" x14ac:dyDescent="0.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3" x14ac:dyDescent="0.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28.7" x14ac:dyDescent="0.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3" x14ac:dyDescent="0.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3" x14ac:dyDescent="0.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8.7" x14ac:dyDescent="0.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x14ac:dyDescent="0.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3" x14ac:dyDescent="0.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3" x14ac:dyDescent="0.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3" x14ac:dyDescent="0.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3" x14ac:dyDescent="0.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3" x14ac:dyDescent="0.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3" x14ac:dyDescent="0.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3" x14ac:dyDescent="0.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3" x14ac:dyDescent="0.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3" x14ac:dyDescent="0.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3" x14ac:dyDescent="0.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8.7" x14ac:dyDescent="0.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3" x14ac:dyDescent="0.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8.7" x14ac:dyDescent="0.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3" x14ac:dyDescent="0.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3" x14ac:dyDescent="0.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3" x14ac:dyDescent="0.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3" x14ac:dyDescent="0.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3" x14ac:dyDescent="0.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3" x14ac:dyDescent="0.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28.7" x14ac:dyDescent="0.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3" x14ac:dyDescent="0.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28.7" x14ac:dyDescent="0.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3" x14ac:dyDescent="0.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8.7" x14ac:dyDescent="0.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28.7" x14ac:dyDescent="0.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" x14ac:dyDescent="0.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3" x14ac:dyDescent="0.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57.35" x14ac:dyDescent="0.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3" x14ac:dyDescent="0.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3" x14ac:dyDescent="0.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3" x14ac:dyDescent="0.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3" x14ac:dyDescent="0.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3" x14ac:dyDescent="0.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8.7" x14ac:dyDescent="0.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3" x14ac:dyDescent="0.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3" x14ac:dyDescent="0.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8.7" x14ac:dyDescent="0.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3" x14ac:dyDescent="0.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3" x14ac:dyDescent="0.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3" x14ac:dyDescent="0.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3" x14ac:dyDescent="0.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3" x14ac:dyDescent="0.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57.35" x14ac:dyDescent="0.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3" x14ac:dyDescent="0.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3" x14ac:dyDescent="0.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3" x14ac:dyDescent="0.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3" x14ac:dyDescent="0.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3" x14ac:dyDescent="0.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3" x14ac:dyDescent="0.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3" x14ac:dyDescent="0.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3" x14ac:dyDescent="0.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28.7" x14ac:dyDescent="0.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3" x14ac:dyDescent="0.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3" x14ac:dyDescent="0.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3" x14ac:dyDescent="0.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28.7" x14ac:dyDescent="0.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3" x14ac:dyDescent="0.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3" x14ac:dyDescent="0.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3" x14ac:dyDescent="0.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3" x14ac:dyDescent="0.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3" x14ac:dyDescent="0.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28.7" x14ac:dyDescent="0.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57.35" x14ac:dyDescent="0.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3" x14ac:dyDescent="0.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3" x14ac:dyDescent="0.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3" x14ac:dyDescent="0.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3" x14ac:dyDescent="0.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3" x14ac:dyDescent="0.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3" x14ac:dyDescent="0.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7.35" x14ac:dyDescent="0.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3" x14ac:dyDescent="0.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3" x14ac:dyDescent="0.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3" x14ac:dyDescent="0.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3" x14ac:dyDescent="0.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3" x14ac:dyDescent="0.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3" x14ac:dyDescent="0.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3" x14ac:dyDescent="0.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3" x14ac:dyDescent="0.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3" x14ac:dyDescent="0.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28.7" x14ac:dyDescent="0.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3" x14ac:dyDescent="0.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8.7" x14ac:dyDescent="0.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8.7" x14ac:dyDescent="0.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8.7" x14ac:dyDescent="0.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3" x14ac:dyDescent="0.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28.7" x14ac:dyDescent="0.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" x14ac:dyDescent="0.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3" x14ac:dyDescent="0.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3" x14ac:dyDescent="0.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3" x14ac:dyDescent="0.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3" x14ac:dyDescent="0.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3" x14ac:dyDescent="0.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3" x14ac:dyDescent="0.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3" x14ac:dyDescent="0.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3" x14ac:dyDescent="0.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3" x14ac:dyDescent="0.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7.35" x14ac:dyDescent="0.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3" x14ac:dyDescent="0.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3" x14ac:dyDescent="0.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3" x14ac:dyDescent="0.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3" x14ac:dyDescent="0.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3" x14ac:dyDescent="0.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3" x14ac:dyDescent="0.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28.7" x14ac:dyDescent="0.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x14ac:dyDescent="0.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3" x14ac:dyDescent="0.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3" x14ac:dyDescent="0.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3" x14ac:dyDescent="0.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7.35" x14ac:dyDescent="0.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3" x14ac:dyDescent="0.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3" x14ac:dyDescent="0.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3" x14ac:dyDescent="0.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28.7" x14ac:dyDescent="0.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x14ac:dyDescent="0.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3" x14ac:dyDescent="0.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3" x14ac:dyDescent="0.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3" x14ac:dyDescent="0.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57.35" x14ac:dyDescent="0.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3" x14ac:dyDescent="0.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3" x14ac:dyDescent="0.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3" x14ac:dyDescent="0.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3" x14ac:dyDescent="0.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28.7" x14ac:dyDescent="0.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3" x14ac:dyDescent="0.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8.7" x14ac:dyDescent="0.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3" x14ac:dyDescent="0.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3" x14ac:dyDescent="0.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7.35" x14ac:dyDescent="0.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8.7" x14ac:dyDescent="0.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3" x14ac:dyDescent="0.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3" x14ac:dyDescent="0.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3" x14ac:dyDescent="0.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3" x14ac:dyDescent="0.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3" x14ac:dyDescent="0.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3" x14ac:dyDescent="0.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3" x14ac:dyDescent="0.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3" x14ac:dyDescent="0.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3" x14ac:dyDescent="0.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3" x14ac:dyDescent="0.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8.7" x14ac:dyDescent="0.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3" x14ac:dyDescent="0.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3" x14ac:dyDescent="0.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8.7" x14ac:dyDescent="0.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3" x14ac:dyDescent="0.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3" x14ac:dyDescent="0.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3" x14ac:dyDescent="0.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3" x14ac:dyDescent="0.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3" x14ac:dyDescent="0.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8.7" x14ac:dyDescent="0.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3" x14ac:dyDescent="0.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" x14ac:dyDescent="0.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8.7" x14ac:dyDescent="0.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3" x14ac:dyDescent="0.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3" x14ac:dyDescent="0.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8.7" x14ac:dyDescent="0.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28.7" x14ac:dyDescent="0.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8.7" x14ac:dyDescent="0.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3" x14ac:dyDescent="0.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3" x14ac:dyDescent="0.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3" x14ac:dyDescent="0.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3" x14ac:dyDescent="0.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3" x14ac:dyDescent="0.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3" x14ac:dyDescent="0.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3" x14ac:dyDescent="0.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3" x14ac:dyDescent="0.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3" x14ac:dyDescent="0.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3" x14ac:dyDescent="0.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3" x14ac:dyDescent="0.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x14ac:dyDescent="0.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3" x14ac:dyDescent="0.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3" x14ac:dyDescent="0.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8.7" x14ac:dyDescent="0.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28.7" x14ac:dyDescent="0.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3" x14ac:dyDescent="0.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3" x14ac:dyDescent="0.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3" x14ac:dyDescent="0.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3" x14ac:dyDescent="0.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3" x14ac:dyDescent="0.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3" x14ac:dyDescent="0.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8.7" x14ac:dyDescent="0.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28.7" x14ac:dyDescent="0.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3" x14ac:dyDescent="0.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3" x14ac:dyDescent="0.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8.7" x14ac:dyDescent="0.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3" x14ac:dyDescent="0.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3" x14ac:dyDescent="0.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3" x14ac:dyDescent="0.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3" x14ac:dyDescent="0.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3" x14ac:dyDescent="0.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3" x14ac:dyDescent="0.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3" x14ac:dyDescent="0.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28.7" x14ac:dyDescent="0.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3" x14ac:dyDescent="0.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28.7" x14ac:dyDescent="0.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3" x14ac:dyDescent="0.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8.7" x14ac:dyDescent="0.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3" x14ac:dyDescent="0.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57.35" x14ac:dyDescent="0.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8.7" x14ac:dyDescent="0.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3" x14ac:dyDescent="0.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8.7" x14ac:dyDescent="0.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3" x14ac:dyDescent="0.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8.7" x14ac:dyDescent="0.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3" x14ac:dyDescent="0.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57.35" x14ac:dyDescent="0.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28.7" x14ac:dyDescent="0.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3" x14ac:dyDescent="0.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3" x14ac:dyDescent="0.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8.7" x14ac:dyDescent="0.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3" x14ac:dyDescent="0.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3" x14ac:dyDescent="0.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3" x14ac:dyDescent="0.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3" x14ac:dyDescent="0.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3" x14ac:dyDescent="0.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" x14ac:dyDescent="0.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3" x14ac:dyDescent="0.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3" x14ac:dyDescent="0.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3" x14ac:dyDescent="0.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3" x14ac:dyDescent="0.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57.35" x14ac:dyDescent="0.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3" x14ac:dyDescent="0.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3" x14ac:dyDescent="0.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28.7" x14ac:dyDescent="0.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3" x14ac:dyDescent="0.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3" x14ac:dyDescent="0.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3" x14ac:dyDescent="0.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3" x14ac:dyDescent="0.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3" x14ac:dyDescent="0.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3" x14ac:dyDescent="0.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3" x14ac:dyDescent="0.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3" x14ac:dyDescent="0.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3" x14ac:dyDescent="0.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3" x14ac:dyDescent="0.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3" x14ac:dyDescent="0.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3" x14ac:dyDescent="0.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8.7" x14ac:dyDescent="0.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3" x14ac:dyDescent="0.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3" x14ac:dyDescent="0.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57.35" x14ac:dyDescent="0.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8.7" x14ac:dyDescent="0.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8.7" x14ac:dyDescent="0.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3" x14ac:dyDescent="0.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3" x14ac:dyDescent="0.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3" x14ac:dyDescent="0.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3" x14ac:dyDescent="0.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3" x14ac:dyDescent="0.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3" x14ac:dyDescent="0.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8.7" x14ac:dyDescent="0.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3" x14ac:dyDescent="0.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3" x14ac:dyDescent="0.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3" x14ac:dyDescent="0.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3" x14ac:dyDescent="0.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3" x14ac:dyDescent="0.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3" x14ac:dyDescent="0.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3" x14ac:dyDescent="0.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3" x14ac:dyDescent="0.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3" x14ac:dyDescent="0.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3" x14ac:dyDescent="0.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3" x14ac:dyDescent="0.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3" x14ac:dyDescent="0.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3" x14ac:dyDescent="0.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3" x14ac:dyDescent="0.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3" x14ac:dyDescent="0.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3" x14ac:dyDescent="0.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3" x14ac:dyDescent="0.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3" x14ac:dyDescent="0.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3" x14ac:dyDescent="0.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3" x14ac:dyDescent="0.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3" x14ac:dyDescent="0.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3" x14ac:dyDescent="0.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3" x14ac:dyDescent="0.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8.7" x14ac:dyDescent="0.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3" x14ac:dyDescent="0.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3" x14ac:dyDescent="0.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3" x14ac:dyDescent="0.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3" x14ac:dyDescent="0.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3" x14ac:dyDescent="0.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3" x14ac:dyDescent="0.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" x14ac:dyDescent="0.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3" x14ac:dyDescent="0.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3" x14ac:dyDescent="0.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3" x14ac:dyDescent="0.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3" x14ac:dyDescent="0.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8.7" x14ac:dyDescent="0.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3" x14ac:dyDescent="0.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28.7" x14ac:dyDescent="0.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3" x14ac:dyDescent="0.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3" x14ac:dyDescent="0.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3" x14ac:dyDescent="0.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3" x14ac:dyDescent="0.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3" x14ac:dyDescent="0.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3" x14ac:dyDescent="0.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8.7" x14ac:dyDescent="0.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3" x14ac:dyDescent="0.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28.7" x14ac:dyDescent="0.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3" x14ac:dyDescent="0.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3" x14ac:dyDescent="0.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3" x14ac:dyDescent="0.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3" x14ac:dyDescent="0.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3" x14ac:dyDescent="0.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3" x14ac:dyDescent="0.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8.7" x14ac:dyDescent="0.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3" x14ac:dyDescent="0.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x14ac:dyDescent="0.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8.7" x14ac:dyDescent="0.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3" x14ac:dyDescent="0.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3" x14ac:dyDescent="0.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8.7" x14ac:dyDescent="0.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3" x14ac:dyDescent="0.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8.7" x14ac:dyDescent="0.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28.7" x14ac:dyDescent="0.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3" x14ac:dyDescent="0.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3" x14ac:dyDescent="0.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3" x14ac:dyDescent="0.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3" x14ac:dyDescent="0.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3" x14ac:dyDescent="0.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8.7" x14ac:dyDescent="0.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3" x14ac:dyDescent="0.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3" x14ac:dyDescent="0.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8.7" x14ac:dyDescent="0.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3" x14ac:dyDescent="0.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3" x14ac:dyDescent="0.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3" x14ac:dyDescent="0.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x14ac:dyDescent="0.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3" x14ac:dyDescent="0.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x14ac:dyDescent="0.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3" x14ac:dyDescent="0.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3" x14ac:dyDescent="0.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3" x14ac:dyDescent="0.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3" x14ac:dyDescent="0.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3" x14ac:dyDescent="0.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3" x14ac:dyDescent="0.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3" x14ac:dyDescent="0.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3" x14ac:dyDescent="0.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3" x14ac:dyDescent="0.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8.7" x14ac:dyDescent="0.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x14ac:dyDescent="0.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3" x14ac:dyDescent="0.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3" x14ac:dyDescent="0.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3" x14ac:dyDescent="0.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" x14ac:dyDescent="0.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3" x14ac:dyDescent="0.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8.7" x14ac:dyDescent="0.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3" x14ac:dyDescent="0.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3" x14ac:dyDescent="0.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3" x14ac:dyDescent="0.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3" x14ac:dyDescent="0.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3" x14ac:dyDescent="0.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7.35" x14ac:dyDescent="0.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3" x14ac:dyDescent="0.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28.7" x14ac:dyDescent="0.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3" x14ac:dyDescent="0.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3" x14ac:dyDescent="0.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3" x14ac:dyDescent="0.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3" x14ac:dyDescent="0.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3" x14ac:dyDescent="0.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3" x14ac:dyDescent="0.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3" x14ac:dyDescent="0.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3" x14ac:dyDescent="0.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3" x14ac:dyDescent="0.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3" x14ac:dyDescent="0.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3" x14ac:dyDescent="0.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3" x14ac:dyDescent="0.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3" x14ac:dyDescent="0.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3" x14ac:dyDescent="0.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28.7" x14ac:dyDescent="0.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3" x14ac:dyDescent="0.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57.35" x14ac:dyDescent="0.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3" x14ac:dyDescent="0.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3" x14ac:dyDescent="0.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3" x14ac:dyDescent="0.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3" x14ac:dyDescent="0.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3" x14ac:dyDescent="0.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3" x14ac:dyDescent="0.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3" x14ac:dyDescent="0.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3" x14ac:dyDescent="0.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3" x14ac:dyDescent="0.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28.7" x14ac:dyDescent="0.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3" x14ac:dyDescent="0.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3" x14ac:dyDescent="0.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3" x14ac:dyDescent="0.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28.7" x14ac:dyDescent="0.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8.7" x14ac:dyDescent="0.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3" x14ac:dyDescent="0.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3" x14ac:dyDescent="0.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3" x14ac:dyDescent="0.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x14ac:dyDescent="0.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8.7" x14ac:dyDescent="0.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3" x14ac:dyDescent="0.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3" x14ac:dyDescent="0.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3" x14ac:dyDescent="0.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8.7" x14ac:dyDescent="0.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8.7" x14ac:dyDescent="0.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3" x14ac:dyDescent="0.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3" x14ac:dyDescent="0.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3" x14ac:dyDescent="0.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8.7" x14ac:dyDescent="0.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3" x14ac:dyDescent="0.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28.7" x14ac:dyDescent="0.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3" x14ac:dyDescent="0.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3" x14ac:dyDescent="0.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3" x14ac:dyDescent="0.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" x14ac:dyDescent="0.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3" x14ac:dyDescent="0.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8.7" x14ac:dyDescent="0.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3" x14ac:dyDescent="0.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3" x14ac:dyDescent="0.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3" x14ac:dyDescent="0.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3" x14ac:dyDescent="0.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3" x14ac:dyDescent="0.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3" x14ac:dyDescent="0.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3" x14ac:dyDescent="0.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3" x14ac:dyDescent="0.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3" x14ac:dyDescent="0.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3" x14ac:dyDescent="0.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3" x14ac:dyDescent="0.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3" x14ac:dyDescent="0.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3" x14ac:dyDescent="0.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3" x14ac:dyDescent="0.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3" x14ac:dyDescent="0.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8.7" x14ac:dyDescent="0.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3" x14ac:dyDescent="0.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8.7" x14ac:dyDescent="0.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3" x14ac:dyDescent="0.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3" x14ac:dyDescent="0.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3" x14ac:dyDescent="0.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3" x14ac:dyDescent="0.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3" x14ac:dyDescent="0.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8.7" x14ac:dyDescent="0.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3" x14ac:dyDescent="0.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3" x14ac:dyDescent="0.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28.7" x14ac:dyDescent="0.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3" x14ac:dyDescent="0.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3" x14ac:dyDescent="0.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3" x14ac:dyDescent="0.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3" x14ac:dyDescent="0.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3" x14ac:dyDescent="0.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3" x14ac:dyDescent="0.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3" x14ac:dyDescent="0.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3" x14ac:dyDescent="0.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3" x14ac:dyDescent="0.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3" x14ac:dyDescent="0.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3" x14ac:dyDescent="0.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3" x14ac:dyDescent="0.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3" x14ac:dyDescent="0.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8.7" x14ac:dyDescent="0.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3" x14ac:dyDescent="0.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8.7" x14ac:dyDescent="0.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3" x14ac:dyDescent="0.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3" x14ac:dyDescent="0.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3" x14ac:dyDescent="0.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3" x14ac:dyDescent="0.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3" x14ac:dyDescent="0.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3" x14ac:dyDescent="0.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3" x14ac:dyDescent="0.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8.7" x14ac:dyDescent="0.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28.7" x14ac:dyDescent="0.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3" x14ac:dyDescent="0.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3" x14ac:dyDescent="0.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3" x14ac:dyDescent="0.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28.7" x14ac:dyDescent="0.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3" x14ac:dyDescent="0.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3" x14ac:dyDescent="0.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3" x14ac:dyDescent="0.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3" x14ac:dyDescent="0.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" x14ac:dyDescent="0.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3" x14ac:dyDescent="0.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3" x14ac:dyDescent="0.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3" x14ac:dyDescent="0.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3" x14ac:dyDescent="0.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3" x14ac:dyDescent="0.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3" x14ac:dyDescent="0.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3" x14ac:dyDescent="0.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3" x14ac:dyDescent="0.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3" x14ac:dyDescent="0.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8.7" x14ac:dyDescent="0.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3" x14ac:dyDescent="0.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3" x14ac:dyDescent="0.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3" x14ac:dyDescent="0.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3" x14ac:dyDescent="0.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3" x14ac:dyDescent="0.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57.35" x14ac:dyDescent="0.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3" x14ac:dyDescent="0.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3" x14ac:dyDescent="0.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3" x14ac:dyDescent="0.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28.7" x14ac:dyDescent="0.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8.7" x14ac:dyDescent="0.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3" x14ac:dyDescent="0.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3" x14ac:dyDescent="0.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3" x14ac:dyDescent="0.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3" x14ac:dyDescent="0.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3" x14ac:dyDescent="0.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3" x14ac:dyDescent="0.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3" x14ac:dyDescent="0.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3" x14ac:dyDescent="0.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3" x14ac:dyDescent="0.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8.7" x14ac:dyDescent="0.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3" x14ac:dyDescent="0.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3" x14ac:dyDescent="0.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3" x14ac:dyDescent="0.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3" x14ac:dyDescent="0.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3" x14ac:dyDescent="0.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8.7" x14ac:dyDescent="0.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3" x14ac:dyDescent="0.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57.35" x14ac:dyDescent="0.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8.7" x14ac:dyDescent="0.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3" x14ac:dyDescent="0.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3" x14ac:dyDescent="0.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8.7" x14ac:dyDescent="0.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3" x14ac:dyDescent="0.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3" x14ac:dyDescent="0.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3" x14ac:dyDescent="0.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8.7" x14ac:dyDescent="0.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3" x14ac:dyDescent="0.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8.7" x14ac:dyDescent="0.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3" x14ac:dyDescent="0.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3" x14ac:dyDescent="0.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8.7" x14ac:dyDescent="0.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8.7" x14ac:dyDescent="0.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8.7" x14ac:dyDescent="0.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3" x14ac:dyDescent="0.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28.7" x14ac:dyDescent="0.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3" x14ac:dyDescent="0.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3" x14ac:dyDescent="0.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3" x14ac:dyDescent="0.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3" x14ac:dyDescent="0.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3" x14ac:dyDescent="0.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" x14ac:dyDescent="0.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8.7" x14ac:dyDescent="0.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3" x14ac:dyDescent="0.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3" x14ac:dyDescent="0.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3" x14ac:dyDescent="0.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3" x14ac:dyDescent="0.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8.7" x14ac:dyDescent="0.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3" x14ac:dyDescent="0.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8.7" x14ac:dyDescent="0.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28.7" x14ac:dyDescent="0.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3" x14ac:dyDescent="0.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3" x14ac:dyDescent="0.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3" x14ac:dyDescent="0.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3" x14ac:dyDescent="0.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8.7" x14ac:dyDescent="0.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28.7" x14ac:dyDescent="0.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3" x14ac:dyDescent="0.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8.7" x14ac:dyDescent="0.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3" x14ac:dyDescent="0.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3" x14ac:dyDescent="0.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3" x14ac:dyDescent="0.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28.7" x14ac:dyDescent="0.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3" x14ac:dyDescent="0.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3" x14ac:dyDescent="0.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3" x14ac:dyDescent="0.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8.7" x14ac:dyDescent="0.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8.7" x14ac:dyDescent="0.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3" x14ac:dyDescent="0.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3" x14ac:dyDescent="0.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3" x14ac:dyDescent="0.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3" x14ac:dyDescent="0.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28.7" x14ac:dyDescent="0.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3" x14ac:dyDescent="0.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3" x14ac:dyDescent="0.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3" x14ac:dyDescent="0.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8.7" x14ac:dyDescent="0.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3" x14ac:dyDescent="0.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3" x14ac:dyDescent="0.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8.7" x14ac:dyDescent="0.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3" x14ac:dyDescent="0.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8.7" x14ac:dyDescent="0.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3" x14ac:dyDescent="0.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3" x14ac:dyDescent="0.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3" x14ac:dyDescent="0.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3" x14ac:dyDescent="0.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3" x14ac:dyDescent="0.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3" x14ac:dyDescent="0.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28.7" x14ac:dyDescent="0.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3" x14ac:dyDescent="0.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3" x14ac:dyDescent="0.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3" x14ac:dyDescent="0.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3" x14ac:dyDescent="0.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8.7" x14ac:dyDescent="0.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57.35" x14ac:dyDescent="0.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3" x14ac:dyDescent="0.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3" x14ac:dyDescent="0.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3" x14ac:dyDescent="0.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3" x14ac:dyDescent="0.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57.35" x14ac:dyDescent="0.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3" x14ac:dyDescent="0.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28.7" x14ac:dyDescent="0.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3" x14ac:dyDescent="0.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3" x14ac:dyDescent="0.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" x14ac:dyDescent="0.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3" x14ac:dyDescent="0.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3" x14ac:dyDescent="0.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3" x14ac:dyDescent="0.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57.35" x14ac:dyDescent="0.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8.7" x14ac:dyDescent="0.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28.7" x14ac:dyDescent="0.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3" x14ac:dyDescent="0.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3" x14ac:dyDescent="0.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8.7" x14ac:dyDescent="0.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8.7" x14ac:dyDescent="0.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3" x14ac:dyDescent="0.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3" x14ac:dyDescent="0.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7.35" x14ac:dyDescent="0.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8.7" x14ac:dyDescent="0.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3" x14ac:dyDescent="0.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28.7" x14ac:dyDescent="0.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3" x14ac:dyDescent="0.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8.7" x14ac:dyDescent="0.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3" x14ac:dyDescent="0.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3" x14ac:dyDescent="0.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3" x14ac:dyDescent="0.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57.35" x14ac:dyDescent="0.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x14ac:dyDescent="0.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3" x14ac:dyDescent="0.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3" x14ac:dyDescent="0.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3" x14ac:dyDescent="0.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3" x14ac:dyDescent="0.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3" x14ac:dyDescent="0.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3" x14ac:dyDescent="0.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3" x14ac:dyDescent="0.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3" x14ac:dyDescent="0.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1.7" x14ac:dyDescent="0.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3" x14ac:dyDescent="0.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3" x14ac:dyDescent="0.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3" x14ac:dyDescent="0.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x14ac:dyDescent="0.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3" x14ac:dyDescent="0.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28.7" x14ac:dyDescent="0.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3" x14ac:dyDescent="0.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3" x14ac:dyDescent="0.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3" x14ac:dyDescent="0.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3" x14ac:dyDescent="0.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3" x14ac:dyDescent="0.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8.7" x14ac:dyDescent="0.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3" x14ac:dyDescent="0.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3" x14ac:dyDescent="0.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3" x14ac:dyDescent="0.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3" x14ac:dyDescent="0.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3" x14ac:dyDescent="0.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3" x14ac:dyDescent="0.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3" x14ac:dyDescent="0.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3" x14ac:dyDescent="0.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3" x14ac:dyDescent="0.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3" x14ac:dyDescent="0.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3" x14ac:dyDescent="0.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3" x14ac:dyDescent="0.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3" x14ac:dyDescent="0.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3" x14ac:dyDescent="0.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8.7" x14ac:dyDescent="0.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3" x14ac:dyDescent="0.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3" x14ac:dyDescent="0.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3" x14ac:dyDescent="0.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" x14ac:dyDescent="0.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8.7" x14ac:dyDescent="0.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3" x14ac:dyDescent="0.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3" x14ac:dyDescent="0.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3" x14ac:dyDescent="0.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3" x14ac:dyDescent="0.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8.7" x14ac:dyDescent="0.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3" x14ac:dyDescent="0.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8.7" x14ac:dyDescent="0.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3" x14ac:dyDescent="0.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3" x14ac:dyDescent="0.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8.7" x14ac:dyDescent="0.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3" x14ac:dyDescent="0.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3" x14ac:dyDescent="0.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3" x14ac:dyDescent="0.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3" x14ac:dyDescent="0.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3" x14ac:dyDescent="0.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3" x14ac:dyDescent="0.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8.7" x14ac:dyDescent="0.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8.7" x14ac:dyDescent="0.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3" x14ac:dyDescent="0.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8.7" x14ac:dyDescent="0.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8.7" x14ac:dyDescent="0.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3" x14ac:dyDescent="0.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3" x14ac:dyDescent="0.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3" x14ac:dyDescent="0.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3" x14ac:dyDescent="0.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28.7" x14ac:dyDescent="0.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3" x14ac:dyDescent="0.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28.7" x14ac:dyDescent="0.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3" x14ac:dyDescent="0.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8.7" x14ac:dyDescent="0.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x14ac:dyDescent="0.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3" x14ac:dyDescent="0.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3" x14ac:dyDescent="0.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3" x14ac:dyDescent="0.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8.7" x14ac:dyDescent="0.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8.7" x14ac:dyDescent="0.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3" x14ac:dyDescent="0.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3" x14ac:dyDescent="0.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3" x14ac:dyDescent="0.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3" x14ac:dyDescent="0.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28.7" x14ac:dyDescent="0.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3" x14ac:dyDescent="0.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3" x14ac:dyDescent="0.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3" x14ac:dyDescent="0.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3" x14ac:dyDescent="0.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3" x14ac:dyDescent="0.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3" x14ac:dyDescent="0.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3" x14ac:dyDescent="0.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3" x14ac:dyDescent="0.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3" x14ac:dyDescent="0.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3" x14ac:dyDescent="0.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3" x14ac:dyDescent="0.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3" x14ac:dyDescent="0.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3" x14ac:dyDescent="0.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3" x14ac:dyDescent="0.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3" x14ac:dyDescent="0.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3" x14ac:dyDescent="0.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3" x14ac:dyDescent="0.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3" x14ac:dyDescent="0.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8.7" x14ac:dyDescent="0.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8.7" x14ac:dyDescent="0.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3" x14ac:dyDescent="0.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" x14ac:dyDescent="0.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3" x14ac:dyDescent="0.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3" x14ac:dyDescent="0.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3" x14ac:dyDescent="0.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3" x14ac:dyDescent="0.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8.7" x14ac:dyDescent="0.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3" x14ac:dyDescent="0.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3" x14ac:dyDescent="0.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28.7" x14ac:dyDescent="0.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3" x14ac:dyDescent="0.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3" x14ac:dyDescent="0.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3" x14ac:dyDescent="0.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3" x14ac:dyDescent="0.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8.7" x14ac:dyDescent="0.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3" x14ac:dyDescent="0.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3" x14ac:dyDescent="0.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3" x14ac:dyDescent="0.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28.7" x14ac:dyDescent="0.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3" x14ac:dyDescent="0.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3" x14ac:dyDescent="0.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3" x14ac:dyDescent="0.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3" x14ac:dyDescent="0.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3" x14ac:dyDescent="0.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8.7" x14ac:dyDescent="0.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8.7" x14ac:dyDescent="0.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3" x14ac:dyDescent="0.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3" x14ac:dyDescent="0.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3" x14ac:dyDescent="0.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8.7" x14ac:dyDescent="0.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3" x14ac:dyDescent="0.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3" x14ac:dyDescent="0.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8.7" x14ac:dyDescent="0.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3" x14ac:dyDescent="0.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3" x14ac:dyDescent="0.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3" x14ac:dyDescent="0.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3" x14ac:dyDescent="0.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3" x14ac:dyDescent="0.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3" x14ac:dyDescent="0.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3" x14ac:dyDescent="0.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28.7" x14ac:dyDescent="0.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7.35" x14ac:dyDescent="0.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x14ac:dyDescent="0.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3" x14ac:dyDescent="0.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3" x14ac:dyDescent="0.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3" x14ac:dyDescent="0.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3" x14ac:dyDescent="0.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8.7" x14ac:dyDescent="0.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3" x14ac:dyDescent="0.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3" x14ac:dyDescent="0.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3" x14ac:dyDescent="0.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6" x14ac:dyDescent="0.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3" x14ac:dyDescent="0.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3" x14ac:dyDescent="0.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3" x14ac:dyDescent="0.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8.7" x14ac:dyDescent="0.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3" x14ac:dyDescent="0.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3" x14ac:dyDescent="0.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3" x14ac:dyDescent="0.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3" x14ac:dyDescent="0.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3" x14ac:dyDescent="0.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3" x14ac:dyDescent="0.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3" x14ac:dyDescent="0.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3" x14ac:dyDescent="0.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" x14ac:dyDescent="0.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28.7" x14ac:dyDescent="0.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3" x14ac:dyDescent="0.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3" x14ac:dyDescent="0.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3" x14ac:dyDescent="0.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3" x14ac:dyDescent="0.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3" x14ac:dyDescent="0.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3" x14ac:dyDescent="0.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3" x14ac:dyDescent="0.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3" x14ac:dyDescent="0.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3" x14ac:dyDescent="0.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3" x14ac:dyDescent="0.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3" x14ac:dyDescent="0.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3" x14ac:dyDescent="0.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3" x14ac:dyDescent="0.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3" x14ac:dyDescent="0.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57.35" x14ac:dyDescent="0.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28.7" x14ac:dyDescent="0.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3" x14ac:dyDescent="0.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28.7" x14ac:dyDescent="0.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3" x14ac:dyDescent="0.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3" x14ac:dyDescent="0.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8.7" x14ac:dyDescent="0.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3" x14ac:dyDescent="0.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3" x14ac:dyDescent="0.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3" x14ac:dyDescent="0.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3" x14ac:dyDescent="0.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3" x14ac:dyDescent="0.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3" x14ac:dyDescent="0.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3" x14ac:dyDescent="0.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3" x14ac:dyDescent="0.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3" x14ac:dyDescent="0.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3" x14ac:dyDescent="0.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57.35" x14ac:dyDescent="0.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3" x14ac:dyDescent="0.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3" x14ac:dyDescent="0.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8.7" x14ac:dyDescent="0.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3" x14ac:dyDescent="0.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3" x14ac:dyDescent="0.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3" x14ac:dyDescent="0.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3" x14ac:dyDescent="0.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3" x14ac:dyDescent="0.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3" x14ac:dyDescent="0.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3" x14ac:dyDescent="0.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3" x14ac:dyDescent="0.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3" x14ac:dyDescent="0.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3" x14ac:dyDescent="0.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3" x14ac:dyDescent="0.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3" x14ac:dyDescent="0.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3" x14ac:dyDescent="0.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3" x14ac:dyDescent="0.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3" x14ac:dyDescent="0.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3" x14ac:dyDescent="0.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3" x14ac:dyDescent="0.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3" x14ac:dyDescent="0.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8.7" x14ac:dyDescent="0.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3" x14ac:dyDescent="0.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3" x14ac:dyDescent="0.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8.7" x14ac:dyDescent="0.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8.7" x14ac:dyDescent="0.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3" x14ac:dyDescent="0.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3" x14ac:dyDescent="0.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3" x14ac:dyDescent="0.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28.7" x14ac:dyDescent="0.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" x14ac:dyDescent="0.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3" x14ac:dyDescent="0.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57.35" x14ac:dyDescent="0.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28.7" x14ac:dyDescent="0.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57.35" x14ac:dyDescent="0.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8.7" x14ac:dyDescent="0.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3" x14ac:dyDescent="0.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8.7" x14ac:dyDescent="0.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28.7" x14ac:dyDescent="0.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3" x14ac:dyDescent="0.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3" x14ac:dyDescent="0.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3" x14ac:dyDescent="0.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3" x14ac:dyDescent="0.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3" x14ac:dyDescent="0.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3" x14ac:dyDescent="0.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3" x14ac:dyDescent="0.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3" x14ac:dyDescent="0.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3" x14ac:dyDescent="0.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3" x14ac:dyDescent="0.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3" x14ac:dyDescent="0.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3" x14ac:dyDescent="0.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3" x14ac:dyDescent="0.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3" x14ac:dyDescent="0.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3" x14ac:dyDescent="0.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3" x14ac:dyDescent="0.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8.7" x14ac:dyDescent="0.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3" x14ac:dyDescent="0.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3" x14ac:dyDescent="0.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3" x14ac:dyDescent="0.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3" x14ac:dyDescent="0.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3" x14ac:dyDescent="0.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8.7" x14ac:dyDescent="0.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3" x14ac:dyDescent="0.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3" x14ac:dyDescent="0.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8.7" x14ac:dyDescent="0.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3" x14ac:dyDescent="0.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3" x14ac:dyDescent="0.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3" x14ac:dyDescent="0.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3" x14ac:dyDescent="0.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3" x14ac:dyDescent="0.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3" x14ac:dyDescent="0.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3" x14ac:dyDescent="0.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3" x14ac:dyDescent="0.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3" x14ac:dyDescent="0.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3" x14ac:dyDescent="0.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8.7" x14ac:dyDescent="0.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3" x14ac:dyDescent="0.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3" x14ac:dyDescent="0.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3" x14ac:dyDescent="0.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3" x14ac:dyDescent="0.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3" x14ac:dyDescent="0.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3" x14ac:dyDescent="0.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8.7" x14ac:dyDescent="0.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8.7" x14ac:dyDescent="0.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3" x14ac:dyDescent="0.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3" x14ac:dyDescent="0.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3" x14ac:dyDescent="0.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8.7" x14ac:dyDescent="0.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3" x14ac:dyDescent="0.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3" x14ac:dyDescent="0.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3" x14ac:dyDescent="0.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7.35" x14ac:dyDescent="0.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3" x14ac:dyDescent="0.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" x14ac:dyDescent="0.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8.7" x14ac:dyDescent="0.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3" x14ac:dyDescent="0.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3" x14ac:dyDescent="0.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8.7" x14ac:dyDescent="0.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8.7" x14ac:dyDescent="0.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3" x14ac:dyDescent="0.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3" x14ac:dyDescent="0.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3" x14ac:dyDescent="0.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3" x14ac:dyDescent="0.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3" x14ac:dyDescent="0.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3" x14ac:dyDescent="0.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3" x14ac:dyDescent="0.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3" x14ac:dyDescent="0.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28.7" x14ac:dyDescent="0.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3" x14ac:dyDescent="0.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57.35" x14ac:dyDescent="0.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3" x14ac:dyDescent="0.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3" x14ac:dyDescent="0.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57.35" x14ac:dyDescent="0.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3" x14ac:dyDescent="0.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3" x14ac:dyDescent="0.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3" x14ac:dyDescent="0.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8.7" x14ac:dyDescent="0.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3" x14ac:dyDescent="0.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3" x14ac:dyDescent="0.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3" x14ac:dyDescent="0.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3" x14ac:dyDescent="0.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3" x14ac:dyDescent="0.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8.7" x14ac:dyDescent="0.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3" x14ac:dyDescent="0.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3" x14ac:dyDescent="0.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3" x14ac:dyDescent="0.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3" x14ac:dyDescent="0.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3" x14ac:dyDescent="0.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3" x14ac:dyDescent="0.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3" x14ac:dyDescent="0.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3" x14ac:dyDescent="0.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3" x14ac:dyDescent="0.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8.7" x14ac:dyDescent="0.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3" x14ac:dyDescent="0.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8.7" x14ac:dyDescent="0.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28.7" x14ac:dyDescent="0.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3" x14ac:dyDescent="0.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28.7" x14ac:dyDescent="0.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3" x14ac:dyDescent="0.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3" x14ac:dyDescent="0.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3" x14ac:dyDescent="0.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3" x14ac:dyDescent="0.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3" x14ac:dyDescent="0.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3" x14ac:dyDescent="0.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3" x14ac:dyDescent="0.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28.7" x14ac:dyDescent="0.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8.7" x14ac:dyDescent="0.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3" x14ac:dyDescent="0.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3" x14ac:dyDescent="0.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3" x14ac:dyDescent="0.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3" x14ac:dyDescent="0.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3" x14ac:dyDescent="0.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3" x14ac:dyDescent="0.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3" x14ac:dyDescent="0.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3" x14ac:dyDescent="0.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" x14ac:dyDescent="0.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3" x14ac:dyDescent="0.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3" x14ac:dyDescent="0.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3" x14ac:dyDescent="0.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3" x14ac:dyDescent="0.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3" x14ac:dyDescent="0.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3" x14ac:dyDescent="0.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3" x14ac:dyDescent="0.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8.7" x14ac:dyDescent="0.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3" x14ac:dyDescent="0.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3" x14ac:dyDescent="0.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3" x14ac:dyDescent="0.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3" x14ac:dyDescent="0.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8.7" x14ac:dyDescent="0.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3" x14ac:dyDescent="0.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3" x14ac:dyDescent="0.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3" x14ac:dyDescent="0.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3" x14ac:dyDescent="0.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3" x14ac:dyDescent="0.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3" x14ac:dyDescent="0.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3" x14ac:dyDescent="0.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3" x14ac:dyDescent="0.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3" x14ac:dyDescent="0.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3" x14ac:dyDescent="0.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8.7" x14ac:dyDescent="0.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3" x14ac:dyDescent="0.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8.7" x14ac:dyDescent="0.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3" x14ac:dyDescent="0.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3" x14ac:dyDescent="0.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3" x14ac:dyDescent="0.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3" x14ac:dyDescent="0.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3" x14ac:dyDescent="0.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3" x14ac:dyDescent="0.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3" x14ac:dyDescent="0.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3" x14ac:dyDescent="0.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3" x14ac:dyDescent="0.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3" x14ac:dyDescent="0.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3" x14ac:dyDescent="0.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3" x14ac:dyDescent="0.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8.7" x14ac:dyDescent="0.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3" x14ac:dyDescent="0.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3" x14ac:dyDescent="0.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3" x14ac:dyDescent="0.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3" x14ac:dyDescent="0.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3" x14ac:dyDescent="0.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3" x14ac:dyDescent="0.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3" x14ac:dyDescent="0.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3" x14ac:dyDescent="0.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3" x14ac:dyDescent="0.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3" x14ac:dyDescent="0.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3" x14ac:dyDescent="0.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3" x14ac:dyDescent="0.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8.7" x14ac:dyDescent="0.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3" x14ac:dyDescent="0.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28.7" x14ac:dyDescent="0.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3" x14ac:dyDescent="0.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3" x14ac:dyDescent="0.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3" x14ac:dyDescent="0.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28.7" x14ac:dyDescent="0.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8.7" x14ac:dyDescent="0.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3" x14ac:dyDescent="0.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3" x14ac:dyDescent="0.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28.7" x14ac:dyDescent="0.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" x14ac:dyDescent="0.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3" x14ac:dyDescent="0.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3" x14ac:dyDescent="0.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3" x14ac:dyDescent="0.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8.7" x14ac:dyDescent="0.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3" x14ac:dyDescent="0.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3" x14ac:dyDescent="0.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28.7" x14ac:dyDescent="0.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3" x14ac:dyDescent="0.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57.35" x14ac:dyDescent="0.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3" x14ac:dyDescent="0.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3" x14ac:dyDescent="0.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3" x14ac:dyDescent="0.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28.7" x14ac:dyDescent="0.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3" x14ac:dyDescent="0.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3" x14ac:dyDescent="0.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8.7" x14ac:dyDescent="0.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3" x14ac:dyDescent="0.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3" x14ac:dyDescent="0.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3" x14ac:dyDescent="0.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3" x14ac:dyDescent="0.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3" x14ac:dyDescent="0.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3" x14ac:dyDescent="0.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3" x14ac:dyDescent="0.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8.7" x14ac:dyDescent="0.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3" x14ac:dyDescent="0.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3" x14ac:dyDescent="0.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3" x14ac:dyDescent="0.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3" x14ac:dyDescent="0.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3" x14ac:dyDescent="0.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28.7" x14ac:dyDescent="0.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3" x14ac:dyDescent="0.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3" x14ac:dyDescent="0.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3" x14ac:dyDescent="0.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3" x14ac:dyDescent="0.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3" x14ac:dyDescent="0.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3" x14ac:dyDescent="0.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3" x14ac:dyDescent="0.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8.7" x14ac:dyDescent="0.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3" x14ac:dyDescent="0.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3" x14ac:dyDescent="0.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8.7" x14ac:dyDescent="0.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3" x14ac:dyDescent="0.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7.35" x14ac:dyDescent="0.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3" x14ac:dyDescent="0.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28.7" x14ac:dyDescent="0.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3" x14ac:dyDescent="0.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3" x14ac:dyDescent="0.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8.7" x14ac:dyDescent="0.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3" x14ac:dyDescent="0.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3" x14ac:dyDescent="0.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8.7" x14ac:dyDescent="0.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28.7" x14ac:dyDescent="0.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3" x14ac:dyDescent="0.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3" x14ac:dyDescent="0.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3" x14ac:dyDescent="0.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3" x14ac:dyDescent="0.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3" x14ac:dyDescent="0.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3" x14ac:dyDescent="0.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3" x14ac:dyDescent="0.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3" x14ac:dyDescent="0.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57.35" x14ac:dyDescent="0.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" x14ac:dyDescent="0.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28.7" x14ac:dyDescent="0.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8.7" x14ac:dyDescent="0.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3" x14ac:dyDescent="0.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3" x14ac:dyDescent="0.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3" x14ac:dyDescent="0.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3" x14ac:dyDescent="0.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3" x14ac:dyDescent="0.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28.7" x14ac:dyDescent="0.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3" x14ac:dyDescent="0.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3" x14ac:dyDescent="0.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3" x14ac:dyDescent="0.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3" x14ac:dyDescent="0.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3" x14ac:dyDescent="0.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3" x14ac:dyDescent="0.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3" x14ac:dyDescent="0.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3" x14ac:dyDescent="0.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8.7" x14ac:dyDescent="0.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8.7" x14ac:dyDescent="0.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3" x14ac:dyDescent="0.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3" x14ac:dyDescent="0.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8.7" x14ac:dyDescent="0.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3" x14ac:dyDescent="0.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3" x14ac:dyDescent="0.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8.7" x14ac:dyDescent="0.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3" x14ac:dyDescent="0.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3" x14ac:dyDescent="0.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3" x14ac:dyDescent="0.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3" x14ac:dyDescent="0.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3" x14ac:dyDescent="0.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3" x14ac:dyDescent="0.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8.7" x14ac:dyDescent="0.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3" x14ac:dyDescent="0.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3" x14ac:dyDescent="0.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3" x14ac:dyDescent="0.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3" x14ac:dyDescent="0.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3" x14ac:dyDescent="0.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8.7" x14ac:dyDescent="0.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3" x14ac:dyDescent="0.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3" x14ac:dyDescent="0.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3" x14ac:dyDescent="0.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3" x14ac:dyDescent="0.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3" x14ac:dyDescent="0.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3" x14ac:dyDescent="0.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3" x14ac:dyDescent="0.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3" x14ac:dyDescent="0.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3" x14ac:dyDescent="0.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3" x14ac:dyDescent="0.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3" x14ac:dyDescent="0.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3" x14ac:dyDescent="0.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3" x14ac:dyDescent="0.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3" x14ac:dyDescent="0.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3" x14ac:dyDescent="0.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3" x14ac:dyDescent="0.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3" x14ac:dyDescent="0.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3" x14ac:dyDescent="0.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3" x14ac:dyDescent="0.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8.7" x14ac:dyDescent="0.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3" x14ac:dyDescent="0.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3" x14ac:dyDescent="0.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8.7" x14ac:dyDescent="0.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8.7" x14ac:dyDescent="0.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3" x14ac:dyDescent="0.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3" x14ac:dyDescent="0.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7" x14ac:dyDescent="0.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3" x14ac:dyDescent="0.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3" x14ac:dyDescent="0.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3" x14ac:dyDescent="0.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3" x14ac:dyDescent="0.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8.7" x14ac:dyDescent="0.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3" x14ac:dyDescent="0.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3" x14ac:dyDescent="0.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3" x14ac:dyDescent="0.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3" x14ac:dyDescent="0.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3" x14ac:dyDescent="0.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3" x14ac:dyDescent="0.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28.7" x14ac:dyDescent="0.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8.7" x14ac:dyDescent="0.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3" x14ac:dyDescent="0.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3" x14ac:dyDescent="0.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8.7" x14ac:dyDescent="0.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3" x14ac:dyDescent="0.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3" x14ac:dyDescent="0.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3" x14ac:dyDescent="0.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28.7" x14ac:dyDescent="0.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3" x14ac:dyDescent="0.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3" x14ac:dyDescent="0.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3" x14ac:dyDescent="0.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3" x14ac:dyDescent="0.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3" x14ac:dyDescent="0.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3" x14ac:dyDescent="0.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3" x14ac:dyDescent="0.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3" x14ac:dyDescent="0.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3" x14ac:dyDescent="0.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3" x14ac:dyDescent="0.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3" x14ac:dyDescent="0.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57.35" x14ac:dyDescent="0.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3" x14ac:dyDescent="0.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3" x14ac:dyDescent="0.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3" x14ac:dyDescent="0.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8.7" x14ac:dyDescent="0.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3" x14ac:dyDescent="0.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3" x14ac:dyDescent="0.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3" x14ac:dyDescent="0.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8.7" x14ac:dyDescent="0.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3" x14ac:dyDescent="0.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8.7" x14ac:dyDescent="0.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3" x14ac:dyDescent="0.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3" x14ac:dyDescent="0.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3" x14ac:dyDescent="0.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3" x14ac:dyDescent="0.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3" x14ac:dyDescent="0.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3" x14ac:dyDescent="0.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3" x14ac:dyDescent="0.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3" x14ac:dyDescent="0.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8.7" x14ac:dyDescent="0.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3" x14ac:dyDescent="0.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3" x14ac:dyDescent="0.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3" x14ac:dyDescent="0.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8.7" x14ac:dyDescent="0.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3" x14ac:dyDescent="0.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3" x14ac:dyDescent="0.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3" x14ac:dyDescent="0.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8.7" x14ac:dyDescent="0.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3" x14ac:dyDescent="0.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3" x14ac:dyDescent="0.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3" x14ac:dyDescent="0.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3" x14ac:dyDescent="0.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" x14ac:dyDescent="0.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3" x14ac:dyDescent="0.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3" x14ac:dyDescent="0.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3" x14ac:dyDescent="0.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3" x14ac:dyDescent="0.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3" x14ac:dyDescent="0.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3" x14ac:dyDescent="0.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8.7" x14ac:dyDescent="0.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3" x14ac:dyDescent="0.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28.7" x14ac:dyDescent="0.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57.35" x14ac:dyDescent="0.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3" x14ac:dyDescent="0.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57.35" x14ac:dyDescent="0.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3" x14ac:dyDescent="0.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3" x14ac:dyDescent="0.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3" x14ac:dyDescent="0.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3" x14ac:dyDescent="0.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3" x14ac:dyDescent="0.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28.7" x14ac:dyDescent="0.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3" x14ac:dyDescent="0.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3" x14ac:dyDescent="0.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8.7" x14ac:dyDescent="0.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7.35" x14ac:dyDescent="0.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3" x14ac:dyDescent="0.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3" x14ac:dyDescent="0.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3" x14ac:dyDescent="0.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3" x14ac:dyDescent="0.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3" x14ac:dyDescent="0.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3" x14ac:dyDescent="0.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3" x14ac:dyDescent="0.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3" x14ac:dyDescent="0.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8.7" x14ac:dyDescent="0.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3" x14ac:dyDescent="0.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3" x14ac:dyDescent="0.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3" x14ac:dyDescent="0.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3" x14ac:dyDescent="0.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3" x14ac:dyDescent="0.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3" x14ac:dyDescent="0.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3" x14ac:dyDescent="0.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3" x14ac:dyDescent="0.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3" x14ac:dyDescent="0.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3" x14ac:dyDescent="0.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3" x14ac:dyDescent="0.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3" x14ac:dyDescent="0.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28.7" x14ac:dyDescent="0.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8.7" x14ac:dyDescent="0.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3" x14ac:dyDescent="0.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3" x14ac:dyDescent="0.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3" x14ac:dyDescent="0.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3" x14ac:dyDescent="0.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8.7" x14ac:dyDescent="0.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28.7" x14ac:dyDescent="0.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3" x14ac:dyDescent="0.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3" x14ac:dyDescent="0.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3" x14ac:dyDescent="0.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3" x14ac:dyDescent="0.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3" x14ac:dyDescent="0.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3" x14ac:dyDescent="0.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8.7" x14ac:dyDescent="0.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3" x14ac:dyDescent="0.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3" x14ac:dyDescent="0.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3" x14ac:dyDescent="0.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3" x14ac:dyDescent="0.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3" x14ac:dyDescent="0.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" x14ac:dyDescent="0.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3" x14ac:dyDescent="0.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3" x14ac:dyDescent="0.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8.7" x14ac:dyDescent="0.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3" x14ac:dyDescent="0.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3" x14ac:dyDescent="0.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3" x14ac:dyDescent="0.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3" x14ac:dyDescent="0.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28.7" x14ac:dyDescent="0.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8.7" x14ac:dyDescent="0.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3" x14ac:dyDescent="0.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3" x14ac:dyDescent="0.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57.35" x14ac:dyDescent="0.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3" x14ac:dyDescent="0.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3" x14ac:dyDescent="0.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3" x14ac:dyDescent="0.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3" x14ac:dyDescent="0.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3" x14ac:dyDescent="0.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3" x14ac:dyDescent="0.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57.35" x14ac:dyDescent="0.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3" x14ac:dyDescent="0.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8.7" x14ac:dyDescent="0.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3" x14ac:dyDescent="0.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3" x14ac:dyDescent="0.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3" x14ac:dyDescent="0.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3" x14ac:dyDescent="0.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3" x14ac:dyDescent="0.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3" x14ac:dyDescent="0.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3" x14ac:dyDescent="0.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3" x14ac:dyDescent="0.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3" x14ac:dyDescent="0.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3" x14ac:dyDescent="0.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x14ac:dyDescent="0.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3" x14ac:dyDescent="0.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3" x14ac:dyDescent="0.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3" x14ac:dyDescent="0.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3" x14ac:dyDescent="0.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7.35" x14ac:dyDescent="0.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28.7" x14ac:dyDescent="0.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28.7" x14ac:dyDescent="0.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7.35" x14ac:dyDescent="0.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3" x14ac:dyDescent="0.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3" x14ac:dyDescent="0.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3" x14ac:dyDescent="0.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3" x14ac:dyDescent="0.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3" x14ac:dyDescent="0.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3" x14ac:dyDescent="0.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3" x14ac:dyDescent="0.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3" x14ac:dyDescent="0.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3" x14ac:dyDescent="0.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28.7" x14ac:dyDescent="0.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8.7" x14ac:dyDescent="0.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3" x14ac:dyDescent="0.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8.7" x14ac:dyDescent="0.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3" x14ac:dyDescent="0.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3" x14ac:dyDescent="0.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8.7" x14ac:dyDescent="0.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8.7" x14ac:dyDescent="0.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3" x14ac:dyDescent="0.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3" x14ac:dyDescent="0.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8.7" x14ac:dyDescent="0.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3" x14ac:dyDescent="0.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3" x14ac:dyDescent="0.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" x14ac:dyDescent="0.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3" x14ac:dyDescent="0.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3" x14ac:dyDescent="0.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3" x14ac:dyDescent="0.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3" x14ac:dyDescent="0.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3" x14ac:dyDescent="0.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8.7" x14ac:dyDescent="0.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8.7" x14ac:dyDescent="0.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8.7" x14ac:dyDescent="0.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3" x14ac:dyDescent="0.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3" x14ac:dyDescent="0.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7.35" x14ac:dyDescent="0.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3" x14ac:dyDescent="0.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3" x14ac:dyDescent="0.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3" x14ac:dyDescent="0.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3" x14ac:dyDescent="0.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3" x14ac:dyDescent="0.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3" x14ac:dyDescent="0.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3" x14ac:dyDescent="0.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3" x14ac:dyDescent="0.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3" x14ac:dyDescent="0.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3" x14ac:dyDescent="0.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3" x14ac:dyDescent="0.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3" x14ac:dyDescent="0.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3" x14ac:dyDescent="0.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3" x14ac:dyDescent="0.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3" x14ac:dyDescent="0.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3" x14ac:dyDescent="0.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3" x14ac:dyDescent="0.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x14ac:dyDescent="0.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3" x14ac:dyDescent="0.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28.7" x14ac:dyDescent="0.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3" x14ac:dyDescent="0.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3" x14ac:dyDescent="0.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28.7" x14ac:dyDescent="0.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3" x14ac:dyDescent="0.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3" x14ac:dyDescent="0.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3" x14ac:dyDescent="0.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57.35" x14ac:dyDescent="0.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3" x14ac:dyDescent="0.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3" x14ac:dyDescent="0.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8.7" x14ac:dyDescent="0.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3" x14ac:dyDescent="0.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8.7" x14ac:dyDescent="0.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3" x14ac:dyDescent="0.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8.7" x14ac:dyDescent="0.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3" x14ac:dyDescent="0.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3" x14ac:dyDescent="0.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3" x14ac:dyDescent="0.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28.7" x14ac:dyDescent="0.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3" x14ac:dyDescent="0.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3" x14ac:dyDescent="0.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3" x14ac:dyDescent="0.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3" x14ac:dyDescent="0.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3" x14ac:dyDescent="0.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3" x14ac:dyDescent="0.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3" x14ac:dyDescent="0.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3" x14ac:dyDescent="0.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8.7" x14ac:dyDescent="0.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3" x14ac:dyDescent="0.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3" x14ac:dyDescent="0.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3" x14ac:dyDescent="0.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8.7" x14ac:dyDescent="0.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3" x14ac:dyDescent="0.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" x14ac:dyDescent="0.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3" x14ac:dyDescent="0.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3" x14ac:dyDescent="0.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3" x14ac:dyDescent="0.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3" x14ac:dyDescent="0.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3" x14ac:dyDescent="0.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8.7" x14ac:dyDescent="0.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7.35" x14ac:dyDescent="0.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3" x14ac:dyDescent="0.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3" x14ac:dyDescent="0.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3" x14ac:dyDescent="0.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3" x14ac:dyDescent="0.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3" x14ac:dyDescent="0.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3" x14ac:dyDescent="0.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3" x14ac:dyDescent="0.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3" x14ac:dyDescent="0.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3" x14ac:dyDescent="0.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3" x14ac:dyDescent="0.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3" x14ac:dyDescent="0.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3" x14ac:dyDescent="0.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8.7" x14ac:dyDescent="0.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3" x14ac:dyDescent="0.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3" x14ac:dyDescent="0.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3" x14ac:dyDescent="0.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3" x14ac:dyDescent="0.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28.7" x14ac:dyDescent="0.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3" x14ac:dyDescent="0.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3" x14ac:dyDescent="0.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3" x14ac:dyDescent="0.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3" x14ac:dyDescent="0.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8.7" x14ac:dyDescent="0.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3" x14ac:dyDescent="0.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3" x14ac:dyDescent="0.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3" x14ac:dyDescent="0.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3" x14ac:dyDescent="0.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57.35" x14ac:dyDescent="0.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3" x14ac:dyDescent="0.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3" x14ac:dyDescent="0.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8.7" x14ac:dyDescent="0.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3" x14ac:dyDescent="0.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3" x14ac:dyDescent="0.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3" x14ac:dyDescent="0.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3" x14ac:dyDescent="0.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3" x14ac:dyDescent="0.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3" x14ac:dyDescent="0.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3" x14ac:dyDescent="0.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3" x14ac:dyDescent="0.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3" x14ac:dyDescent="0.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3" x14ac:dyDescent="0.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3" x14ac:dyDescent="0.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3" x14ac:dyDescent="0.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3" x14ac:dyDescent="0.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3" x14ac:dyDescent="0.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3" x14ac:dyDescent="0.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3" x14ac:dyDescent="0.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3" x14ac:dyDescent="0.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3" x14ac:dyDescent="0.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8.7" x14ac:dyDescent="0.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28.7" x14ac:dyDescent="0.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3" x14ac:dyDescent="0.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3" x14ac:dyDescent="0.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3" x14ac:dyDescent="0.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3" x14ac:dyDescent="0.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8.7" x14ac:dyDescent="0.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3" x14ac:dyDescent="0.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3" x14ac:dyDescent="0.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3" x14ac:dyDescent="0.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3" x14ac:dyDescent="0.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3" x14ac:dyDescent="0.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3" x14ac:dyDescent="0.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3" x14ac:dyDescent="0.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3" x14ac:dyDescent="0.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3" x14ac:dyDescent="0.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3" x14ac:dyDescent="0.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3" x14ac:dyDescent="0.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3" x14ac:dyDescent="0.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8.7" x14ac:dyDescent="0.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3" x14ac:dyDescent="0.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3" x14ac:dyDescent="0.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3" x14ac:dyDescent="0.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3" x14ac:dyDescent="0.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3" x14ac:dyDescent="0.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28.7" x14ac:dyDescent="0.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3" x14ac:dyDescent="0.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8.7" x14ac:dyDescent="0.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3" x14ac:dyDescent="0.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8.7" x14ac:dyDescent="0.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3" x14ac:dyDescent="0.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3" x14ac:dyDescent="0.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3" x14ac:dyDescent="0.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3" x14ac:dyDescent="0.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3" x14ac:dyDescent="0.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3" x14ac:dyDescent="0.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3" x14ac:dyDescent="0.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3" x14ac:dyDescent="0.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8.7" x14ac:dyDescent="0.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3" x14ac:dyDescent="0.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3" x14ac:dyDescent="0.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3" x14ac:dyDescent="0.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8.7" x14ac:dyDescent="0.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28.7" x14ac:dyDescent="0.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3" x14ac:dyDescent="0.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3" x14ac:dyDescent="0.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8.7" x14ac:dyDescent="0.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3" x14ac:dyDescent="0.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3" x14ac:dyDescent="0.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7.35" x14ac:dyDescent="0.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3" x14ac:dyDescent="0.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3" x14ac:dyDescent="0.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3" x14ac:dyDescent="0.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28.7" x14ac:dyDescent="0.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3" x14ac:dyDescent="0.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3" x14ac:dyDescent="0.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3" x14ac:dyDescent="0.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3" x14ac:dyDescent="0.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3" x14ac:dyDescent="0.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3" x14ac:dyDescent="0.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3" x14ac:dyDescent="0.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8.7" x14ac:dyDescent="0.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3" x14ac:dyDescent="0.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3" x14ac:dyDescent="0.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3" x14ac:dyDescent="0.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3" x14ac:dyDescent="0.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3" x14ac:dyDescent="0.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3" x14ac:dyDescent="0.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3" x14ac:dyDescent="0.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" x14ac:dyDescent="0.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3" x14ac:dyDescent="0.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28.7" x14ac:dyDescent="0.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8.7" x14ac:dyDescent="0.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3" x14ac:dyDescent="0.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3" x14ac:dyDescent="0.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3" x14ac:dyDescent="0.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3" x14ac:dyDescent="0.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3" x14ac:dyDescent="0.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3" x14ac:dyDescent="0.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3" x14ac:dyDescent="0.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8.7" x14ac:dyDescent="0.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3" x14ac:dyDescent="0.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3" x14ac:dyDescent="0.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7.35" x14ac:dyDescent="0.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8.7" x14ac:dyDescent="0.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7.35" x14ac:dyDescent="0.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3" x14ac:dyDescent="0.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3" x14ac:dyDescent="0.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3" x14ac:dyDescent="0.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3" x14ac:dyDescent="0.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3" x14ac:dyDescent="0.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3" x14ac:dyDescent="0.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8.7" x14ac:dyDescent="0.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3" x14ac:dyDescent="0.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3" x14ac:dyDescent="0.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3" x14ac:dyDescent="0.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3" x14ac:dyDescent="0.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3" x14ac:dyDescent="0.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8.7" x14ac:dyDescent="0.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3" x14ac:dyDescent="0.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3" x14ac:dyDescent="0.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3" x14ac:dyDescent="0.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3" x14ac:dyDescent="0.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3" x14ac:dyDescent="0.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3" x14ac:dyDescent="0.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3" x14ac:dyDescent="0.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3" x14ac:dyDescent="0.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3" x14ac:dyDescent="0.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3" x14ac:dyDescent="0.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8.7" x14ac:dyDescent="0.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3" x14ac:dyDescent="0.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3" x14ac:dyDescent="0.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3" x14ac:dyDescent="0.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3" x14ac:dyDescent="0.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3" x14ac:dyDescent="0.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7.35" x14ac:dyDescent="0.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3" x14ac:dyDescent="0.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3" x14ac:dyDescent="0.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3" x14ac:dyDescent="0.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3" x14ac:dyDescent="0.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3" x14ac:dyDescent="0.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3" x14ac:dyDescent="0.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3" x14ac:dyDescent="0.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3" x14ac:dyDescent="0.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3" x14ac:dyDescent="0.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3" x14ac:dyDescent="0.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3" x14ac:dyDescent="0.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3" x14ac:dyDescent="0.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8.7" x14ac:dyDescent="0.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3" x14ac:dyDescent="0.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" x14ac:dyDescent="0.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8.7" x14ac:dyDescent="0.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" x14ac:dyDescent="0.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3" x14ac:dyDescent="0.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3" x14ac:dyDescent="0.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28.7" x14ac:dyDescent="0.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3" x14ac:dyDescent="0.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3" x14ac:dyDescent="0.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3" x14ac:dyDescent="0.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3" x14ac:dyDescent="0.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3" x14ac:dyDescent="0.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3" x14ac:dyDescent="0.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3" x14ac:dyDescent="0.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8.7" x14ac:dyDescent="0.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3" x14ac:dyDescent="0.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8.7" x14ac:dyDescent="0.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3" x14ac:dyDescent="0.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3" x14ac:dyDescent="0.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3" x14ac:dyDescent="0.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3" x14ac:dyDescent="0.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8.7" x14ac:dyDescent="0.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3" x14ac:dyDescent="0.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3" x14ac:dyDescent="0.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3" x14ac:dyDescent="0.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8.7" x14ac:dyDescent="0.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3" x14ac:dyDescent="0.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57.35" x14ac:dyDescent="0.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3" x14ac:dyDescent="0.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3" x14ac:dyDescent="0.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3" x14ac:dyDescent="0.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3" x14ac:dyDescent="0.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3" x14ac:dyDescent="0.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3" x14ac:dyDescent="0.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3" x14ac:dyDescent="0.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3" x14ac:dyDescent="0.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28.7" x14ac:dyDescent="0.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3" x14ac:dyDescent="0.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8.7" x14ac:dyDescent="0.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8.7" x14ac:dyDescent="0.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28.7" x14ac:dyDescent="0.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3" x14ac:dyDescent="0.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3" x14ac:dyDescent="0.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3" x14ac:dyDescent="0.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3" x14ac:dyDescent="0.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3" x14ac:dyDescent="0.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57.35" x14ac:dyDescent="0.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3" x14ac:dyDescent="0.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3" x14ac:dyDescent="0.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3" x14ac:dyDescent="0.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28.7" x14ac:dyDescent="0.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8.7" x14ac:dyDescent="0.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3" x14ac:dyDescent="0.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57.35" x14ac:dyDescent="0.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3" x14ac:dyDescent="0.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3" x14ac:dyDescent="0.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3" x14ac:dyDescent="0.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3" x14ac:dyDescent="0.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28.7" x14ac:dyDescent="0.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8.7" x14ac:dyDescent="0.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3" x14ac:dyDescent="0.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3" x14ac:dyDescent="0.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3" x14ac:dyDescent="0.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3" x14ac:dyDescent="0.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" x14ac:dyDescent="0.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3" x14ac:dyDescent="0.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3" x14ac:dyDescent="0.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28.7" x14ac:dyDescent="0.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3" x14ac:dyDescent="0.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3" x14ac:dyDescent="0.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3" x14ac:dyDescent="0.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8.7" x14ac:dyDescent="0.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3" x14ac:dyDescent="0.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8.7" x14ac:dyDescent="0.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3" x14ac:dyDescent="0.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3" x14ac:dyDescent="0.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3" x14ac:dyDescent="0.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3" x14ac:dyDescent="0.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3" x14ac:dyDescent="0.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3" x14ac:dyDescent="0.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3" x14ac:dyDescent="0.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3" x14ac:dyDescent="0.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3" x14ac:dyDescent="0.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3" x14ac:dyDescent="0.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3" x14ac:dyDescent="0.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3" x14ac:dyDescent="0.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3" x14ac:dyDescent="0.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3" x14ac:dyDescent="0.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7.35" x14ac:dyDescent="0.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3" x14ac:dyDescent="0.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8.7" x14ac:dyDescent="0.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28.7" x14ac:dyDescent="0.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8.7" x14ac:dyDescent="0.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3" x14ac:dyDescent="0.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3" x14ac:dyDescent="0.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3" x14ac:dyDescent="0.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28.7" x14ac:dyDescent="0.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3" x14ac:dyDescent="0.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3" x14ac:dyDescent="0.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28.7" x14ac:dyDescent="0.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3" x14ac:dyDescent="0.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3" x14ac:dyDescent="0.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3" x14ac:dyDescent="0.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57.35" x14ac:dyDescent="0.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57.35" x14ac:dyDescent="0.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3" x14ac:dyDescent="0.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3" x14ac:dyDescent="0.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3" x14ac:dyDescent="0.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3" x14ac:dyDescent="0.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3" x14ac:dyDescent="0.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3" x14ac:dyDescent="0.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3" x14ac:dyDescent="0.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3" x14ac:dyDescent="0.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3" x14ac:dyDescent="0.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3" x14ac:dyDescent="0.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57.35" x14ac:dyDescent="0.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3" x14ac:dyDescent="0.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x14ac:dyDescent="0.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3" x14ac:dyDescent="0.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3" x14ac:dyDescent="0.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3" x14ac:dyDescent="0.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3" x14ac:dyDescent="0.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3" x14ac:dyDescent="0.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3" x14ac:dyDescent="0.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3" x14ac:dyDescent="0.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3" x14ac:dyDescent="0.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3" x14ac:dyDescent="0.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3" x14ac:dyDescent="0.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" x14ac:dyDescent="0.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3" x14ac:dyDescent="0.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3" x14ac:dyDescent="0.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3" x14ac:dyDescent="0.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3" x14ac:dyDescent="0.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3" x14ac:dyDescent="0.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28.7" x14ac:dyDescent="0.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3" x14ac:dyDescent="0.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3" x14ac:dyDescent="0.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3" x14ac:dyDescent="0.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3" x14ac:dyDescent="0.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3" x14ac:dyDescent="0.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28.7" x14ac:dyDescent="0.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28.7" x14ac:dyDescent="0.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3" x14ac:dyDescent="0.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3" x14ac:dyDescent="0.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3" x14ac:dyDescent="0.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3" x14ac:dyDescent="0.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57.35" x14ac:dyDescent="0.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3" x14ac:dyDescent="0.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3" x14ac:dyDescent="0.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57.35" x14ac:dyDescent="0.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3" x14ac:dyDescent="0.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3" x14ac:dyDescent="0.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3" x14ac:dyDescent="0.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3" x14ac:dyDescent="0.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3" x14ac:dyDescent="0.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3" x14ac:dyDescent="0.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3" x14ac:dyDescent="0.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3" x14ac:dyDescent="0.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3" x14ac:dyDescent="0.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3" x14ac:dyDescent="0.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3" x14ac:dyDescent="0.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3" x14ac:dyDescent="0.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3" x14ac:dyDescent="0.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3" x14ac:dyDescent="0.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3" x14ac:dyDescent="0.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3" x14ac:dyDescent="0.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57.35" x14ac:dyDescent="0.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3" x14ac:dyDescent="0.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28.7" x14ac:dyDescent="0.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3" x14ac:dyDescent="0.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3" x14ac:dyDescent="0.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3" x14ac:dyDescent="0.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3" x14ac:dyDescent="0.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3" x14ac:dyDescent="0.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3" x14ac:dyDescent="0.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3" x14ac:dyDescent="0.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3" x14ac:dyDescent="0.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3" x14ac:dyDescent="0.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3" x14ac:dyDescent="0.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3" x14ac:dyDescent="0.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28.7" x14ac:dyDescent="0.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3" x14ac:dyDescent="0.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3" x14ac:dyDescent="0.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3" x14ac:dyDescent="0.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3" x14ac:dyDescent="0.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3" x14ac:dyDescent="0.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3" x14ac:dyDescent="0.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3" x14ac:dyDescent="0.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3" x14ac:dyDescent="0.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3" x14ac:dyDescent="0.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" x14ac:dyDescent="0.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3" x14ac:dyDescent="0.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28.7" x14ac:dyDescent="0.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28.7" x14ac:dyDescent="0.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3" x14ac:dyDescent="0.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3" x14ac:dyDescent="0.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3" x14ac:dyDescent="0.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3" x14ac:dyDescent="0.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3" x14ac:dyDescent="0.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3" x14ac:dyDescent="0.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3" x14ac:dyDescent="0.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x14ac:dyDescent="0.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28.7" x14ac:dyDescent="0.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3" x14ac:dyDescent="0.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3" x14ac:dyDescent="0.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3" x14ac:dyDescent="0.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3" x14ac:dyDescent="0.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3" x14ac:dyDescent="0.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57.35" x14ac:dyDescent="0.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3" x14ac:dyDescent="0.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28.7" x14ac:dyDescent="0.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3" x14ac:dyDescent="0.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3" x14ac:dyDescent="0.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3" x14ac:dyDescent="0.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3" x14ac:dyDescent="0.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3" x14ac:dyDescent="0.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57.35" x14ac:dyDescent="0.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3" x14ac:dyDescent="0.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3" x14ac:dyDescent="0.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3" x14ac:dyDescent="0.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3" x14ac:dyDescent="0.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3" x14ac:dyDescent="0.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28.7" x14ac:dyDescent="0.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3" x14ac:dyDescent="0.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28.7" x14ac:dyDescent="0.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3" x14ac:dyDescent="0.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3" x14ac:dyDescent="0.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3" x14ac:dyDescent="0.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3" x14ac:dyDescent="0.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8.7" x14ac:dyDescent="0.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3" x14ac:dyDescent="0.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3" x14ac:dyDescent="0.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3" x14ac:dyDescent="0.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3" x14ac:dyDescent="0.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3" x14ac:dyDescent="0.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3" x14ac:dyDescent="0.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28.7" x14ac:dyDescent="0.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3" x14ac:dyDescent="0.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3" x14ac:dyDescent="0.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3" x14ac:dyDescent="0.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3" x14ac:dyDescent="0.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3" x14ac:dyDescent="0.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3" x14ac:dyDescent="0.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3" x14ac:dyDescent="0.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3" x14ac:dyDescent="0.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28.7" x14ac:dyDescent="0.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3" x14ac:dyDescent="0.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3" x14ac:dyDescent="0.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3" x14ac:dyDescent="0.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3" x14ac:dyDescent="0.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3" x14ac:dyDescent="0.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3" x14ac:dyDescent="0.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3" x14ac:dyDescent="0.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43" x14ac:dyDescent="0.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" x14ac:dyDescent="0.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3" x14ac:dyDescent="0.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3" x14ac:dyDescent="0.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3" x14ac:dyDescent="0.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3" x14ac:dyDescent="0.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57.35" x14ac:dyDescent="0.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3" x14ac:dyDescent="0.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3" x14ac:dyDescent="0.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3" x14ac:dyDescent="0.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28.7" x14ac:dyDescent="0.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3" x14ac:dyDescent="0.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3" x14ac:dyDescent="0.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3" x14ac:dyDescent="0.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3" x14ac:dyDescent="0.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3" x14ac:dyDescent="0.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3" x14ac:dyDescent="0.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3" x14ac:dyDescent="0.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57.35" x14ac:dyDescent="0.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3" x14ac:dyDescent="0.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3" x14ac:dyDescent="0.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3" x14ac:dyDescent="0.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3" x14ac:dyDescent="0.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28.7" x14ac:dyDescent="0.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3" x14ac:dyDescent="0.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3" x14ac:dyDescent="0.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3" x14ac:dyDescent="0.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28.7" x14ac:dyDescent="0.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3" x14ac:dyDescent="0.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3" x14ac:dyDescent="0.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3" x14ac:dyDescent="0.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3" x14ac:dyDescent="0.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57.35" x14ac:dyDescent="0.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3" x14ac:dyDescent="0.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3" x14ac:dyDescent="0.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3" x14ac:dyDescent="0.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3" x14ac:dyDescent="0.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28.7" x14ac:dyDescent="0.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3" x14ac:dyDescent="0.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3" x14ac:dyDescent="0.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3" x14ac:dyDescent="0.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3" x14ac:dyDescent="0.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3" x14ac:dyDescent="0.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3" x14ac:dyDescent="0.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3" x14ac:dyDescent="0.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3" x14ac:dyDescent="0.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3" x14ac:dyDescent="0.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3" x14ac:dyDescent="0.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3" x14ac:dyDescent="0.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28.7" x14ac:dyDescent="0.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3" x14ac:dyDescent="0.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3" x14ac:dyDescent="0.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3" x14ac:dyDescent="0.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3" x14ac:dyDescent="0.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3" x14ac:dyDescent="0.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28.7" x14ac:dyDescent="0.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3" x14ac:dyDescent="0.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3" x14ac:dyDescent="0.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3" x14ac:dyDescent="0.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28.7" x14ac:dyDescent="0.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28.7" x14ac:dyDescent="0.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3" x14ac:dyDescent="0.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3" x14ac:dyDescent="0.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" x14ac:dyDescent="0.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3" x14ac:dyDescent="0.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3" x14ac:dyDescent="0.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3" x14ac:dyDescent="0.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3" x14ac:dyDescent="0.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3" x14ac:dyDescent="0.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3" x14ac:dyDescent="0.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3" x14ac:dyDescent="0.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3" x14ac:dyDescent="0.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3" x14ac:dyDescent="0.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3" x14ac:dyDescent="0.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3" x14ac:dyDescent="0.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3" x14ac:dyDescent="0.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3" x14ac:dyDescent="0.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3" x14ac:dyDescent="0.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3" x14ac:dyDescent="0.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3" x14ac:dyDescent="0.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3" x14ac:dyDescent="0.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28.7" x14ac:dyDescent="0.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3" x14ac:dyDescent="0.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3" x14ac:dyDescent="0.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1.7" x14ac:dyDescent="0.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3" x14ac:dyDescent="0.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3" x14ac:dyDescent="0.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57.35" x14ac:dyDescent="0.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28.7" x14ac:dyDescent="0.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3" x14ac:dyDescent="0.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57.35" x14ac:dyDescent="0.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3" x14ac:dyDescent="0.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3" x14ac:dyDescent="0.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3" x14ac:dyDescent="0.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28.7" x14ac:dyDescent="0.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3" x14ac:dyDescent="0.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3" x14ac:dyDescent="0.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3" x14ac:dyDescent="0.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3" x14ac:dyDescent="0.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3" x14ac:dyDescent="0.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3" x14ac:dyDescent="0.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3" x14ac:dyDescent="0.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3" x14ac:dyDescent="0.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28.7" x14ac:dyDescent="0.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3" x14ac:dyDescent="0.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28.7" x14ac:dyDescent="0.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3" x14ac:dyDescent="0.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3" x14ac:dyDescent="0.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3" x14ac:dyDescent="0.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3" x14ac:dyDescent="0.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3" x14ac:dyDescent="0.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3" x14ac:dyDescent="0.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3" x14ac:dyDescent="0.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28.7" x14ac:dyDescent="0.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3" x14ac:dyDescent="0.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3" x14ac:dyDescent="0.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28.7" x14ac:dyDescent="0.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3" x14ac:dyDescent="0.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3" x14ac:dyDescent="0.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3" x14ac:dyDescent="0.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3" x14ac:dyDescent="0.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3" x14ac:dyDescent="0.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3" x14ac:dyDescent="0.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3" x14ac:dyDescent="0.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3" x14ac:dyDescent="0.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3" x14ac:dyDescent="0.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35" x14ac:dyDescent="0.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3" x14ac:dyDescent="0.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28.7" x14ac:dyDescent="0.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3" x14ac:dyDescent="0.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3" x14ac:dyDescent="0.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3" x14ac:dyDescent="0.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3" x14ac:dyDescent="0.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3" x14ac:dyDescent="0.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3" x14ac:dyDescent="0.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57.35" x14ac:dyDescent="0.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3" x14ac:dyDescent="0.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3" x14ac:dyDescent="0.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3" x14ac:dyDescent="0.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3" x14ac:dyDescent="0.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28.7" x14ac:dyDescent="0.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28.7" x14ac:dyDescent="0.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3" x14ac:dyDescent="0.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3" x14ac:dyDescent="0.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3" x14ac:dyDescent="0.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3" x14ac:dyDescent="0.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28.7" x14ac:dyDescent="0.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3" x14ac:dyDescent="0.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3" x14ac:dyDescent="0.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3" x14ac:dyDescent="0.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3" x14ac:dyDescent="0.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3" x14ac:dyDescent="0.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3" x14ac:dyDescent="0.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57.35" x14ac:dyDescent="0.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3" x14ac:dyDescent="0.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28.7" x14ac:dyDescent="0.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3" x14ac:dyDescent="0.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3" x14ac:dyDescent="0.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3" x14ac:dyDescent="0.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3" x14ac:dyDescent="0.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x14ac:dyDescent="0.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3" x14ac:dyDescent="0.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3" x14ac:dyDescent="0.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28.7" x14ac:dyDescent="0.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3" x14ac:dyDescent="0.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3" x14ac:dyDescent="0.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3" x14ac:dyDescent="0.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3" x14ac:dyDescent="0.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3" x14ac:dyDescent="0.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3" x14ac:dyDescent="0.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28.7" x14ac:dyDescent="0.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3" x14ac:dyDescent="0.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3" x14ac:dyDescent="0.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28.7" x14ac:dyDescent="0.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3" x14ac:dyDescent="0.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28.7" x14ac:dyDescent="0.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71.7" x14ac:dyDescent="0.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3" x14ac:dyDescent="0.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3" x14ac:dyDescent="0.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3" x14ac:dyDescent="0.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3" x14ac:dyDescent="0.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28.7" x14ac:dyDescent="0.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28.7" x14ac:dyDescent="0.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3" x14ac:dyDescent="0.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3" x14ac:dyDescent="0.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3" x14ac:dyDescent="0.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3" x14ac:dyDescent="0.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28.7" x14ac:dyDescent="0.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35" x14ac:dyDescent="0.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3" x14ac:dyDescent="0.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3" x14ac:dyDescent="0.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57.35" x14ac:dyDescent="0.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3" x14ac:dyDescent="0.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57.35" x14ac:dyDescent="0.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57.35" x14ac:dyDescent="0.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28.7" x14ac:dyDescent="0.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28.7" x14ac:dyDescent="0.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3" x14ac:dyDescent="0.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28.7" x14ac:dyDescent="0.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3" x14ac:dyDescent="0.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57.35" x14ac:dyDescent="0.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3" x14ac:dyDescent="0.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3" x14ac:dyDescent="0.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3" x14ac:dyDescent="0.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3" x14ac:dyDescent="0.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3" x14ac:dyDescent="0.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3" x14ac:dyDescent="0.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28.7" x14ac:dyDescent="0.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28.7" x14ac:dyDescent="0.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28.7" x14ac:dyDescent="0.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3" x14ac:dyDescent="0.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3" x14ac:dyDescent="0.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3" x14ac:dyDescent="0.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3" x14ac:dyDescent="0.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3" x14ac:dyDescent="0.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3" x14ac:dyDescent="0.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3" x14ac:dyDescent="0.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28.7" x14ac:dyDescent="0.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3" x14ac:dyDescent="0.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28.7" x14ac:dyDescent="0.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28.7" x14ac:dyDescent="0.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3" x14ac:dyDescent="0.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3" x14ac:dyDescent="0.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3" x14ac:dyDescent="0.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3" x14ac:dyDescent="0.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57.35" x14ac:dyDescent="0.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3" x14ac:dyDescent="0.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3" x14ac:dyDescent="0.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3" x14ac:dyDescent="0.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28.7" x14ac:dyDescent="0.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3" x14ac:dyDescent="0.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3" x14ac:dyDescent="0.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57.35" x14ac:dyDescent="0.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3" x14ac:dyDescent="0.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3" x14ac:dyDescent="0.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3" x14ac:dyDescent="0.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3" x14ac:dyDescent="0.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3" x14ac:dyDescent="0.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3" x14ac:dyDescent="0.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3" x14ac:dyDescent="0.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3" x14ac:dyDescent="0.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3" x14ac:dyDescent="0.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3" x14ac:dyDescent="0.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3" x14ac:dyDescent="0.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3" x14ac:dyDescent="0.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3" x14ac:dyDescent="0.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3" x14ac:dyDescent="0.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28.7" x14ac:dyDescent="0.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3" x14ac:dyDescent="0.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3" x14ac:dyDescent="0.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3" x14ac:dyDescent="0.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3" x14ac:dyDescent="0.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" x14ac:dyDescent="0.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28.7" x14ac:dyDescent="0.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3" x14ac:dyDescent="0.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3" x14ac:dyDescent="0.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3" x14ac:dyDescent="0.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3" x14ac:dyDescent="0.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3" x14ac:dyDescent="0.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3" x14ac:dyDescent="0.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3" x14ac:dyDescent="0.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3" x14ac:dyDescent="0.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28.7" x14ac:dyDescent="0.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3" x14ac:dyDescent="0.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3" x14ac:dyDescent="0.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57.35" x14ac:dyDescent="0.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3" x14ac:dyDescent="0.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28.7" x14ac:dyDescent="0.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3" x14ac:dyDescent="0.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28.7" x14ac:dyDescent="0.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28.7" x14ac:dyDescent="0.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3" x14ac:dyDescent="0.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28.7" x14ac:dyDescent="0.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28.7" x14ac:dyDescent="0.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3" x14ac:dyDescent="0.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3" x14ac:dyDescent="0.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3" x14ac:dyDescent="0.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3" x14ac:dyDescent="0.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28.7" x14ac:dyDescent="0.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3" x14ac:dyDescent="0.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3" x14ac:dyDescent="0.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3" x14ac:dyDescent="0.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3" x14ac:dyDescent="0.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3" x14ac:dyDescent="0.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3" x14ac:dyDescent="0.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3" x14ac:dyDescent="0.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3" x14ac:dyDescent="0.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28.7" x14ac:dyDescent="0.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3" x14ac:dyDescent="0.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3" x14ac:dyDescent="0.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3" x14ac:dyDescent="0.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57.35" x14ac:dyDescent="0.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28.7" x14ac:dyDescent="0.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3" x14ac:dyDescent="0.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3" x14ac:dyDescent="0.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3" x14ac:dyDescent="0.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3" x14ac:dyDescent="0.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3" x14ac:dyDescent="0.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28.7" x14ac:dyDescent="0.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3" x14ac:dyDescent="0.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3" x14ac:dyDescent="0.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3" x14ac:dyDescent="0.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28.7" x14ac:dyDescent="0.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3" x14ac:dyDescent="0.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3" x14ac:dyDescent="0.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3" x14ac:dyDescent="0.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3" x14ac:dyDescent="0.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3" x14ac:dyDescent="0.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28.7" x14ac:dyDescent="0.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3" x14ac:dyDescent="0.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3" x14ac:dyDescent="0.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3" x14ac:dyDescent="0.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28.7" x14ac:dyDescent="0.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28.7" x14ac:dyDescent="0.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28.7" x14ac:dyDescent="0.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3" x14ac:dyDescent="0.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" x14ac:dyDescent="0.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3" x14ac:dyDescent="0.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3" x14ac:dyDescent="0.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3" x14ac:dyDescent="0.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3" x14ac:dyDescent="0.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x14ac:dyDescent="0.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3" x14ac:dyDescent="0.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3" x14ac:dyDescent="0.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3" x14ac:dyDescent="0.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3" x14ac:dyDescent="0.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3" x14ac:dyDescent="0.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3" x14ac:dyDescent="0.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3" x14ac:dyDescent="0.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3" x14ac:dyDescent="0.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3" x14ac:dyDescent="0.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28.7" x14ac:dyDescent="0.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3" x14ac:dyDescent="0.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3" x14ac:dyDescent="0.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3" x14ac:dyDescent="0.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3" x14ac:dyDescent="0.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28.7" x14ac:dyDescent="0.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3" x14ac:dyDescent="0.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3" x14ac:dyDescent="0.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1.7" x14ac:dyDescent="0.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3" x14ac:dyDescent="0.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3" x14ac:dyDescent="0.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3" x14ac:dyDescent="0.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3" x14ac:dyDescent="0.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3" x14ac:dyDescent="0.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3" x14ac:dyDescent="0.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3" x14ac:dyDescent="0.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3" x14ac:dyDescent="0.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3" x14ac:dyDescent="0.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3" x14ac:dyDescent="0.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3" x14ac:dyDescent="0.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3" x14ac:dyDescent="0.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3" x14ac:dyDescent="0.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3" x14ac:dyDescent="0.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3" x14ac:dyDescent="0.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3" x14ac:dyDescent="0.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3" x14ac:dyDescent="0.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28.7" x14ac:dyDescent="0.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28.7" x14ac:dyDescent="0.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3" x14ac:dyDescent="0.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3" x14ac:dyDescent="0.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3" x14ac:dyDescent="0.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3" x14ac:dyDescent="0.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3" x14ac:dyDescent="0.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1.7" x14ac:dyDescent="0.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3" x14ac:dyDescent="0.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28.7" x14ac:dyDescent="0.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3" x14ac:dyDescent="0.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3" x14ac:dyDescent="0.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3" x14ac:dyDescent="0.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3" x14ac:dyDescent="0.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3" x14ac:dyDescent="0.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28.7" x14ac:dyDescent="0.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3" x14ac:dyDescent="0.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3" x14ac:dyDescent="0.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3" x14ac:dyDescent="0.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3" x14ac:dyDescent="0.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3" x14ac:dyDescent="0.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" x14ac:dyDescent="0.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3" x14ac:dyDescent="0.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3" x14ac:dyDescent="0.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3" x14ac:dyDescent="0.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28.7" x14ac:dyDescent="0.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3" x14ac:dyDescent="0.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3" x14ac:dyDescent="0.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3" x14ac:dyDescent="0.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28.7" x14ac:dyDescent="0.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28.7" x14ac:dyDescent="0.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3" x14ac:dyDescent="0.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3" x14ac:dyDescent="0.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28.7" x14ac:dyDescent="0.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3" x14ac:dyDescent="0.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3" x14ac:dyDescent="0.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3" x14ac:dyDescent="0.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3" x14ac:dyDescent="0.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3" x14ac:dyDescent="0.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3" x14ac:dyDescent="0.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3" x14ac:dyDescent="0.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3" x14ac:dyDescent="0.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3" x14ac:dyDescent="0.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3" x14ac:dyDescent="0.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3" x14ac:dyDescent="0.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28.7" x14ac:dyDescent="0.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3" x14ac:dyDescent="0.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3" x14ac:dyDescent="0.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3" x14ac:dyDescent="0.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3" x14ac:dyDescent="0.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28.7" x14ac:dyDescent="0.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28.7" x14ac:dyDescent="0.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3" x14ac:dyDescent="0.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3" x14ac:dyDescent="0.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3" x14ac:dyDescent="0.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3" x14ac:dyDescent="0.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3" x14ac:dyDescent="0.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3" x14ac:dyDescent="0.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3" x14ac:dyDescent="0.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3" x14ac:dyDescent="0.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3" x14ac:dyDescent="0.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28.7" x14ac:dyDescent="0.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28.7" x14ac:dyDescent="0.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3" x14ac:dyDescent="0.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3" x14ac:dyDescent="0.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3" x14ac:dyDescent="0.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3" x14ac:dyDescent="0.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3" x14ac:dyDescent="0.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3" x14ac:dyDescent="0.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3" x14ac:dyDescent="0.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3" x14ac:dyDescent="0.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3" x14ac:dyDescent="0.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3" x14ac:dyDescent="0.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3" x14ac:dyDescent="0.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3" x14ac:dyDescent="0.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3" x14ac:dyDescent="0.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3" x14ac:dyDescent="0.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3" x14ac:dyDescent="0.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3" x14ac:dyDescent="0.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3" x14ac:dyDescent="0.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3" x14ac:dyDescent="0.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3" x14ac:dyDescent="0.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3" x14ac:dyDescent="0.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3" x14ac:dyDescent="0.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3" x14ac:dyDescent="0.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" x14ac:dyDescent="0.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28.7" x14ac:dyDescent="0.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3" x14ac:dyDescent="0.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28.7" x14ac:dyDescent="0.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3" x14ac:dyDescent="0.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3" x14ac:dyDescent="0.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3" x14ac:dyDescent="0.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3" x14ac:dyDescent="0.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3" x14ac:dyDescent="0.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3" x14ac:dyDescent="0.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3" x14ac:dyDescent="0.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3" x14ac:dyDescent="0.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28.7" x14ac:dyDescent="0.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57.35" x14ac:dyDescent="0.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3" x14ac:dyDescent="0.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3" x14ac:dyDescent="0.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3" x14ac:dyDescent="0.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3" x14ac:dyDescent="0.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3" x14ac:dyDescent="0.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3" x14ac:dyDescent="0.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3" x14ac:dyDescent="0.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28.7" x14ac:dyDescent="0.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3" x14ac:dyDescent="0.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3" x14ac:dyDescent="0.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3" x14ac:dyDescent="0.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57.35" x14ac:dyDescent="0.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3" x14ac:dyDescent="0.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3" x14ac:dyDescent="0.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3" x14ac:dyDescent="0.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3" x14ac:dyDescent="0.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3" x14ac:dyDescent="0.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3" x14ac:dyDescent="0.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3" x14ac:dyDescent="0.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3" x14ac:dyDescent="0.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3" x14ac:dyDescent="0.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3" x14ac:dyDescent="0.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3" x14ac:dyDescent="0.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3" x14ac:dyDescent="0.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3" x14ac:dyDescent="0.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3" x14ac:dyDescent="0.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3" x14ac:dyDescent="0.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3" x14ac:dyDescent="0.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3" x14ac:dyDescent="0.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3" x14ac:dyDescent="0.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3" x14ac:dyDescent="0.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28.7" x14ac:dyDescent="0.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3" x14ac:dyDescent="0.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3" x14ac:dyDescent="0.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3" x14ac:dyDescent="0.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3" x14ac:dyDescent="0.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3" x14ac:dyDescent="0.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3" x14ac:dyDescent="0.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3" x14ac:dyDescent="0.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28.7" x14ac:dyDescent="0.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3" x14ac:dyDescent="0.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3" x14ac:dyDescent="0.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3" x14ac:dyDescent="0.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3" x14ac:dyDescent="0.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3" x14ac:dyDescent="0.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3" x14ac:dyDescent="0.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3" x14ac:dyDescent="0.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3" x14ac:dyDescent="0.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3" x14ac:dyDescent="0.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28.7" x14ac:dyDescent="0.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" x14ac:dyDescent="0.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3" x14ac:dyDescent="0.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3" x14ac:dyDescent="0.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3" x14ac:dyDescent="0.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3" x14ac:dyDescent="0.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3" x14ac:dyDescent="0.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3" x14ac:dyDescent="0.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3" x14ac:dyDescent="0.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28.7" x14ac:dyDescent="0.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3" x14ac:dyDescent="0.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3" x14ac:dyDescent="0.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28.7" x14ac:dyDescent="0.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3" x14ac:dyDescent="0.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3" x14ac:dyDescent="0.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3" x14ac:dyDescent="0.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3" x14ac:dyDescent="0.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3" x14ac:dyDescent="0.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3" x14ac:dyDescent="0.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3" x14ac:dyDescent="0.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3" x14ac:dyDescent="0.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3" x14ac:dyDescent="0.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3" x14ac:dyDescent="0.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3" x14ac:dyDescent="0.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3" x14ac:dyDescent="0.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3" x14ac:dyDescent="0.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3" x14ac:dyDescent="0.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3" x14ac:dyDescent="0.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3" x14ac:dyDescent="0.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3" x14ac:dyDescent="0.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3" x14ac:dyDescent="0.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3" x14ac:dyDescent="0.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3" x14ac:dyDescent="0.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3" x14ac:dyDescent="0.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3" x14ac:dyDescent="0.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3" x14ac:dyDescent="0.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3" x14ac:dyDescent="0.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3" x14ac:dyDescent="0.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3" x14ac:dyDescent="0.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3" x14ac:dyDescent="0.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3" x14ac:dyDescent="0.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3" x14ac:dyDescent="0.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3" x14ac:dyDescent="0.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3" x14ac:dyDescent="0.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3" x14ac:dyDescent="0.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3" x14ac:dyDescent="0.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3" x14ac:dyDescent="0.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86" x14ac:dyDescent="0.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3" x14ac:dyDescent="0.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28.7" x14ac:dyDescent="0.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3" x14ac:dyDescent="0.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3" x14ac:dyDescent="0.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3" x14ac:dyDescent="0.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3" x14ac:dyDescent="0.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3" x14ac:dyDescent="0.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3" x14ac:dyDescent="0.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3" x14ac:dyDescent="0.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3" x14ac:dyDescent="0.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3" x14ac:dyDescent="0.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3" x14ac:dyDescent="0.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3" x14ac:dyDescent="0.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3" x14ac:dyDescent="0.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28.7" x14ac:dyDescent="0.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3" x14ac:dyDescent="0.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" x14ac:dyDescent="0.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3" x14ac:dyDescent="0.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3" x14ac:dyDescent="0.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3" x14ac:dyDescent="0.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3" x14ac:dyDescent="0.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3" x14ac:dyDescent="0.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3" x14ac:dyDescent="0.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3" x14ac:dyDescent="0.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3" x14ac:dyDescent="0.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3" x14ac:dyDescent="0.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3" x14ac:dyDescent="0.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28.7" x14ac:dyDescent="0.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3" x14ac:dyDescent="0.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3" x14ac:dyDescent="0.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3" x14ac:dyDescent="0.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3" x14ac:dyDescent="0.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3" x14ac:dyDescent="0.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3" x14ac:dyDescent="0.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3" x14ac:dyDescent="0.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3" x14ac:dyDescent="0.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3" x14ac:dyDescent="0.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28.7" x14ac:dyDescent="0.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3" x14ac:dyDescent="0.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3" x14ac:dyDescent="0.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3" x14ac:dyDescent="0.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3" x14ac:dyDescent="0.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3" x14ac:dyDescent="0.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3" x14ac:dyDescent="0.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3" x14ac:dyDescent="0.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3" x14ac:dyDescent="0.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3" x14ac:dyDescent="0.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3" x14ac:dyDescent="0.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3" x14ac:dyDescent="0.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3" x14ac:dyDescent="0.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3" x14ac:dyDescent="0.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3" x14ac:dyDescent="0.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3" x14ac:dyDescent="0.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3" x14ac:dyDescent="0.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00.35" x14ac:dyDescent="0.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3" x14ac:dyDescent="0.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3" x14ac:dyDescent="0.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28.7" x14ac:dyDescent="0.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3" x14ac:dyDescent="0.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3" x14ac:dyDescent="0.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3" x14ac:dyDescent="0.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3" x14ac:dyDescent="0.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3" x14ac:dyDescent="0.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3" x14ac:dyDescent="0.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3" x14ac:dyDescent="0.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28.7" x14ac:dyDescent="0.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28.7" x14ac:dyDescent="0.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3" x14ac:dyDescent="0.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3" x14ac:dyDescent="0.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3" x14ac:dyDescent="0.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3" x14ac:dyDescent="0.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3" x14ac:dyDescent="0.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3" x14ac:dyDescent="0.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3" x14ac:dyDescent="0.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3" x14ac:dyDescent="0.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3" x14ac:dyDescent="0.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3" x14ac:dyDescent="0.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86" x14ac:dyDescent="0.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3" x14ac:dyDescent="0.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3" x14ac:dyDescent="0.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3" x14ac:dyDescent="0.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3" x14ac:dyDescent="0.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3" x14ac:dyDescent="0.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3" x14ac:dyDescent="0.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3" x14ac:dyDescent="0.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3" x14ac:dyDescent="0.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3" x14ac:dyDescent="0.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28.7" x14ac:dyDescent="0.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3" x14ac:dyDescent="0.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28.7" x14ac:dyDescent="0.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3" x14ac:dyDescent="0.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3" x14ac:dyDescent="0.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28.7" x14ac:dyDescent="0.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3" x14ac:dyDescent="0.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3" x14ac:dyDescent="0.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3" x14ac:dyDescent="0.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3" x14ac:dyDescent="0.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57.35" x14ac:dyDescent="0.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3" x14ac:dyDescent="0.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28.7" x14ac:dyDescent="0.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3" x14ac:dyDescent="0.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3" x14ac:dyDescent="0.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3" x14ac:dyDescent="0.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3" x14ac:dyDescent="0.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3" x14ac:dyDescent="0.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28.7" x14ac:dyDescent="0.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3" x14ac:dyDescent="0.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3" x14ac:dyDescent="0.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3" x14ac:dyDescent="0.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3" x14ac:dyDescent="0.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3" x14ac:dyDescent="0.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3" x14ac:dyDescent="0.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3" x14ac:dyDescent="0.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3" x14ac:dyDescent="0.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28.7" x14ac:dyDescent="0.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28.7" x14ac:dyDescent="0.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1.7" x14ac:dyDescent="0.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3" x14ac:dyDescent="0.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3" x14ac:dyDescent="0.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3" x14ac:dyDescent="0.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3" x14ac:dyDescent="0.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3" x14ac:dyDescent="0.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3" x14ac:dyDescent="0.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3" x14ac:dyDescent="0.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3" x14ac:dyDescent="0.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3" x14ac:dyDescent="0.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3" x14ac:dyDescent="0.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28.7" x14ac:dyDescent="0.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3" x14ac:dyDescent="0.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57.35" x14ac:dyDescent="0.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28.7" x14ac:dyDescent="0.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3" x14ac:dyDescent="0.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1.7" x14ac:dyDescent="0.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3" x14ac:dyDescent="0.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57.35" x14ac:dyDescent="0.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3" x14ac:dyDescent="0.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3" x14ac:dyDescent="0.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3" x14ac:dyDescent="0.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3" x14ac:dyDescent="0.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3" x14ac:dyDescent="0.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28.7" x14ac:dyDescent="0.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3" x14ac:dyDescent="0.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" x14ac:dyDescent="0.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28.7" x14ac:dyDescent="0.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3" x14ac:dyDescent="0.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3" x14ac:dyDescent="0.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3" x14ac:dyDescent="0.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3" x14ac:dyDescent="0.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3" x14ac:dyDescent="0.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3" x14ac:dyDescent="0.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28.7" x14ac:dyDescent="0.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3" x14ac:dyDescent="0.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3" x14ac:dyDescent="0.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3" x14ac:dyDescent="0.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3" x14ac:dyDescent="0.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3" x14ac:dyDescent="0.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3" x14ac:dyDescent="0.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3" x14ac:dyDescent="0.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x14ac:dyDescent="0.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3" x14ac:dyDescent="0.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3" x14ac:dyDescent="0.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3" x14ac:dyDescent="0.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3" x14ac:dyDescent="0.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3" x14ac:dyDescent="0.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3" x14ac:dyDescent="0.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3" x14ac:dyDescent="0.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3" x14ac:dyDescent="0.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3" x14ac:dyDescent="0.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3" x14ac:dyDescent="0.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3" x14ac:dyDescent="0.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28.7" x14ac:dyDescent="0.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3" x14ac:dyDescent="0.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3" x14ac:dyDescent="0.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57.35" x14ac:dyDescent="0.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3" x14ac:dyDescent="0.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3" x14ac:dyDescent="0.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3" x14ac:dyDescent="0.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3" x14ac:dyDescent="0.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3" x14ac:dyDescent="0.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3" x14ac:dyDescent="0.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3" x14ac:dyDescent="0.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3" x14ac:dyDescent="0.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3" x14ac:dyDescent="0.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28.7" x14ac:dyDescent="0.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28.7" x14ac:dyDescent="0.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3" x14ac:dyDescent="0.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3" x14ac:dyDescent="0.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57.35" x14ac:dyDescent="0.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3" x14ac:dyDescent="0.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3" x14ac:dyDescent="0.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28.7" x14ac:dyDescent="0.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3" x14ac:dyDescent="0.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28.7" x14ac:dyDescent="0.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3" x14ac:dyDescent="0.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3" x14ac:dyDescent="0.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3" x14ac:dyDescent="0.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3" x14ac:dyDescent="0.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3" x14ac:dyDescent="0.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3" x14ac:dyDescent="0.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28.7" x14ac:dyDescent="0.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3" x14ac:dyDescent="0.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3" x14ac:dyDescent="0.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28.7" x14ac:dyDescent="0.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28.7" x14ac:dyDescent="0.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3" x14ac:dyDescent="0.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3" x14ac:dyDescent="0.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" x14ac:dyDescent="0.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3" x14ac:dyDescent="0.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3" x14ac:dyDescent="0.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3" x14ac:dyDescent="0.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3" x14ac:dyDescent="0.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28.7" x14ac:dyDescent="0.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28.7" x14ac:dyDescent="0.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3" x14ac:dyDescent="0.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57.35" x14ac:dyDescent="0.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28.7" x14ac:dyDescent="0.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3" x14ac:dyDescent="0.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3" x14ac:dyDescent="0.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3" x14ac:dyDescent="0.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3" x14ac:dyDescent="0.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3" x14ac:dyDescent="0.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3" x14ac:dyDescent="0.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3" x14ac:dyDescent="0.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3" x14ac:dyDescent="0.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3" x14ac:dyDescent="0.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3" x14ac:dyDescent="0.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3" x14ac:dyDescent="0.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28.7" x14ac:dyDescent="0.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3" x14ac:dyDescent="0.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28.7" x14ac:dyDescent="0.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28.7" x14ac:dyDescent="0.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3" x14ac:dyDescent="0.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3" x14ac:dyDescent="0.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3" x14ac:dyDescent="0.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3" x14ac:dyDescent="0.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28.7" x14ac:dyDescent="0.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3" x14ac:dyDescent="0.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3" x14ac:dyDescent="0.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x14ac:dyDescent="0.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28.7" x14ac:dyDescent="0.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3" x14ac:dyDescent="0.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3" x14ac:dyDescent="0.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86" x14ac:dyDescent="0.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3" x14ac:dyDescent="0.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57.35" x14ac:dyDescent="0.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3" x14ac:dyDescent="0.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3" x14ac:dyDescent="0.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3" x14ac:dyDescent="0.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3" x14ac:dyDescent="0.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3" x14ac:dyDescent="0.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28.7" x14ac:dyDescent="0.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28.7" x14ac:dyDescent="0.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3" x14ac:dyDescent="0.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3" x14ac:dyDescent="0.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3" x14ac:dyDescent="0.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8.7" x14ac:dyDescent="0.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3" x14ac:dyDescent="0.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3" x14ac:dyDescent="0.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28.7" x14ac:dyDescent="0.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3" x14ac:dyDescent="0.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3" x14ac:dyDescent="0.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3" x14ac:dyDescent="0.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3" x14ac:dyDescent="0.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28.7" x14ac:dyDescent="0.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3" x14ac:dyDescent="0.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28.7" x14ac:dyDescent="0.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3" x14ac:dyDescent="0.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3" x14ac:dyDescent="0.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57.35" x14ac:dyDescent="0.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3" x14ac:dyDescent="0.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7" x14ac:dyDescent="0.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28.7" x14ac:dyDescent="0.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3" x14ac:dyDescent="0.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3" x14ac:dyDescent="0.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3" x14ac:dyDescent="0.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3" x14ac:dyDescent="0.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3" x14ac:dyDescent="0.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3" x14ac:dyDescent="0.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3" x14ac:dyDescent="0.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3" x14ac:dyDescent="0.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1.7" x14ac:dyDescent="0.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3" x14ac:dyDescent="0.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3" x14ac:dyDescent="0.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28.7" x14ac:dyDescent="0.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28.7" x14ac:dyDescent="0.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3" x14ac:dyDescent="0.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3" x14ac:dyDescent="0.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3" x14ac:dyDescent="0.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3" x14ac:dyDescent="0.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3" x14ac:dyDescent="0.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3" x14ac:dyDescent="0.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28.7" x14ac:dyDescent="0.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3" x14ac:dyDescent="0.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3" x14ac:dyDescent="0.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3" x14ac:dyDescent="0.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28.7" x14ac:dyDescent="0.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3" x14ac:dyDescent="0.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3" x14ac:dyDescent="0.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3" x14ac:dyDescent="0.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3" x14ac:dyDescent="0.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3" x14ac:dyDescent="0.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3" x14ac:dyDescent="0.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3" x14ac:dyDescent="0.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3" x14ac:dyDescent="0.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3" x14ac:dyDescent="0.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3" x14ac:dyDescent="0.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3" x14ac:dyDescent="0.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28.7" x14ac:dyDescent="0.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57.35" x14ac:dyDescent="0.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3" x14ac:dyDescent="0.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3" x14ac:dyDescent="0.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28.7" x14ac:dyDescent="0.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3" x14ac:dyDescent="0.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3" x14ac:dyDescent="0.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57.35" x14ac:dyDescent="0.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3" x14ac:dyDescent="0.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3" x14ac:dyDescent="0.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3" x14ac:dyDescent="0.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28.7" x14ac:dyDescent="0.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57.35" x14ac:dyDescent="0.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3" x14ac:dyDescent="0.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3" x14ac:dyDescent="0.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3" x14ac:dyDescent="0.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3" x14ac:dyDescent="0.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3" x14ac:dyDescent="0.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3" x14ac:dyDescent="0.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3" x14ac:dyDescent="0.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3" x14ac:dyDescent="0.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3" x14ac:dyDescent="0.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28.7" x14ac:dyDescent="0.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57.35" x14ac:dyDescent="0.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3" x14ac:dyDescent="0.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3" x14ac:dyDescent="0.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3" x14ac:dyDescent="0.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" x14ac:dyDescent="0.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3" x14ac:dyDescent="0.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3" x14ac:dyDescent="0.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57.35" x14ac:dyDescent="0.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3" x14ac:dyDescent="0.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3" x14ac:dyDescent="0.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3" x14ac:dyDescent="0.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3" x14ac:dyDescent="0.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28.7" x14ac:dyDescent="0.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3" x14ac:dyDescent="0.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3" x14ac:dyDescent="0.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28.7" x14ac:dyDescent="0.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28.7" x14ac:dyDescent="0.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3" x14ac:dyDescent="0.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3" x14ac:dyDescent="0.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3" x14ac:dyDescent="0.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3" x14ac:dyDescent="0.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3" x14ac:dyDescent="0.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3" x14ac:dyDescent="0.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28.7" x14ac:dyDescent="0.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3" x14ac:dyDescent="0.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3" x14ac:dyDescent="0.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3" x14ac:dyDescent="0.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28.7" x14ac:dyDescent="0.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3" x14ac:dyDescent="0.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x14ac:dyDescent="0.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28.7" x14ac:dyDescent="0.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3" x14ac:dyDescent="0.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28.7" x14ac:dyDescent="0.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3" x14ac:dyDescent="0.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3" x14ac:dyDescent="0.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3" x14ac:dyDescent="0.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3" x14ac:dyDescent="0.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3" x14ac:dyDescent="0.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3" x14ac:dyDescent="0.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3" x14ac:dyDescent="0.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3" x14ac:dyDescent="0.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3" x14ac:dyDescent="0.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28.7" x14ac:dyDescent="0.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3" x14ac:dyDescent="0.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3" x14ac:dyDescent="0.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3" x14ac:dyDescent="0.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3" x14ac:dyDescent="0.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3" x14ac:dyDescent="0.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3" x14ac:dyDescent="0.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3" x14ac:dyDescent="0.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3" x14ac:dyDescent="0.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28.7" x14ac:dyDescent="0.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3" x14ac:dyDescent="0.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3" x14ac:dyDescent="0.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3" x14ac:dyDescent="0.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3" x14ac:dyDescent="0.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3" x14ac:dyDescent="0.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3" x14ac:dyDescent="0.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57.35" x14ac:dyDescent="0.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3" x14ac:dyDescent="0.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28.7" x14ac:dyDescent="0.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3" x14ac:dyDescent="0.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3" x14ac:dyDescent="0.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3" x14ac:dyDescent="0.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x14ac:dyDescent="0.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3" x14ac:dyDescent="0.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" x14ac:dyDescent="0.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28.7" x14ac:dyDescent="0.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3" x14ac:dyDescent="0.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3" x14ac:dyDescent="0.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3" x14ac:dyDescent="0.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3" x14ac:dyDescent="0.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3" x14ac:dyDescent="0.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3" x14ac:dyDescent="0.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3" x14ac:dyDescent="0.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3" x14ac:dyDescent="0.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3" x14ac:dyDescent="0.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3" x14ac:dyDescent="0.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3" x14ac:dyDescent="0.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3" x14ac:dyDescent="0.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3" x14ac:dyDescent="0.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3" x14ac:dyDescent="0.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3" x14ac:dyDescent="0.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3" x14ac:dyDescent="0.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3" x14ac:dyDescent="0.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3" x14ac:dyDescent="0.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28.7" x14ac:dyDescent="0.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3" x14ac:dyDescent="0.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3" x14ac:dyDescent="0.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3" x14ac:dyDescent="0.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3" x14ac:dyDescent="0.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3" x14ac:dyDescent="0.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3" x14ac:dyDescent="0.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3" x14ac:dyDescent="0.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3" x14ac:dyDescent="0.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57.35" x14ac:dyDescent="0.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3" x14ac:dyDescent="0.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3" x14ac:dyDescent="0.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3" x14ac:dyDescent="0.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3" x14ac:dyDescent="0.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3" x14ac:dyDescent="0.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57.35" x14ac:dyDescent="0.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3" x14ac:dyDescent="0.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3" x14ac:dyDescent="0.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3" x14ac:dyDescent="0.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3" x14ac:dyDescent="0.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28.7" x14ac:dyDescent="0.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3" x14ac:dyDescent="0.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3" x14ac:dyDescent="0.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3" x14ac:dyDescent="0.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3" x14ac:dyDescent="0.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3" x14ac:dyDescent="0.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3" x14ac:dyDescent="0.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3" x14ac:dyDescent="0.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3" x14ac:dyDescent="0.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3" x14ac:dyDescent="0.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3" x14ac:dyDescent="0.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3" x14ac:dyDescent="0.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3" x14ac:dyDescent="0.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3" x14ac:dyDescent="0.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3" x14ac:dyDescent="0.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43" x14ac:dyDescent="0.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3" x14ac:dyDescent="0.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3" x14ac:dyDescent="0.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3" x14ac:dyDescent="0.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3" x14ac:dyDescent="0.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3" x14ac:dyDescent="0.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3" x14ac:dyDescent="0.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3" x14ac:dyDescent="0.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3" x14ac:dyDescent="0.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35" x14ac:dyDescent="0.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3" x14ac:dyDescent="0.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3" x14ac:dyDescent="0.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3" x14ac:dyDescent="0.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3" x14ac:dyDescent="0.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3" x14ac:dyDescent="0.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3" x14ac:dyDescent="0.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3" x14ac:dyDescent="0.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3" x14ac:dyDescent="0.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3" x14ac:dyDescent="0.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3" x14ac:dyDescent="0.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28.7" x14ac:dyDescent="0.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57.35" x14ac:dyDescent="0.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3" x14ac:dyDescent="0.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3" x14ac:dyDescent="0.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57.35" x14ac:dyDescent="0.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3" x14ac:dyDescent="0.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3" x14ac:dyDescent="0.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28.7" x14ac:dyDescent="0.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3" x14ac:dyDescent="0.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3" x14ac:dyDescent="0.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28.7" x14ac:dyDescent="0.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3" x14ac:dyDescent="0.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3" x14ac:dyDescent="0.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28.7" x14ac:dyDescent="0.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3" x14ac:dyDescent="0.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3" x14ac:dyDescent="0.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3" x14ac:dyDescent="0.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3" x14ac:dyDescent="0.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3" x14ac:dyDescent="0.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x14ac:dyDescent="0.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57.35" x14ac:dyDescent="0.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3" x14ac:dyDescent="0.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3" x14ac:dyDescent="0.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3" x14ac:dyDescent="0.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3" x14ac:dyDescent="0.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3" x14ac:dyDescent="0.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3" x14ac:dyDescent="0.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3" x14ac:dyDescent="0.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3" x14ac:dyDescent="0.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3" x14ac:dyDescent="0.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43" x14ac:dyDescent="0.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3" x14ac:dyDescent="0.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3" x14ac:dyDescent="0.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3" x14ac:dyDescent="0.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3" x14ac:dyDescent="0.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3" x14ac:dyDescent="0.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28.7" x14ac:dyDescent="0.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3" x14ac:dyDescent="0.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3" x14ac:dyDescent="0.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3" x14ac:dyDescent="0.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28.7" x14ac:dyDescent="0.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3" x14ac:dyDescent="0.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3" x14ac:dyDescent="0.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3" x14ac:dyDescent="0.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3" x14ac:dyDescent="0.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3" x14ac:dyDescent="0.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3" x14ac:dyDescent="0.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3" x14ac:dyDescent="0.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3" x14ac:dyDescent="0.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3" x14ac:dyDescent="0.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3" x14ac:dyDescent="0.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3" x14ac:dyDescent="0.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" x14ac:dyDescent="0.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28.7" x14ac:dyDescent="0.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3" x14ac:dyDescent="0.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3" x14ac:dyDescent="0.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3" x14ac:dyDescent="0.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3" x14ac:dyDescent="0.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3" x14ac:dyDescent="0.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28.7" x14ac:dyDescent="0.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3" x14ac:dyDescent="0.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3" x14ac:dyDescent="0.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3" x14ac:dyDescent="0.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3" x14ac:dyDescent="0.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3" x14ac:dyDescent="0.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3" x14ac:dyDescent="0.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3" x14ac:dyDescent="0.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3" x14ac:dyDescent="0.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3" x14ac:dyDescent="0.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3" x14ac:dyDescent="0.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57.35" x14ac:dyDescent="0.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3" x14ac:dyDescent="0.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3" x14ac:dyDescent="0.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3" x14ac:dyDescent="0.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3" x14ac:dyDescent="0.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3" x14ac:dyDescent="0.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3" x14ac:dyDescent="0.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3" x14ac:dyDescent="0.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3" x14ac:dyDescent="0.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28.7" x14ac:dyDescent="0.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3" x14ac:dyDescent="0.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3" x14ac:dyDescent="0.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3" x14ac:dyDescent="0.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28.7" x14ac:dyDescent="0.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3" x14ac:dyDescent="0.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3" x14ac:dyDescent="0.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28.7" x14ac:dyDescent="0.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3" x14ac:dyDescent="0.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28.7" x14ac:dyDescent="0.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3" x14ac:dyDescent="0.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57.35" x14ac:dyDescent="0.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3" x14ac:dyDescent="0.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3" x14ac:dyDescent="0.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3" x14ac:dyDescent="0.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3" x14ac:dyDescent="0.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3" x14ac:dyDescent="0.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3" x14ac:dyDescent="0.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3" x14ac:dyDescent="0.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3" x14ac:dyDescent="0.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3" x14ac:dyDescent="0.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3" x14ac:dyDescent="0.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3" x14ac:dyDescent="0.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57.35" x14ac:dyDescent="0.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3" x14ac:dyDescent="0.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3" x14ac:dyDescent="0.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3" x14ac:dyDescent="0.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43" x14ac:dyDescent="0.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3" x14ac:dyDescent="0.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3" x14ac:dyDescent="0.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3" x14ac:dyDescent="0.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3" x14ac:dyDescent="0.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3" x14ac:dyDescent="0.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28.7" x14ac:dyDescent="0.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3" x14ac:dyDescent="0.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3" x14ac:dyDescent="0.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" x14ac:dyDescent="0.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3" x14ac:dyDescent="0.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28.7" x14ac:dyDescent="0.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3" x14ac:dyDescent="0.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3" x14ac:dyDescent="0.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3" x14ac:dyDescent="0.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3" x14ac:dyDescent="0.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3" x14ac:dyDescent="0.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3" x14ac:dyDescent="0.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3" x14ac:dyDescent="0.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3" x14ac:dyDescent="0.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3" x14ac:dyDescent="0.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3" x14ac:dyDescent="0.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3" x14ac:dyDescent="0.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3" x14ac:dyDescent="0.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3" x14ac:dyDescent="0.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E9952-3545-427A-B030-59638DC603F5}">
  <dimension ref="A2:E19"/>
  <sheetViews>
    <sheetView tabSelected="1" workbookViewId="0">
      <selection activeCell="C14" sqref="C14:D14"/>
    </sheetView>
  </sheetViews>
  <sheetFormatPr defaultRowHeight="14.35" x14ac:dyDescent="0.5"/>
  <cols>
    <col min="1" max="1" width="16.5859375" bestFit="1" customWidth="1"/>
    <col min="2" max="2" width="15" bestFit="1" customWidth="1"/>
    <col min="3" max="3" width="5.64453125" bestFit="1" customWidth="1"/>
    <col min="4" max="4" width="8.1171875" bestFit="1" customWidth="1"/>
    <col min="5" max="5" width="10.41015625" bestFit="1" customWidth="1"/>
    <col min="6" max="6" width="16.5859375" bestFit="1" customWidth="1"/>
    <col min="7" max="7" width="11.46875" bestFit="1" customWidth="1"/>
    <col min="8" max="8" width="21.234375" bestFit="1" customWidth="1"/>
    <col min="9" max="9" width="16.234375" bestFit="1" customWidth="1"/>
    <col min="10" max="10" width="21.234375" bestFit="1" customWidth="1"/>
    <col min="11" max="11" width="16.234375" bestFit="1" customWidth="1"/>
  </cols>
  <sheetData>
    <row r="2" spans="1:5" x14ac:dyDescent="0.5">
      <c r="A2" s="10" t="s">
        <v>8358</v>
      </c>
      <c r="B2" t="s">
        <v>8315</v>
      </c>
    </row>
    <row r="3" spans="1:5" x14ac:dyDescent="0.5">
      <c r="A3" s="10" t="s">
        <v>8379</v>
      </c>
      <c r="B3" t="s">
        <v>8364</v>
      </c>
    </row>
    <row r="5" spans="1:5" x14ac:dyDescent="0.5">
      <c r="A5" s="10" t="s">
        <v>8360</v>
      </c>
      <c r="B5" s="10" t="s">
        <v>8361</v>
      </c>
    </row>
    <row r="6" spans="1:5" x14ac:dyDescent="0.5">
      <c r="A6" s="10" t="s">
        <v>8363</v>
      </c>
      <c r="B6" t="s">
        <v>8218</v>
      </c>
      <c r="C6" t="s">
        <v>8220</v>
      </c>
      <c r="D6" t="s">
        <v>8219</v>
      </c>
      <c r="E6" t="s">
        <v>8362</v>
      </c>
    </row>
    <row r="7" spans="1:5" x14ac:dyDescent="0.5">
      <c r="A7" s="14" t="s">
        <v>8373</v>
      </c>
      <c r="B7" s="19">
        <v>56</v>
      </c>
      <c r="C7" s="19">
        <v>33</v>
      </c>
      <c r="D7" s="19">
        <v>7</v>
      </c>
      <c r="E7" s="19">
        <v>96</v>
      </c>
    </row>
    <row r="8" spans="1:5" x14ac:dyDescent="0.5">
      <c r="A8" s="14" t="s">
        <v>8374</v>
      </c>
      <c r="B8" s="19">
        <v>71</v>
      </c>
      <c r="C8" s="19">
        <v>39</v>
      </c>
      <c r="D8" s="19">
        <v>3</v>
      </c>
      <c r="E8" s="19">
        <v>113</v>
      </c>
    </row>
    <row r="9" spans="1:5" x14ac:dyDescent="0.5">
      <c r="A9" s="14" t="s">
        <v>8375</v>
      </c>
      <c r="B9" s="19">
        <v>56</v>
      </c>
      <c r="C9" s="19">
        <v>33</v>
      </c>
      <c r="D9" s="19">
        <v>3</v>
      </c>
      <c r="E9" s="19">
        <v>92</v>
      </c>
    </row>
    <row r="10" spans="1:5" x14ac:dyDescent="0.5">
      <c r="A10" s="14" t="s">
        <v>8376</v>
      </c>
      <c r="B10" s="19">
        <v>71</v>
      </c>
      <c r="C10" s="19">
        <v>40</v>
      </c>
      <c r="D10" s="19">
        <v>2</v>
      </c>
      <c r="E10" s="19">
        <v>113</v>
      </c>
    </row>
    <row r="11" spans="1:5" x14ac:dyDescent="0.5">
      <c r="A11" s="14" t="s">
        <v>8367</v>
      </c>
      <c r="B11" s="19">
        <v>111</v>
      </c>
      <c r="C11" s="19">
        <v>52</v>
      </c>
      <c r="D11" s="19">
        <v>3</v>
      </c>
      <c r="E11" s="19">
        <v>166</v>
      </c>
    </row>
    <row r="12" spans="1:5" x14ac:dyDescent="0.5">
      <c r="A12" s="14" t="s">
        <v>8377</v>
      </c>
      <c r="B12" s="19">
        <v>100</v>
      </c>
      <c r="C12" s="19">
        <v>49</v>
      </c>
      <c r="D12" s="19">
        <v>4</v>
      </c>
      <c r="E12" s="19">
        <v>153</v>
      </c>
    </row>
    <row r="13" spans="1:5" x14ac:dyDescent="0.5">
      <c r="A13" s="14" t="s">
        <v>8368</v>
      </c>
      <c r="B13" s="19">
        <v>87</v>
      </c>
      <c r="C13" s="19">
        <v>50</v>
      </c>
      <c r="D13" s="19">
        <v>1</v>
      </c>
      <c r="E13" s="19">
        <v>138</v>
      </c>
    </row>
    <row r="14" spans="1:5" x14ac:dyDescent="0.5">
      <c r="A14" s="14" t="s">
        <v>8369</v>
      </c>
      <c r="B14" s="19">
        <v>72</v>
      </c>
      <c r="C14" s="19">
        <v>47</v>
      </c>
      <c r="D14" s="19">
        <v>4</v>
      </c>
      <c r="E14" s="19">
        <v>123</v>
      </c>
    </row>
    <row r="15" spans="1:5" x14ac:dyDescent="0.5">
      <c r="A15" s="14" t="s">
        <v>8370</v>
      </c>
      <c r="B15" s="19">
        <v>59</v>
      </c>
      <c r="C15" s="19">
        <v>34</v>
      </c>
      <c r="D15" s="19">
        <v>4</v>
      </c>
      <c r="E15" s="19">
        <v>97</v>
      </c>
    </row>
    <row r="16" spans="1:5" x14ac:dyDescent="0.5">
      <c r="A16" s="14" t="s">
        <v>8371</v>
      </c>
      <c r="B16" s="19">
        <v>65</v>
      </c>
      <c r="C16" s="19">
        <v>50</v>
      </c>
      <c r="D16" s="19"/>
      <c r="E16" s="19">
        <v>115</v>
      </c>
    </row>
    <row r="17" spans="1:5" x14ac:dyDescent="0.5">
      <c r="A17" s="14" t="s">
        <v>8372</v>
      </c>
      <c r="B17" s="19">
        <v>54</v>
      </c>
      <c r="C17" s="19">
        <v>31</v>
      </c>
      <c r="D17" s="19">
        <v>3</v>
      </c>
      <c r="E17" s="19">
        <v>88</v>
      </c>
    </row>
    <row r="18" spans="1:5" x14ac:dyDescent="0.5">
      <c r="A18" s="14" t="s">
        <v>8378</v>
      </c>
      <c r="B18" s="19">
        <v>37</v>
      </c>
      <c r="C18" s="19">
        <v>35</v>
      </c>
      <c r="D18" s="19">
        <v>3</v>
      </c>
      <c r="E18" s="19">
        <v>75</v>
      </c>
    </row>
    <row r="19" spans="1:5" x14ac:dyDescent="0.5">
      <c r="A19" s="14" t="s">
        <v>8362</v>
      </c>
      <c r="B19" s="19">
        <v>839</v>
      </c>
      <c r="C19" s="19">
        <v>493</v>
      </c>
      <c r="D19" s="19">
        <v>37</v>
      </c>
      <c r="E19" s="1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8033D-85EB-4AA0-AFDF-1191F9FB2475}">
  <dimension ref="A1:J14"/>
  <sheetViews>
    <sheetView workbookViewId="0">
      <selection activeCell="B2" sqref="B2:B5"/>
    </sheetView>
  </sheetViews>
  <sheetFormatPr defaultRowHeight="14.35" x14ac:dyDescent="0.5"/>
  <cols>
    <col min="1" max="2" width="16.76171875" bestFit="1" customWidth="1"/>
    <col min="3" max="3" width="13.17578125" bestFit="1" customWidth="1"/>
    <col min="4" max="4" width="15.703125" bestFit="1" customWidth="1"/>
    <col min="5" max="5" width="12.1171875" bestFit="1" customWidth="1"/>
    <col min="6" max="6" width="19.234375" bestFit="1" customWidth="1"/>
    <col min="7" max="7" width="15.703125" bestFit="1" customWidth="1"/>
    <col min="8" max="8" width="18.3515625" bestFit="1" customWidth="1"/>
  </cols>
  <sheetData>
    <row r="1" spans="1:10" x14ac:dyDescent="0.5">
      <c r="A1" s="20" t="s">
        <v>8381</v>
      </c>
      <c r="B1" s="20" t="s">
        <v>8384</v>
      </c>
      <c r="C1" s="20" t="s">
        <v>8385</v>
      </c>
      <c r="D1" s="20" t="s">
        <v>8386</v>
      </c>
      <c r="E1" s="20" t="s">
        <v>8387</v>
      </c>
      <c r="F1" s="20" t="s">
        <v>8388</v>
      </c>
      <c r="G1" s="20" t="s">
        <v>8389</v>
      </c>
      <c r="H1" s="20" t="s">
        <v>8390</v>
      </c>
    </row>
    <row r="2" spans="1:10" x14ac:dyDescent="0.5">
      <c r="A2" t="s">
        <v>8391</v>
      </c>
      <c r="B2" s="22">
        <f>COUNTIFS(Kickstarter!$D:$D,"&lt;1000",Kickstarter!$F:$F,"successful",Kickstarter!$R:$R,"plays")</f>
        <v>141</v>
      </c>
      <c r="C2" s="22">
        <f>COUNTIFS(Kickstarter!$D:$D,"&lt;1000",Kickstarter!$F:$F,"failed",Kickstarter!$R:$R,"plays")</f>
        <v>45</v>
      </c>
      <c r="D2" s="22">
        <f>COUNTIFS(Kickstarter!$D:$D,"&lt;1000",Kickstarter!$F:$F,"canceled",Kickstarter!$R:$R,"plays")</f>
        <v>0</v>
      </c>
      <c r="E2" s="25">
        <f>SUM(B2:D2)</f>
        <v>186</v>
      </c>
      <c r="F2" s="23">
        <f>B2/$E2</f>
        <v>0.75806451612903225</v>
      </c>
      <c r="G2" s="23">
        <f t="shared" ref="G2:H2" si="0">C2/$E2</f>
        <v>0.24193548387096775</v>
      </c>
      <c r="H2" s="23">
        <f t="shared" si="0"/>
        <v>0</v>
      </c>
      <c r="I2">
        <f>E2/(SUM($E$2:$E$13))</f>
        <v>0.17765042979942694</v>
      </c>
      <c r="J2">
        <f>B2/(SUM($B$2:$B$13))</f>
        <v>0.20317002881844382</v>
      </c>
    </row>
    <row r="3" spans="1:10" x14ac:dyDescent="0.5">
      <c r="A3" t="s">
        <v>8392</v>
      </c>
      <c r="B3" s="22">
        <f>COUNTIFS(Kickstarter!$D:$D,"&gt;=1000",Kickstarter!$D:$D,"&lt;=4999",Kickstarter!$F:$F,"successful",Kickstarter!$R:$R,"plays")</f>
        <v>388</v>
      </c>
      <c r="C3" s="22">
        <f>COUNTIFS(Kickstarter!$D:$D,"&gt;=1000",Kickstarter!$D:$D,"&lt;=4999",Kickstarter!$F:$F,"failed",Kickstarter!$R:$R,"plays")</f>
        <v>146</v>
      </c>
      <c r="D3" s="22">
        <f>COUNTIFS(Kickstarter!$D:$D,"&gt;=1000",Kickstarter!$D:$D,"&lt;=4999",Kickstarter!$F:$F,"canceled",Kickstarter!$R:$R,"plays")</f>
        <v>0</v>
      </c>
      <c r="E3" s="25">
        <f t="shared" ref="E3:E13" si="1">SUM(B3:D3)</f>
        <v>534</v>
      </c>
      <c r="F3" s="23">
        <f t="shared" ref="F3:F13" si="2">B3/$E3</f>
        <v>0.72659176029962547</v>
      </c>
      <c r="G3" s="23">
        <f t="shared" ref="G3:G13" si="3">C3/$E3</f>
        <v>0.27340823970037453</v>
      </c>
      <c r="H3" s="23">
        <f t="shared" ref="H3:H13" si="4">D3/$E3</f>
        <v>0</v>
      </c>
      <c r="I3">
        <f t="shared" ref="I3:I13" si="5">E3/(SUM($E$2:$E$13))</f>
        <v>0.51002865329512892</v>
      </c>
      <c r="J3">
        <f t="shared" ref="J3:J13" si="6">B3/(SUM($B$2:$B$13))</f>
        <v>0.55907780979827093</v>
      </c>
    </row>
    <row r="4" spans="1:10" x14ac:dyDescent="0.5">
      <c r="A4" t="s">
        <v>8393</v>
      </c>
      <c r="B4" s="22">
        <f>COUNTIFS(Kickstarter!$D:$D,"&gt;=5000",Kickstarter!$D:$D,"&lt;=9999",Kickstarter!$F:$F,"successful",Kickstarter!$R:$R,"plays")</f>
        <v>93</v>
      </c>
      <c r="C4" s="22">
        <f>COUNTIFS(Kickstarter!$D:$D,"&gt;=5000",Kickstarter!$D:$D,"&lt;=9999",Kickstarter!$F:$F,"failed",Kickstarter!$R:$R,"plays")</f>
        <v>76</v>
      </c>
      <c r="D4" s="22">
        <f>COUNTIFS(Kickstarter!$D:$D,"&gt;=5000",Kickstarter!$D:$D,"&lt;=9999",Kickstarter!$F:$F,"canceled",Kickstarter!$R:$R,"plays")</f>
        <v>0</v>
      </c>
      <c r="E4" s="25">
        <f t="shared" si="1"/>
        <v>169</v>
      </c>
      <c r="F4" s="23">
        <f t="shared" si="2"/>
        <v>0.55029585798816572</v>
      </c>
      <c r="G4" s="23">
        <f t="shared" si="3"/>
        <v>0.44970414201183434</v>
      </c>
      <c r="H4" s="23">
        <f t="shared" si="4"/>
        <v>0</v>
      </c>
      <c r="I4">
        <f t="shared" si="5"/>
        <v>0.16141356255969436</v>
      </c>
      <c r="J4">
        <f t="shared" si="6"/>
        <v>0.1340057636887608</v>
      </c>
    </row>
    <row r="5" spans="1:10" x14ac:dyDescent="0.5">
      <c r="A5" t="s">
        <v>8394</v>
      </c>
      <c r="B5" s="22">
        <f>COUNTIFS(Kickstarter!$D:$D,"&gt;=10000",Kickstarter!$D:$D,"&lt;=14999",Kickstarter!$F:$F,"successful",Kickstarter!$R:$R,"plays")</f>
        <v>39</v>
      </c>
      <c r="C5" s="22">
        <f>COUNTIFS(Kickstarter!$D:$D,"&gt;=10000",Kickstarter!$D:$D,"&lt;=14999",Kickstarter!$F:$F,"failed",Kickstarter!$R:$R,"plays")</f>
        <v>33</v>
      </c>
      <c r="D5" s="22">
        <f>COUNTIFS(Kickstarter!$D:$D,"&gt;=10000",Kickstarter!$D:$D,"&lt;=14999",Kickstarter!$F:$F,"canceled",Kickstarter!$R:$R,"plays")</f>
        <v>0</v>
      </c>
      <c r="E5" s="25">
        <f t="shared" si="1"/>
        <v>72</v>
      </c>
      <c r="F5" s="23">
        <f t="shared" si="2"/>
        <v>0.54166666666666663</v>
      </c>
      <c r="G5" s="23">
        <f t="shared" si="3"/>
        <v>0.45833333333333331</v>
      </c>
      <c r="H5" s="23">
        <f t="shared" si="4"/>
        <v>0</v>
      </c>
      <c r="I5">
        <f t="shared" si="5"/>
        <v>6.8767908309455589E-2</v>
      </c>
      <c r="J5">
        <f t="shared" si="6"/>
        <v>5.6195965417867436E-2</v>
      </c>
    </row>
    <row r="6" spans="1:10" x14ac:dyDescent="0.5">
      <c r="A6" t="s">
        <v>8395</v>
      </c>
      <c r="B6" s="22">
        <f>COUNTIFS(Kickstarter!$D:$D,"&gt;=15000",Kickstarter!$D:$D,"&lt;=19999",Kickstarter!$F:$F,"successful",Kickstarter!$R:$R,"plays")</f>
        <v>12</v>
      </c>
      <c r="C6" s="22">
        <f>COUNTIFS(Kickstarter!$D:$D,"&gt;=15000",Kickstarter!$D:$D,"&lt;=19999",Kickstarter!$F:$F,"failed",Kickstarter!$R:$R,"plays")</f>
        <v>12</v>
      </c>
      <c r="D6" s="22">
        <f>COUNTIFS(Kickstarter!$D:$D,"&gt;=15000",Kickstarter!$D:$D,"&lt;=19999",Kickstarter!$F:$F,"canceled",Kickstarter!$R:$R,"plays")</f>
        <v>0</v>
      </c>
      <c r="E6" s="25">
        <f t="shared" si="1"/>
        <v>24</v>
      </c>
      <c r="F6" s="23">
        <f t="shared" si="2"/>
        <v>0.5</v>
      </c>
      <c r="G6" s="23">
        <f t="shared" si="3"/>
        <v>0.5</v>
      </c>
      <c r="H6" s="23">
        <f t="shared" si="4"/>
        <v>0</v>
      </c>
      <c r="I6">
        <f t="shared" si="5"/>
        <v>2.2922636103151862E-2</v>
      </c>
      <c r="J6">
        <f t="shared" si="6"/>
        <v>1.7291066282420751E-2</v>
      </c>
    </row>
    <row r="7" spans="1:10" x14ac:dyDescent="0.5">
      <c r="A7" t="s">
        <v>8396</v>
      </c>
      <c r="B7" s="22">
        <f>COUNTIFS(Kickstarter!$D:$D,"&gt;=20000",Kickstarter!$D:$D,"&lt;=24999",Kickstarter!$F:$F,"successful",Kickstarter!$R:$R,"plays")</f>
        <v>9</v>
      </c>
      <c r="C7" s="22">
        <f>COUNTIFS(Kickstarter!$D:$D,"&gt;=20000",Kickstarter!$D:$D,"&lt;=24999",Kickstarter!$F:$F,"failed",Kickstarter!$R:$R,"plays")</f>
        <v>11</v>
      </c>
      <c r="D7" s="22">
        <f>COUNTIFS(Kickstarter!$D:$D,"&gt;=20000",Kickstarter!$D:$D,"&lt;=24999",Kickstarter!$F:$F,"canceled",Kickstarter!$R:$R,"plays")</f>
        <v>0</v>
      </c>
      <c r="E7" s="25">
        <f t="shared" si="1"/>
        <v>20</v>
      </c>
      <c r="F7" s="23">
        <f t="shared" si="2"/>
        <v>0.45</v>
      </c>
      <c r="G7" s="23">
        <f t="shared" si="3"/>
        <v>0.55000000000000004</v>
      </c>
      <c r="H7" s="23">
        <f t="shared" si="4"/>
        <v>0</v>
      </c>
      <c r="I7">
        <f t="shared" si="5"/>
        <v>1.9102196752626553E-2</v>
      </c>
      <c r="J7">
        <f t="shared" si="6"/>
        <v>1.2968299711815562E-2</v>
      </c>
    </row>
    <row r="8" spans="1:10" x14ac:dyDescent="0.5">
      <c r="A8" t="s">
        <v>8397</v>
      </c>
      <c r="B8" s="22">
        <f>COUNTIFS(Kickstarter!$D:$D,"&gt;=25000",Kickstarter!$D:$D,"&lt;=29999",Kickstarter!$F:$F,"successful",Kickstarter!$R:$R,"plays")</f>
        <v>1</v>
      </c>
      <c r="C8" s="22">
        <f>COUNTIFS(Kickstarter!$D:$D,"&gt;=25000",Kickstarter!$D:$D,"&lt;=29999",Kickstarter!$F:$F,"failed",Kickstarter!$R:$R,"plays")</f>
        <v>4</v>
      </c>
      <c r="D8" s="22">
        <f>COUNTIFS(Kickstarter!$D:$D,"&gt;=25000",Kickstarter!$D:$D,"&lt;=29999",Kickstarter!$F:$F,"canceled",Kickstarter!$R:$R,"plays")</f>
        <v>0</v>
      </c>
      <c r="E8" s="25">
        <f t="shared" si="1"/>
        <v>5</v>
      </c>
      <c r="F8" s="23">
        <f t="shared" si="2"/>
        <v>0.2</v>
      </c>
      <c r="G8" s="23">
        <f t="shared" si="3"/>
        <v>0.8</v>
      </c>
      <c r="H8" s="23">
        <f t="shared" si="4"/>
        <v>0</v>
      </c>
      <c r="I8">
        <f t="shared" si="5"/>
        <v>4.7755491881566383E-3</v>
      </c>
      <c r="J8">
        <f t="shared" si="6"/>
        <v>1.440922190201729E-3</v>
      </c>
    </row>
    <row r="9" spans="1:10" x14ac:dyDescent="0.5">
      <c r="A9" t="s">
        <v>8398</v>
      </c>
      <c r="B9" s="22">
        <f>COUNTIFS(Kickstarter!$D:$D,"&gt;=30000",Kickstarter!$D:$D,"&lt;=34999",Kickstarter!$F:$F,"successful",Kickstarter!$R:$R,"plays")</f>
        <v>3</v>
      </c>
      <c r="C9" s="22">
        <f>COUNTIFS(Kickstarter!$D:$D,"&gt;=30000",Kickstarter!$D:$D,"&lt;=34999",Kickstarter!$F:$F,"failed",Kickstarter!$R:$R,"plays")</f>
        <v>8</v>
      </c>
      <c r="D9" s="22">
        <f>COUNTIFS(Kickstarter!$D:$D,"&gt;=30000",Kickstarter!$D:$D,"&lt;=34999",Kickstarter!$F:$F,"canceled",Kickstarter!$R:$R,"plays")</f>
        <v>0</v>
      </c>
      <c r="E9" s="25">
        <f t="shared" si="1"/>
        <v>11</v>
      </c>
      <c r="F9" s="23">
        <f t="shared" si="2"/>
        <v>0.27272727272727271</v>
      </c>
      <c r="G9" s="23">
        <f t="shared" si="3"/>
        <v>0.72727272727272729</v>
      </c>
      <c r="H9" s="23">
        <f t="shared" si="4"/>
        <v>0</v>
      </c>
      <c r="I9">
        <f t="shared" si="5"/>
        <v>1.0506208213944603E-2</v>
      </c>
      <c r="J9">
        <f t="shared" si="6"/>
        <v>4.3227665706051877E-3</v>
      </c>
    </row>
    <row r="10" spans="1:10" x14ac:dyDescent="0.5">
      <c r="A10" t="s">
        <v>8399</v>
      </c>
      <c r="B10" s="22">
        <f>COUNTIFS(Kickstarter!$D:$D,"&gt;=35000",Kickstarter!$D:$D,"&lt;=39999",Kickstarter!$F:$F,"successful",Kickstarter!$R:$R,"plays")</f>
        <v>4</v>
      </c>
      <c r="C10" s="22">
        <f>COUNTIFS(Kickstarter!$D:$D,"&gt;=35000",Kickstarter!$D:$D,"&lt;=39999",Kickstarter!$F:$F,"failed",Kickstarter!$R:$R,"plays")</f>
        <v>2</v>
      </c>
      <c r="D10" s="22">
        <f>COUNTIFS(Kickstarter!$D:$D,"&gt;=35000",Kickstarter!$D:$D,"&lt;=39999",Kickstarter!$F:$F,"canceled",Kickstarter!$R:$R,"plays")</f>
        <v>0</v>
      </c>
      <c r="E10" s="25">
        <f t="shared" si="1"/>
        <v>6</v>
      </c>
      <c r="F10" s="23">
        <f t="shared" si="2"/>
        <v>0.66666666666666663</v>
      </c>
      <c r="G10" s="23">
        <f t="shared" si="3"/>
        <v>0.33333333333333331</v>
      </c>
      <c r="H10" s="23">
        <f t="shared" si="4"/>
        <v>0</v>
      </c>
      <c r="I10">
        <f t="shared" si="5"/>
        <v>5.7306590257879654E-3</v>
      </c>
      <c r="J10">
        <f t="shared" si="6"/>
        <v>5.763688760806916E-3</v>
      </c>
    </row>
    <row r="11" spans="1:10" x14ac:dyDescent="0.5">
      <c r="A11" t="s">
        <v>8400</v>
      </c>
      <c r="B11" s="22">
        <f>COUNTIFS(Kickstarter!$D:$D,"&gt;=40000",Kickstarter!$D:$D,"&lt;=44999",Kickstarter!$F:$F,"successful",Kickstarter!$R:$R,"plays")</f>
        <v>2</v>
      </c>
      <c r="C11" s="22">
        <f>COUNTIFS(Kickstarter!$D:$D,"&gt;=40000",Kickstarter!$D:$D,"&lt;=44999",Kickstarter!$F:$F,"failed",Kickstarter!$R:$R,"plays")</f>
        <v>1</v>
      </c>
      <c r="D11" s="22">
        <f>COUNTIFS(Kickstarter!$D:$D,"&gt;=40000",Kickstarter!$D:$D,"&lt;=44999",Kickstarter!$F:$F,"canceled",Kickstarter!$R:$R,"plays")</f>
        <v>0</v>
      </c>
      <c r="E11" s="25">
        <f t="shared" si="1"/>
        <v>3</v>
      </c>
      <c r="F11" s="23">
        <f t="shared" si="2"/>
        <v>0.66666666666666663</v>
      </c>
      <c r="G11" s="23">
        <f t="shared" si="3"/>
        <v>0.33333333333333331</v>
      </c>
      <c r="H11" s="23">
        <f t="shared" si="4"/>
        <v>0</v>
      </c>
      <c r="I11">
        <f t="shared" si="5"/>
        <v>2.8653295128939827E-3</v>
      </c>
      <c r="J11">
        <f t="shared" si="6"/>
        <v>2.881844380403458E-3</v>
      </c>
    </row>
    <row r="12" spans="1:10" x14ac:dyDescent="0.5">
      <c r="A12" t="s">
        <v>8401</v>
      </c>
      <c r="B12" s="22">
        <f>COUNTIFS(Kickstarter!$D:$D,"&gt;=45000",Kickstarter!$D:$D,"&lt;=49999",Kickstarter!$F:$F,"successful",Kickstarter!$R:$R,"plays")</f>
        <v>0</v>
      </c>
      <c r="C12" s="22">
        <f>COUNTIFS(Kickstarter!$D:$D,"&gt;=45000",Kickstarter!$D:$D,"&lt;=49999",Kickstarter!$F:$F,"failed",Kickstarter!$R:$R,"plays")</f>
        <v>1</v>
      </c>
      <c r="D12" s="22">
        <f>COUNTIFS(Kickstarter!$D:$D,"&gt;=45000",Kickstarter!$D:$D,"&lt;=49999",Kickstarter!$F:$F,"canceled",Kickstarter!$R:$R,"plays")</f>
        <v>0</v>
      </c>
      <c r="E12" s="25">
        <f t="shared" si="1"/>
        <v>1</v>
      </c>
      <c r="F12" s="23">
        <f t="shared" si="2"/>
        <v>0</v>
      </c>
      <c r="G12" s="23">
        <f t="shared" si="3"/>
        <v>1</v>
      </c>
      <c r="H12" s="23">
        <f t="shared" si="4"/>
        <v>0</v>
      </c>
      <c r="I12">
        <f t="shared" si="5"/>
        <v>9.5510983763132757E-4</v>
      </c>
      <c r="J12">
        <f t="shared" si="6"/>
        <v>0</v>
      </c>
    </row>
    <row r="13" spans="1:10" x14ac:dyDescent="0.5">
      <c r="A13" t="s">
        <v>8402</v>
      </c>
      <c r="B13" s="22">
        <f>COUNTIFS(Kickstarter!$D:$D,"&gt;=50000",Kickstarter!$F:$F,"successful",Kickstarter!$R:$R,"plays")</f>
        <v>2</v>
      </c>
      <c r="C13" s="22">
        <f>COUNTIFS(Kickstarter!$D:$D,"&gt;=50000",Kickstarter!$F:$F,"failed",Kickstarter!$R:$R,"plays")</f>
        <v>14</v>
      </c>
      <c r="D13" s="22">
        <f>COUNTIFS(Kickstarter!$D:$D,"&gt;=50000",Kickstarter!$F:$F,"canceled",Kickstarter!$R:$R,"plays")</f>
        <v>0</v>
      </c>
      <c r="E13" s="25">
        <f t="shared" si="1"/>
        <v>16</v>
      </c>
      <c r="F13" s="23">
        <f t="shared" si="2"/>
        <v>0.125</v>
      </c>
      <c r="G13" s="23">
        <f t="shared" si="3"/>
        <v>0.875</v>
      </c>
      <c r="H13" s="23">
        <f t="shared" si="4"/>
        <v>0</v>
      </c>
      <c r="I13">
        <f t="shared" si="5"/>
        <v>1.5281757402101241E-2</v>
      </c>
      <c r="J13">
        <f t="shared" si="6"/>
        <v>2.881844380403458E-3</v>
      </c>
    </row>
    <row r="14" spans="1:10" x14ac:dyDescent="0.5">
      <c r="A14" s="21"/>
      <c r="B14" s="24"/>
      <c r="C14" s="24"/>
      <c r="D14" s="24"/>
      <c r="E14" s="26"/>
      <c r="F14" s="22"/>
      <c r="G14" s="22"/>
      <c r="H14" s="2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B2FF3-2B94-4CDD-BD66-013A2D7F88E1}">
  <dimension ref="A1:F6"/>
  <sheetViews>
    <sheetView workbookViewId="0">
      <selection activeCell="H41" sqref="H41:I43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10" t="s">
        <v>8222</v>
      </c>
      <c r="B1" t="s">
        <v>8223</v>
      </c>
    </row>
    <row r="3" spans="1:6" x14ac:dyDescent="0.5">
      <c r="A3" s="10" t="s">
        <v>8360</v>
      </c>
      <c r="B3" s="10" t="s">
        <v>8361</v>
      </c>
    </row>
    <row r="4" spans="1:6" x14ac:dyDescent="0.5">
      <c r="A4" s="10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5">
      <c r="A5" s="11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5">
      <c r="A6" s="11" t="s">
        <v>8362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06F53-FC4E-43BF-8E2A-C5C4B26C5C8A}">
  <dimension ref="A1:E7"/>
  <sheetViews>
    <sheetView workbookViewId="0"/>
  </sheetViews>
  <sheetFormatPr defaultRowHeight="14.35" x14ac:dyDescent="0.5"/>
  <cols>
    <col min="1" max="1" width="16.1171875" bestFit="1" customWidth="1"/>
    <col min="2" max="2" width="14.64453125" bestFit="1" customWidth="1"/>
    <col min="3" max="3" width="3.64453125" bestFit="1" customWidth="1"/>
    <col min="4" max="4" width="8.87890625" bestFit="1" customWidth="1"/>
    <col min="5" max="6" width="10.234375" bestFit="1" customWidth="1"/>
  </cols>
  <sheetData>
    <row r="1" spans="1:5" x14ac:dyDescent="0.5">
      <c r="A1" s="10" t="s">
        <v>8222</v>
      </c>
      <c r="B1" t="s">
        <v>8223</v>
      </c>
    </row>
    <row r="2" spans="1:5" x14ac:dyDescent="0.5">
      <c r="A2" s="10" t="s">
        <v>8358</v>
      </c>
      <c r="B2" t="s">
        <v>8364</v>
      </c>
    </row>
    <row r="4" spans="1:5" x14ac:dyDescent="0.5">
      <c r="A4" s="10" t="s">
        <v>8360</v>
      </c>
      <c r="B4" s="10" t="s">
        <v>8361</v>
      </c>
    </row>
    <row r="5" spans="1:5" x14ac:dyDescent="0.5">
      <c r="A5" s="10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5">
      <c r="A6" s="11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5">
      <c r="A7" s="11" t="s">
        <v>8362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B50F8-54DE-4B9C-9844-EEE3382E1BC6}">
  <dimension ref="A1:F18"/>
  <sheetViews>
    <sheetView workbookViewId="0">
      <selection activeCell="B8" sqref="B8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10" t="s">
        <v>8379</v>
      </c>
      <c r="B1" t="s">
        <v>8364</v>
      </c>
    </row>
    <row r="2" spans="1:6" x14ac:dyDescent="0.5">
      <c r="A2" s="10" t="s">
        <v>8358</v>
      </c>
      <c r="B2" t="s">
        <v>8315</v>
      </c>
    </row>
    <row r="4" spans="1:6" x14ac:dyDescent="0.5">
      <c r="A4" s="10" t="s">
        <v>8360</v>
      </c>
      <c r="B4" s="10" t="s">
        <v>8361</v>
      </c>
    </row>
    <row r="5" spans="1:6" x14ac:dyDescent="0.5">
      <c r="A5" s="10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5">
      <c r="A6" s="14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5">
      <c r="A7" s="14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5">
      <c r="A8" s="14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5">
      <c r="A9" s="14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5">
      <c r="A10" s="14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5">
      <c r="A11" s="14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5">
      <c r="A12" s="14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5">
      <c r="A13" s="14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5">
      <c r="A14" s="14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5">
      <c r="A15" s="14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5">
      <c r="A16" s="14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5">
      <c r="A17" s="14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5">
      <c r="A18" s="14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F5E78-3349-4550-A664-63156DF87533}">
  <dimension ref="A1:F6"/>
  <sheetViews>
    <sheetView workbookViewId="0">
      <selection activeCell="B2" sqref="B2"/>
    </sheetView>
  </sheetViews>
  <sheetFormatPr defaultRowHeight="14.35" x14ac:dyDescent="0.5"/>
  <cols>
    <col min="1" max="1" width="29.41015625" bestFit="1" customWidth="1"/>
    <col min="2" max="2" width="40.76171875" customWidth="1"/>
    <col min="3" max="4" width="9.46875" customWidth="1"/>
    <col min="5" max="5" width="14.9375" bestFit="1" customWidth="1"/>
  </cols>
  <sheetData>
    <row r="1" spans="1:6" x14ac:dyDescent="0.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ht="43" x14ac:dyDescent="0.5">
      <c r="A2" t="s">
        <v>3473</v>
      </c>
      <c r="B2" s="15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8">
        <f>VLOOKUP(A2, Kickstarter!B:E, 4, FALSE)</f>
        <v>2020</v>
      </c>
      <c r="E2" s="16">
        <f>VLOOKUP(A2, Kickstarter!B:P, 15, FALSE)</f>
        <v>51.79</v>
      </c>
      <c r="F2">
        <f>VLOOKUP(A2, Kickstarter!B:P, 11, FALSE)</f>
        <v>39</v>
      </c>
    </row>
    <row r="3" spans="1:6" ht="43" x14ac:dyDescent="0.5">
      <c r="A3" t="s">
        <v>3616</v>
      </c>
      <c r="B3" s="15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8">
        <f>VLOOKUP(A3, Kickstarter!B:E, 4, FALSE)</f>
        <v>2020</v>
      </c>
      <c r="E3" s="16">
        <f>VLOOKUP(A3, Kickstarter!B:P, 15, FALSE)</f>
        <v>36.07</v>
      </c>
      <c r="F3">
        <f>VLOOKUP(A3, Kickstarter!B:P, 11, FALSE)</f>
        <v>56</v>
      </c>
    </row>
    <row r="4" spans="1:6" ht="43" x14ac:dyDescent="0.5">
      <c r="A4" t="s">
        <v>3178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8">
        <f>VLOOKUP(A4, Kickstarter!B:E, 4, FALSE)</f>
        <v>2576</v>
      </c>
      <c r="E4" s="16">
        <f>VLOOKUP(A4, Kickstarter!B:P, 15, FALSE)</f>
        <v>33.03</v>
      </c>
      <c r="F4">
        <f>VLOOKUP(A4, Kickstarter!B:P, 11, FALSE)</f>
        <v>78</v>
      </c>
    </row>
    <row r="5" spans="1:6" ht="43" x14ac:dyDescent="0.5">
      <c r="A5" t="s">
        <v>3329</v>
      </c>
      <c r="B5" s="15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8">
        <f>VLOOKUP(A5, Kickstarter!B:E, 4, FALSE)</f>
        <v>1168</v>
      </c>
      <c r="E5" s="16">
        <f>VLOOKUP(A5, Kickstarter!B:P, 15, FALSE)</f>
        <v>44.92</v>
      </c>
      <c r="F5">
        <f>VLOOKUP(A5, Kickstarter!B:P, 11, FALSE)</f>
        <v>26</v>
      </c>
    </row>
    <row r="6" spans="1:6" ht="43" x14ac:dyDescent="0.5">
      <c r="A6" t="s">
        <v>3221</v>
      </c>
      <c r="B6" s="15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8">
        <f>VLOOKUP(A6, Kickstarter!B:E, 4, FALSE)</f>
        <v>4137</v>
      </c>
      <c r="E6" s="1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Kieran Persaud</cp:lastModifiedBy>
  <dcterms:created xsi:type="dcterms:W3CDTF">2017-04-20T15:17:24Z</dcterms:created>
  <dcterms:modified xsi:type="dcterms:W3CDTF">2021-06-19T21:55:18Z</dcterms:modified>
</cp:coreProperties>
</file>