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e Prevost\Desktop\GT Bootcamp\"/>
    </mc:Choice>
  </mc:AlternateContent>
  <xr:revisionPtr revIDLastSave="0" documentId="13_ncr:1_{2A40A3FA-9B3D-432A-9EF9-EDB9F596B860}" xr6:coauthVersionLast="40" xr6:coauthVersionMax="40" xr10:uidLastSave="{00000000-0000-0000-0000-000000000000}"/>
  <bookViews>
    <workbookView xWindow="762" yWindow="1116" windowWidth="20118" windowHeight="10500" activeTab="2" xr2:uid="{00000000-000D-0000-FFFF-FFFF00000000}"/>
  </bookViews>
  <sheets>
    <sheet name="Data" sheetId="1" r:id="rId1"/>
    <sheet name="Pivot 1 - Category" sheetId="2" r:id="rId2"/>
    <sheet name="Pivot 2 - Country" sheetId="3" r:id="rId3"/>
    <sheet name="Pivot 3 - Month" sheetId="4" r:id="rId4"/>
    <sheet name="BONUS" sheetId="5" r:id="rId5"/>
  </sheets>
  <definedNames>
    <definedName name="Goal">Data!$D:$D</definedName>
    <definedName name="Outcome">Data!$F:$F</definedName>
    <definedName name="state">Data!$F$1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9" i="5"/>
  <c r="B13" i="5"/>
  <c r="B12" i="5"/>
  <c r="E12" i="5" s="1"/>
  <c r="B11" i="5"/>
  <c r="B10" i="5"/>
  <c r="B8" i="5"/>
  <c r="E8" i="5" s="1"/>
  <c r="B7" i="5"/>
  <c r="B6" i="5"/>
  <c r="B5" i="5"/>
  <c r="B4" i="5"/>
  <c r="E4" i="5" s="1"/>
  <c r="B3" i="5"/>
  <c r="B2" i="5"/>
  <c r="C49" i="3"/>
  <c r="H3" i="5" l="1"/>
  <c r="G4" i="5"/>
  <c r="G8" i="5"/>
  <c r="G12" i="5"/>
  <c r="H4" i="5"/>
  <c r="H8" i="5"/>
  <c r="H12" i="5"/>
  <c r="F3" i="5"/>
  <c r="F9" i="5"/>
  <c r="H5" i="5"/>
  <c r="H9" i="5"/>
  <c r="E2" i="5"/>
  <c r="H2" i="5" s="1"/>
  <c r="E10" i="5"/>
  <c r="F10" i="5" s="1"/>
  <c r="E6" i="5"/>
  <c r="H6" i="5" s="1"/>
  <c r="F12" i="5"/>
  <c r="F8" i="5"/>
  <c r="F4" i="5"/>
  <c r="E13" i="5"/>
  <c r="F13" i="5" s="1"/>
  <c r="E9" i="5"/>
  <c r="G9" i="5" s="1"/>
  <c r="E5" i="5"/>
  <c r="F5" i="5" s="1"/>
  <c r="E11" i="5"/>
  <c r="F11" i="5" s="1"/>
  <c r="E7" i="5"/>
  <c r="G7" i="5" s="1"/>
  <c r="E3" i="5"/>
  <c r="G3" i="5" s="1"/>
  <c r="G5" i="5" l="1"/>
  <c r="H11" i="5"/>
  <c r="F7" i="5"/>
  <c r="G10" i="5"/>
  <c r="F6" i="5"/>
  <c r="H7" i="5"/>
  <c r="H10" i="5"/>
  <c r="G6" i="5"/>
  <c r="F2" i="5"/>
  <c r="G13" i="5"/>
  <c r="G11" i="5"/>
  <c r="G2" i="5"/>
  <c r="H13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<sst xmlns="http://schemas.openxmlformats.org/spreadsheetml/2006/main" count="24822" uniqueCount="8403">
  <si>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</si>
  <si>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</si>
  <si>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</si>
  <si>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</si>
  <si>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</si>
  <si>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</si>
  <si>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</si>
  <si>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</si>
  <si>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</si>
  <si>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</si>
  <si>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</si>
  <si>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</si>
  <si>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</si>
  <si>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</si>
  <si>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</si>
  <si>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</si>
  <si>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</si>
  <si>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</si>
  <si>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</si>
  <si>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</si>
  <si>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</si>
  <si>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</si>
  <si>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</si>
  <si>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</si>
  <si>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</si>
  <si>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</si>
  <si>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</si>
  <si>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</si>
  <si>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</si>
  <si>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</si>
  <si>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</si>
  <si>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</si>
  <si>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</si>
  <si>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</si>
  <si>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</si>
  <si>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</si>
  <si>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</si>
  <si>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</si>
  <si>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</si>
  <si>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</si>
  <si>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</si>
  <si>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</si>
  <si>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</si>
  <si>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</si>
  <si>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</si>
  <si>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</si>
  <si>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</si>
  <si>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</si>
  <si>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</si>
  <si>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</si>
  <si>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</si>
  <si>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</si>
  <si>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</si>
  <si>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</si>
  <si>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</si>
  <si>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</si>
  <si>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</si>
  <si>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</si>
  <si>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</si>
  <si>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</si>
  <si>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</si>
  <si>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</si>
  <si>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</si>
  <si>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</si>
  <si>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</si>
  <si>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</si>
  <si>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</si>
  <si>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</si>
  <si>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</si>
  <si>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</si>
  <si>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</si>
  <si>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</si>
  <si>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</si>
  <si>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</si>
  <si>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</si>
  <si>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</si>
  <si>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</si>
  <si>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</si>
  <si>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</si>
  <si>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</si>
  <si>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</si>
  <si>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</si>
  <si>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</si>
  <si>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</si>
  <si>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</si>
  <si>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</si>
  <si>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</si>
  <si>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</si>
  <si>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</si>
  <si>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</si>
  <si>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</si>
  <si>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</si>
  <si>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</si>
  <si>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</si>
  <si>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</si>
  <si>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</si>
  <si>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</si>
  <si>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</si>
  <si>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</si>
  <si>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</si>
  <si>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</si>
  <si>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</si>
  <si>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</si>
  <si>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</si>
  <si>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</si>
  <si>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</si>
  <si>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</si>
  <si>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</si>
  <si>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</si>
  <si>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</si>
  <si>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</si>
  <si>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</si>
  <si>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</si>
  <si>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</si>
  <si>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</si>
  <si>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</si>
  <si>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</si>
  <si>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</si>
  <si>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</si>
  <si>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</si>
  <si>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</si>
  <si>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</si>
  <si>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</si>
  <si>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</si>
  <si>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</si>
  <si>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</si>
  <si>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</si>
  <si>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</si>
  <si>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</si>
  <si>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</si>
  <si>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</si>
  <si>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</si>
  <si>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</si>
  <si>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</si>
  <si>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</si>
  <si>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</si>
  <si>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</si>
  <si>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</si>
  <si>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</si>
  <si>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</si>
  <si>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</si>
  <si>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</si>
  <si>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</si>
  <si>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</si>
  <si>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</si>
  <si>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</si>
  <si>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</si>
  <si>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</si>
  <si>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</si>
  <si>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</si>
  <si>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</si>
  <si>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</si>
  <si>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</si>
  <si>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</si>
  <si>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</si>
  <si>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</si>
  <si>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</si>
  <si>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</si>
  <si>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</si>
  <si>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</si>
  <si>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</si>
  <si>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</si>
  <si>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</si>
  <si>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</si>
  <si>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</si>
  <si>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</si>
  <si>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</si>
  <si>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</si>
  <si>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</si>
  <si>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</si>
  <si>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</si>
  <si>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</si>
  <si>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</si>
  <si>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</si>
  <si>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</si>
  <si>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</si>
  <si>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</si>
  <si>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</si>
  <si>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</si>
  <si>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</si>
  <si>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</si>
  <si>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</si>
  <si>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</si>
  <si>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</si>
  <si>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</si>
  <si>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</si>
  <si>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</si>
  <si>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</si>
  <si>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</si>
  <si>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</si>
  <si>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</si>
  <si>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</si>
  <si>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</si>
  <si>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</si>
  <si>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</si>
  <si>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</si>
  <si>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</si>
  <si>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</si>
  <si>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</si>
  <si>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</si>
  <si>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</si>
  <si>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</si>
  <si>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</si>
  <si>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</si>
  <si>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</si>
  <si>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</si>
  <si>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</si>
  <si>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</si>
  <si>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</si>
  <si>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</si>
  <si>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</si>
  <si>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</si>
  <si>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</si>
  <si>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</si>
  <si>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</si>
  <si>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</si>
  <si>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</si>
  <si>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</si>
  <si>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</si>
  <si>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</si>
  <si>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</si>
  <si>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</si>
  <si>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</si>
  <si>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</si>
  <si>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</si>
  <si>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</si>
  <si>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</si>
  <si>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</si>
  <si>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</si>
  <si>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</si>
  <si>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</si>
  <si>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</si>
  <si>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</si>
  <si>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</si>
  <si>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</si>
  <si>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</si>
  <si>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</si>
  <si>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</si>
  <si>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</si>
  <si>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</si>
  <si>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</si>
  <si>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</si>
  <si>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</si>
  <si>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</si>
  <si>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</si>
  <si>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</si>
  <si>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</si>
  <si>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</si>
  <si>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</si>
  <si>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</si>
  <si>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</si>
  <si>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</si>
  <si>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</si>
  <si>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</si>
  <si>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</si>
  <si>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</si>
  <si>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</si>
  <si>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</si>
  <si>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</si>
  <si>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</si>
  <si>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</si>
  <si>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</si>
  <si>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</si>
  <si>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</si>
  <si>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</si>
  <si>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</si>
  <si>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</si>
  <si>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</si>
  <si>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</si>
  <si>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</si>
  <si>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</si>
  <si>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</si>
  <si>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</si>
  <si>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</si>
  <si>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</si>
  <si>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</si>
  <si>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</si>
  <si>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</si>
  <si>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</si>
  <si>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</si>
  <si>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</si>
  <si>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</si>
  <si>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</si>
  <si>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</si>
  <si>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</si>
  <si>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</si>
  <si>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</si>
  <si>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</si>
  <si>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</si>
  <si>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</si>
  <si>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</si>
  <si>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</si>
  <si>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</si>
  <si>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</si>
  <si>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</si>
  <si>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</si>
  <si>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</si>
  <si>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</si>
  <si>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</si>
  <si>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</si>
  <si>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</si>
  <si>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</si>
  <si>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</si>
  <si>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</si>
  <si>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</si>
  <si>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</si>
  <si>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</si>
  <si>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</si>
  <si>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</si>
  <si>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</si>
  <si>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</si>
  <si>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</si>
  <si>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</si>
  <si>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</si>
  <si>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</si>
  <si>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</si>
  <si>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</si>
  <si>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</si>
  <si>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</si>
  <si>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</si>
  <si>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</si>
  <si>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</si>
  <si>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</si>
  <si>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</si>
  <si>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</si>
  <si>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</si>
  <si>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</si>
  <si>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</si>
  <si>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</si>
  <si>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</si>
  <si>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</si>
  <si>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</si>
  <si>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</si>
  <si>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</si>
  <si>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</si>
  <si>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</si>
  <si>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</si>
  <si>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</si>
  <si>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</si>
  <si>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</si>
  <si>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</si>
  <si>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</si>
  <si>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</si>
  <si>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</si>
  <si>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</si>
  <si>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</si>
  <si>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</si>
  <si>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</si>
  <si>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</si>
  <si>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</si>
  <si>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</si>
  <si>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</si>
  <si>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</si>
  <si>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</si>
  <si>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</si>
  <si>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</si>
  <si>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</si>
  <si>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</si>
  <si>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</si>
  <si>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</si>
  <si>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</si>
  <si>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</si>
  <si>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</si>
  <si>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</si>
  <si>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</si>
  <si>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</si>
  <si>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</si>
  <si>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</si>
  <si>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</si>
  <si>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</si>
  <si>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</si>
  <si>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</si>
  <si>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</si>
  <si>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</si>
  <si>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</si>
  <si>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</si>
  <si>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</si>
  <si>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</si>
  <si>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</si>
  <si>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</si>
  <si>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</si>
  <si>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</si>
  <si>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</si>
  <si>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</si>
  <si>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</si>
  <si>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</si>
  <si>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</si>
  <si>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</si>
  <si>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</si>
  <si>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</si>
  <si>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</si>
  <si>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</si>
  <si>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</si>
  <si>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</si>
  <si>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</si>
  <si>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</si>
  <si>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</si>
  <si>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</si>
  <si>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</si>
  <si>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</si>
  <si>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</si>
  <si>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</si>
  <si>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</si>
  <si>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</si>
  <si>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</si>
  <si>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</si>
  <si>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</si>
  <si>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</si>
  <si>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</si>
  <si>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</si>
  <si>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</si>
  <si>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</si>
  <si>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</si>
  <si>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</si>
  <si>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</si>
  <si>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</si>
  <si>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</si>
  <si>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</si>
  <si>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</si>
  <si>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</si>
  <si>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</si>
  <si>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</si>
  <si>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</si>
  <si>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</si>
  <si>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</si>
  <si>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</si>
  <si>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</si>
  <si>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</si>
  <si>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</si>
  <si>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</si>
  <si>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</si>
  <si>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</si>
  <si>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</si>
  <si>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</si>
  <si>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</si>
  <si>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</si>
  <si>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</si>
  <si>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</si>
  <si>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</si>
  <si>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</si>
  <si>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</si>
  <si>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</si>
  <si>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</si>
  <si>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</si>
  <si>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</si>
  <si>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</si>
  <si>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</si>
  <si>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</si>
  <si>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</si>
  <si>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</si>
  <si>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</si>
  <si>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</si>
  <si>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</si>
  <si>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</si>
  <si>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</si>
  <si>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</si>
  <si>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</si>
  <si>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</si>
  <si>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</si>
  <si>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</si>
  <si>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</si>
  <si>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</si>
  <si>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</si>
  <si>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</si>
  <si>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</si>
  <si>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</si>
  <si>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</si>
  <si>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</si>
  <si>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</si>
  <si>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</si>
  <si>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</si>
  <si>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</si>
  <si>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</si>
  <si>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</si>
  <si>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</si>
  <si>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</si>
  <si>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</si>
  <si>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</si>
  <si>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</si>
  <si>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</si>
  <si>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</si>
  <si>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</si>
  <si>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</si>
  <si>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</si>
  <si>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</si>
  <si>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</si>
  <si>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</si>
  <si>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</si>
  <si>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</si>
  <si>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</si>
  <si>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</si>
  <si>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</si>
  <si>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</si>
  <si>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</si>
  <si>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</si>
  <si>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</si>
  <si>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</si>
  <si>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</si>
  <si>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</si>
  <si>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</si>
  <si>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</si>
  <si>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</si>
  <si>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</si>
  <si>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</si>
  <si>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</si>
  <si>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</si>
  <si>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</si>
  <si>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</si>
  <si>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</si>
  <si>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</si>
  <si>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</si>
  <si>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</si>
  <si>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</si>
  <si>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</si>
  <si>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</si>
  <si>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</si>
  <si>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</si>
  <si>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</si>
  <si>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</si>
  <si>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</si>
  <si>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</si>
  <si>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</si>
  <si>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</si>
  <si>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</si>
  <si>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</si>
  <si>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</si>
  <si>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</si>
  <si>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</si>
  <si>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</si>
  <si>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</si>
  <si>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</si>
  <si>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</si>
  <si>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</si>
  <si>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</si>
  <si>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</si>
  <si>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</si>
  <si>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</si>
  <si>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</si>
  <si>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</si>
  <si>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</si>
  <si>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</si>
  <si>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</si>
  <si>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</si>
  <si>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</si>
  <si>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</si>
  <si>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</si>
  <si>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</si>
  <si>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</si>
  <si>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</si>
  <si>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</si>
  <si>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</si>
  <si>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</si>
  <si>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</si>
  <si>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</si>
  <si>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</si>
  <si>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</si>
  <si>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</si>
  <si>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</si>
  <si>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</si>
  <si>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</si>
  <si>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</si>
  <si>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</si>
  <si>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</si>
  <si>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</si>
  <si>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</si>
  <si>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</si>
  <si>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</si>
  <si>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</si>
  <si>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</si>
  <si>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</si>
  <si>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</si>
  <si>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</si>
  <si>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</si>
  <si>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</si>
  <si>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</si>
  <si>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</si>
  <si>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</si>
  <si>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</si>
  <si>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</si>
  <si>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</si>
  <si>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</si>
  <si>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</si>
  <si>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</si>
  <si>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</si>
  <si>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</si>
  <si>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</si>
  <si>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</si>
  <si>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</si>
  <si>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</si>
  <si>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</si>
  <si>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</si>
  <si>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</si>
  <si>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</si>
  <si>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</si>
  <si>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</si>
  <si>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</si>
  <si>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</si>
  <si>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</si>
  <si>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</si>
  <si>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</si>
  <si>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</si>
  <si>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</si>
  <si>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</si>
  <si>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</si>
  <si>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</si>
  <si>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</si>
  <si>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</si>
  <si>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</si>
  <si>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</si>
  <si>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</si>
  <si>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</si>
  <si>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</si>
  <si>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</si>
  <si>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</si>
  <si>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</si>
  <si>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</si>
  <si>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</si>
  <si>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</si>
  <si>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</si>
  <si>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</si>
  <si>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</si>
  <si>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</si>
  <si>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</si>
  <si>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</si>
  <si>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</si>
  <si>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</si>
  <si>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</si>
  <si>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</si>
  <si>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</si>
  <si>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</si>
  <si>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</si>
  <si>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</si>
  <si>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</si>
  <si>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</si>
  <si>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</si>
  <si>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</si>
  <si>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</si>
  <si>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</si>
  <si>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</si>
  <si>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</si>
  <si>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</si>
  <si>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</si>
  <si>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</si>
  <si>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</si>
  <si>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</si>
  <si>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</si>
  <si>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</si>
  <si>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</si>
  <si>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</si>
  <si>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</si>
  <si>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</si>
  <si>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</si>
  <si>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</si>
  <si>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</si>
  <si>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</si>
  <si>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</si>
  <si>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</si>
  <si>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</si>
  <si>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</si>
  <si>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</si>
  <si>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</si>
  <si>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</si>
  <si>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</si>
  <si>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</si>
  <si>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</si>
  <si>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</si>
  <si>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</si>
  <si>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</si>
  <si>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</si>
  <si>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</si>
  <si>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</si>
  <si>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</si>
  <si>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</si>
  <si>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</si>
  <si>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</si>
  <si>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</si>
  <si>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</si>
  <si>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</si>
  <si>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</si>
  <si>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</si>
  <si>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</si>
  <si>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</si>
  <si>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</si>
  <si>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</si>
  <si>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</si>
  <si>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</si>
  <si>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</si>
  <si>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</si>
  <si>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</si>
  <si>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</si>
  <si>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</si>
  <si>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</si>
  <si>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</si>
  <si>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</si>
  <si>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</si>
  <si>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</si>
  <si>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</si>
  <si>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</si>
  <si>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</si>
  <si>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</si>
  <si>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</si>
  <si>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</si>
  <si>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</si>
  <si>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</si>
  <si>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</si>
  <si>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</si>
  <si>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</si>
  <si>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</si>
  <si>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</si>
  <si>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</si>
  <si>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</si>
  <si>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</si>
  <si>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</si>
  <si>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</si>
  <si>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</si>
  <si>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</si>
  <si>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</si>
  <si>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</si>
  <si>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</si>
  <si>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</si>
  <si>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</si>
  <si>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</si>
  <si>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</si>
  <si>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</si>
  <si>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</si>
  <si>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</si>
  <si>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</si>
  <si>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</si>
  <si>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</si>
  <si>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</si>
  <si>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</si>
  <si>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</si>
  <si>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</si>
  <si>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</si>
  <si>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</si>
  <si>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</si>
  <si>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</si>
  <si>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</si>
  <si>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</si>
  <si>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</si>
  <si>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</si>
  <si>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</si>
  <si>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</si>
  <si>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</si>
  <si>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</si>
  <si>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</si>
  <si>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</si>
  <si>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</si>
  <si>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</si>
  <si>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</si>
  <si>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</si>
  <si>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</si>
  <si>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</si>
  <si>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</si>
  <si>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</si>
  <si>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</si>
  <si>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</si>
  <si>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</si>
  <si>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</si>
  <si>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</si>
  <si>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</si>
  <si>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</si>
  <si>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</si>
  <si>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</si>
  <si>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</si>
  <si>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</si>
  <si>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</si>
  <si>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</si>
  <si>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</si>
  <si>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</si>
  <si>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</si>
  <si>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</si>
  <si>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</si>
  <si>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</si>
  <si>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</si>
  <si>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</si>
  <si>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</si>
  <si>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</si>
  <si>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</si>
  <si>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</si>
  <si>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</si>
  <si>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</si>
  <si>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</si>
  <si>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</si>
  <si>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</si>
  <si>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</si>
  <si>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</si>
  <si>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</si>
  <si>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</si>
  <si>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</si>
  <si>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</si>
  <si>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</si>
  <si>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</si>
  <si>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</si>
  <si>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</si>
  <si>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</si>
  <si>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</si>
  <si>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</si>
  <si>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</si>
  <si>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</si>
  <si>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</si>
  <si>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</si>
  <si>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</si>
  <si>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</si>
  <si>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</si>
  <si>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</si>
  <si>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</si>
  <si>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</si>
  <si>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</si>
  <si>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</si>
  <si>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</si>
  <si>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</si>
  <si>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</si>
  <si>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</si>
  <si>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</si>
  <si>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</si>
  <si>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</si>
  <si>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</si>
  <si>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</si>
  <si>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</si>
  <si>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</si>
  <si>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</si>
  <si>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</si>
  <si>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</si>
  <si>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</si>
  <si>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</si>
  <si>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</si>
  <si>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</si>
  <si>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</si>
  <si>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</si>
  <si>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</si>
  <si>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</si>
  <si>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</si>
  <si>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</si>
  <si>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</si>
  <si>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</si>
  <si>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</si>
  <si>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</si>
  <si>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</si>
  <si>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</si>
  <si>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</si>
  <si>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</si>
  <si>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</si>
  <si>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</si>
  <si>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</si>
  <si>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</si>
  <si>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</si>
  <si>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</si>
  <si>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</si>
  <si>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</si>
  <si>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</si>
  <si>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</si>
  <si>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</si>
  <si>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</si>
  <si>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</si>
  <si>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</si>
  <si>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</si>
  <si>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</si>
  <si>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</si>
  <si>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</si>
  <si>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</si>
  <si>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</si>
  <si>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</si>
  <si>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</si>
  <si>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</si>
  <si>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</si>
  <si>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</si>
  <si>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</si>
  <si>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</si>
  <si>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</si>
  <si>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</si>
  <si>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</si>
  <si>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</si>
  <si>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</si>
  <si>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</si>
  <si>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</si>
  <si>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</si>
  <si>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</si>
  <si>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</si>
  <si>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</si>
  <si>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</si>
  <si>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</si>
  <si>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</si>
  <si>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</si>
  <si>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</si>
  <si>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</si>
  <si>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</si>
  <si>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</si>
  <si>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</si>
  <si>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</si>
  <si>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</si>
  <si>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</si>
  <si>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</si>
  <si>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</si>
  <si>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</si>
  <si>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</si>
  <si>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</si>
  <si>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</si>
  <si>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</si>
  <si>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</si>
  <si>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</si>
  <si>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</si>
  <si>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</si>
  <si>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</si>
  <si>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</si>
  <si>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</si>
  <si>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</si>
  <si>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</si>
  <si>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</si>
  <si>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</si>
  <si>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</si>
  <si>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</si>
  <si>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</si>
  <si>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</si>
  <si>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</si>
  <si>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</si>
  <si>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</si>
  <si>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</si>
  <si>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</si>
  <si>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</si>
  <si>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</si>
  <si>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</si>
  <si>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</si>
  <si>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</si>
  <si>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</si>
  <si>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</si>
  <si>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</si>
  <si>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</si>
  <si>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</si>
  <si>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</si>
  <si>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</si>
  <si>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</si>
  <si>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</si>
  <si>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</si>
  <si>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</si>
  <si>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</si>
  <si>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</si>
  <si>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</si>
  <si>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</si>
  <si>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</si>
  <si>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</si>
  <si>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</si>
  <si>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</si>
  <si>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</si>
  <si>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</si>
  <si>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</si>
  <si>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</si>
  <si>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</si>
  <si>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</si>
  <si>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</si>
  <si>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</si>
  <si>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</si>
  <si>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</si>
  <si>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</si>
  <si>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</si>
  <si>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</si>
  <si>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</si>
  <si>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</si>
  <si>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</si>
  <si>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</si>
  <si>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</si>
  <si>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</si>
  <si>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</si>
  <si>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</si>
  <si>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</si>
  <si>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</si>
  <si>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</si>
  <si>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</si>
  <si>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</si>
  <si>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</si>
  <si>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</si>
  <si>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</si>
  <si>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</si>
  <si>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</si>
  <si>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</si>
  <si>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</si>
  <si>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</si>
  <si>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</si>
  <si>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</si>
  <si>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</si>
  <si>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</si>
  <si>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</si>
  <si>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</si>
  <si>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</si>
  <si>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</si>
  <si>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</si>
  <si>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</si>
  <si>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</si>
  <si>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</si>
  <si>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</si>
  <si>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</si>
  <si>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</si>
  <si>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</si>
  <si>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</si>
  <si>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</si>
  <si>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</si>
  <si>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</si>
  <si>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</si>
  <si>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</si>
  <si>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</si>
  <si>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</si>
  <si>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</si>
  <si>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</si>
  <si>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</si>
  <si>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</si>
  <si>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</si>
  <si>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</si>
  <si>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</si>
  <si>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</si>
  <si>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</si>
  <si>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</si>
  <si>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</si>
  <si>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</si>
  <si>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</si>
  <si>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</si>
  <si>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</si>
  <si>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</si>
  <si>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</si>
  <si>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</si>
  <si>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</si>
  <si>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</si>
  <si>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</si>
  <si>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</si>
  <si>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</si>
  <si>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</si>
  <si>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</si>
  <si>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</si>
  <si>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</si>
  <si>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</si>
  <si>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</si>
  <si>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</si>
  <si>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</si>
  <si>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</si>
  <si>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</si>
  <si>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</si>
  <si>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</si>
  <si>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</si>
  <si>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</si>
  <si>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</si>
  <si>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</si>
  <si>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</si>
  <si>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</si>
  <si>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</si>
  <si>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</si>
  <si>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</si>
  <si>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</si>
  <si>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</si>
  <si>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</si>
  <si>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</si>
  <si>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</si>
  <si>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</si>
  <si>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</si>
  <si>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</si>
  <si>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</si>
  <si>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</si>
  <si>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</si>
  <si>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</si>
  <si>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</si>
  <si>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</si>
  <si>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</si>
  <si>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</si>
  <si>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</si>
  <si>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</si>
  <si>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</si>
  <si>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</si>
  <si>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</si>
  <si>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</si>
  <si>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</si>
  <si>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</si>
  <si>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</si>
  <si>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</si>
  <si>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</si>
  <si>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</si>
  <si>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</si>
  <si>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</si>
  <si>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</si>
  <si>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</si>
  <si>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</si>
  <si>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</si>
  <si>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</si>
  <si>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</si>
  <si>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</si>
  <si>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</si>
  <si>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</si>
  <si>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</si>
  <si>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</si>
  <si>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</si>
  <si>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</si>
  <si>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</si>
  <si>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</si>
  <si>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</si>
  <si>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</si>
  <si>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</si>
  <si>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</si>
  <si>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</si>
  <si>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</si>
  <si>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</si>
  <si>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</si>
  <si>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</si>
  <si>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</si>
  <si>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</si>
  <si>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</si>
  <si>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</si>
  <si>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</si>
  <si>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</si>
  <si>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</si>
  <si>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</si>
  <si>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</si>
  <si>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</si>
  <si>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</si>
  <si>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</si>
  <si>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</si>
  <si>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</si>
  <si>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</si>
  <si>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</si>
  <si>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</si>
  <si>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</si>
  <si>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</si>
  <si>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</si>
  <si>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</si>
  <si>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</si>
  <si>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</si>
  <si>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</si>
  <si>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</si>
  <si>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</si>
  <si>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</si>
  <si>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</si>
  <si>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</si>
  <si>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</si>
  <si>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</si>
  <si>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</si>
  <si>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</si>
  <si>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</si>
  <si>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</si>
  <si>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</si>
  <si>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</si>
  <si>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</si>
  <si>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</si>
  <si>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</si>
  <si>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</si>
  <si>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</si>
  <si>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</si>
  <si>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</si>
  <si>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</si>
  <si>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</si>
  <si>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</si>
  <si>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</si>
  <si>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</si>
  <si>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</si>
  <si>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</si>
  <si>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</si>
  <si>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</si>
  <si>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</si>
  <si>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</si>
  <si>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</si>
  <si>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</si>
  <si>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</si>
  <si>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</si>
  <si>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</si>
  <si>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</si>
  <si>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</si>
  <si>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</si>
  <si>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</si>
  <si>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</si>
  <si>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</si>
  <si>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</si>
  <si>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</si>
  <si>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</si>
  <si>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</si>
  <si>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</si>
  <si>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</si>
  <si>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</si>
  <si>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</si>
  <si>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</si>
  <si>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</si>
  <si>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</si>
  <si>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</si>
  <si>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</si>
  <si>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</si>
  <si>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</si>
  <si>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</si>
  <si>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</si>
  <si>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</si>
  <si>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</si>
  <si>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</si>
  <si>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</si>
  <si>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</si>
  <si>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</si>
  <si>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</si>
  <si>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</si>
  <si>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</si>
  <si>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</si>
  <si>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</si>
  <si>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</si>
  <si>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</si>
  <si>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</si>
  <si>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</si>
  <si>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</si>
  <si>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</si>
  <si>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</si>
  <si>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</si>
  <si>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</si>
  <si>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</si>
  <si>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</si>
  <si>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</si>
  <si>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</si>
  <si>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</si>
  <si>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</si>
  <si>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</si>
  <si>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</si>
  <si>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</si>
  <si>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</si>
  <si>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</si>
  <si>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</si>
  <si>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</si>
  <si>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</si>
  <si>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</si>
  <si>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</si>
  <si>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</si>
  <si>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</si>
  <si>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</si>
  <si>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</si>
  <si>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</si>
  <si>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</si>
  <si>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</si>
  <si>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</si>
  <si>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</si>
  <si>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</si>
  <si>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</si>
  <si>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</si>
  <si>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</si>
  <si>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</si>
  <si>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</si>
  <si>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</si>
  <si>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</si>
  <si>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</si>
  <si>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</si>
  <si>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</si>
  <si>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</si>
  <si>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</si>
  <si>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</si>
  <si>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</si>
  <si>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</si>
  <si>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</si>
  <si>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</si>
  <si>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</si>
  <si>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</si>
  <si>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</si>
  <si>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</si>
  <si>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</si>
  <si>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</si>
  <si>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</si>
  <si>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</si>
  <si>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</si>
  <si>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</si>
  <si>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</si>
  <si>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</si>
  <si>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</si>
  <si>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</si>
  <si>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</si>
  <si>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</si>
  <si>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</si>
  <si>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</si>
  <si>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</si>
  <si>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</si>
  <si>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</si>
  <si>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</si>
  <si>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</si>
  <si>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</si>
  <si>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</si>
  <si>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</si>
  <si>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</si>
  <si>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</si>
  <si>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</si>
  <si>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</si>
  <si>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</si>
  <si>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</si>
  <si>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</si>
  <si>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</si>
  <si>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</si>
  <si>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</si>
  <si>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</si>
  <si>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</si>
  <si>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</si>
  <si>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</si>
  <si>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</si>
  <si>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</si>
  <si>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</si>
  <si>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</si>
  <si>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</si>
  <si>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</si>
  <si>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</si>
  <si>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</si>
  <si>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</si>
  <si>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</si>
  <si>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</si>
  <si>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</si>
  <si>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</si>
  <si>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</si>
  <si>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</si>
  <si>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</si>
  <si>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</si>
  <si>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</si>
  <si>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</si>
  <si>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</si>
  <si>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</si>
  <si>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</si>
  <si>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</si>
  <si>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</si>
  <si>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</si>
  <si>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</si>
  <si>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</si>
  <si>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</si>
  <si>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</si>
  <si>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</si>
  <si>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</si>
  <si>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</si>
  <si>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</si>
  <si>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</si>
  <si>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</si>
  <si>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</si>
  <si>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</si>
  <si>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</si>
  <si>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</si>
  <si>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</si>
  <si>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</si>
  <si>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</si>
  <si>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</si>
  <si>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</si>
  <si>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</si>
  <si>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</si>
  <si>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</si>
  <si>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</si>
  <si>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</si>
  <si>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</si>
  <si>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</si>
  <si>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</si>
  <si>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</si>
  <si>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</si>
  <si>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</si>
  <si>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</si>
  <si>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</si>
  <si>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</si>
  <si>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</si>
  <si>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</si>
  <si>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</si>
  <si>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</si>
  <si>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</si>
  <si>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</si>
  <si>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</si>
  <si>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</si>
  <si>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</si>
  <si>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</si>
  <si>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</si>
  <si>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</si>
  <si>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</si>
  <si>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</si>
  <si>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</si>
  <si>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</si>
  <si>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</si>
  <si>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</si>
  <si>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</si>
  <si>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</si>
  <si>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</si>
  <si>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</si>
  <si>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</si>
  <si>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</si>
  <si>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</si>
  <si>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</si>
  <si>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</si>
  <si>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</si>
  <si>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</si>
  <si>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</si>
  <si>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</si>
  <si>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</si>
  <si>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</si>
  <si>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</si>
  <si>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</si>
  <si>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</si>
  <si>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</si>
  <si>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</si>
  <si>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</si>
  <si>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</si>
  <si>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</si>
  <si>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</si>
  <si>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</si>
  <si>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</si>
  <si>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</si>
  <si>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</si>
  <si>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</si>
  <si>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</si>
  <si>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</si>
  <si>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</si>
  <si>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</si>
  <si>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</si>
  <si>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</si>
  <si>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</si>
  <si>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</si>
  <si>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</si>
  <si>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</si>
  <si>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</si>
  <si>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</si>
  <si>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</si>
  <si>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</si>
  <si>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</si>
  <si>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</si>
  <si>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</si>
  <si>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</si>
  <si>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</si>
  <si>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</si>
  <si>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</si>
  <si>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</si>
  <si>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</si>
  <si>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</si>
  <si>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</si>
  <si>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</si>
  <si>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</si>
  <si>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</si>
  <si>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</si>
  <si>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</si>
  <si>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</si>
  <si>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</si>
  <si>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</si>
  <si>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</si>
  <si>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</si>
  <si>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</si>
  <si>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</si>
  <si>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</si>
  <si>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</si>
  <si>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</si>
  <si>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</si>
  <si>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</si>
  <si>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</si>
  <si>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</si>
  <si>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</si>
  <si>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</si>
  <si>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</si>
  <si>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</si>
  <si>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</si>
  <si>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</si>
  <si>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</si>
  <si>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</si>
  <si>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</si>
  <si>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</si>
  <si>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</si>
  <si>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</si>
  <si>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</si>
  <si>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</si>
  <si>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</si>
  <si>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</si>
  <si>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</si>
  <si>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</si>
  <si>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</si>
  <si>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</si>
  <si>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</si>
  <si>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</si>
  <si>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</si>
  <si>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</si>
  <si>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</si>
  <si>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</si>
  <si>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</si>
  <si>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</si>
  <si>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</si>
  <si>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</si>
  <si>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</si>
  <si>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</si>
  <si>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</si>
  <si>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</si>
  <si>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</si>
  <si>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</si>
  <si>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</si>
  <si>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</si>
  <si>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</si>
  <si>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</si>
  <si>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</si>
  <si>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</si>
  <si>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</si>
  <si>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</si>
  <si>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</si>
  <si>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</si>
  <si>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</si>
  <si>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</si>
  <si>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</si>
  <si>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</si>
  <si>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</si>
  <si>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</si>
  <si>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</si>
  <si>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</si>
  <si>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</si>
  <si>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</si>
  <si>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</si>
  <si>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</si>
  <si>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</si>
  <si>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</si>
  <si>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</si>
  <si>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</si>
  <si>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</si>
  <si>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</si>
  <si>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</si>
  <si>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</si>
  <si>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</si>
  <si>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</si>
  <si>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</si>
  <si>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</si>
  <si>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</si>
  <si>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</si>
  <si>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</si>
  <si>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</si>
  <si>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</si>
  <si>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</si>
  <si>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</si>
  <si>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</si>
  <si>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</si>
  <si>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</si>
  <si>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</si>
  <si>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</si>
  <si>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</si>
  <si>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</si>
  <si>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</si>
  <si>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</si>
  <si>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</si>
  <si>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</si>
  <si>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</si>
  <si>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</si>
  <si>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</si>
  <si>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</si>
  <si>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</si>
  <si>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</si>
  <si>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</si>
  <si>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</si>
  <si>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</si>
  <si>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</si>
  <si>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</si>
  <si>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</si>
  <si>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</si>
  <si>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</si>
  <si>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</si>
  <si>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</si>
  <si>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</si>
  <si>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</si>
  <si>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</si>
  <si>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</si>
  <si>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</si>
  <si>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</si>
  <si>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</si>
  <si>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</si>
  <si>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</si>
  <si>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</si>
  <si>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</si>
  <si>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</si>
  <si>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</si>
  <si>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</si>
  <si>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</si>
  <si>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</si>
  <si>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</si>
  <si>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</si>
  <si>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</si>
  <si>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</si>
  <si>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</si>
  <si>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</si>
  <si>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</si>
  <si>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</si>
  <si>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</si>
  <si>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</si>
  <si>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</si>
  <si>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</si>
  <si>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</si>
  <si>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</si>
  <si>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</si>
  <si>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</si>
  <si>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</si>
  <si>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</si>
  <si>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</si>
  <si>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</si>
  <si>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</si>
  <si>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</si>
  <si>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</si>
  <si>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</si>
  <si>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</si>
  <si>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</si>
  <si>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</si>
  <si>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</si>
  <si>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</si>
  <si>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</si>
  <si>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</si>
  <si>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</si>
  <si>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</si>
  <si>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</si>
  <si>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</si>
  <si>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</si>
  <si>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</si>
  <si>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</si>
  <si>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</si>
  <si>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</si>
  <si>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</si>
  <si>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</si>
  <si>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</si>
  <si>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</si>
  <si>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</si>
  <si>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</si>
  <si>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</si>
  <si>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</si>
  <si>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</si>
  <si>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</si>
  <si>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</si>
  <si>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</si>
  <si>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</si>
  <si>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</si>
  <si>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</si>
  <si>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</si>
  <si>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</si>
  <si>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</si>
  <si>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</si>
  <si>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</si>
  <si>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</si>
  <si>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</si>
  <si>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</si>
  <si>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</si>
  <si>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</si>
  <si>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</si>
  <si>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</si>
  <si>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</si>
  <si>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</si>
  <si>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</si>
  <si>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</si>
  <si>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</si>
  <si>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</si>
  <si>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</si>
  <si>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</si>
  <si>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</si>
  <si>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</si>
  <si>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</si>
  <si>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</si>
  <si>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</si>
  <si>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</si>
  <si>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</si>
  <si>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</si>
  <si>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</si>
  <si>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</si>
  <si>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</si>
  <si>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</si>
  <si>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</si>
  <si>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</si>
  <si>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</si>
  <si>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</si>
  <si>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</si>
  <si>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</si>
  <si>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</si>
  <si>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</si>
  <si>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</si>
  <si>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</si>
  <si>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</si>
  <si>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</si>
  <si>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</si>
  <si>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</si>
  <si>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</si>
  <si>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</si>
  <si>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</si>
  <si>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</si>
  <si>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</si>
  <si>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</si>
  <si>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</si>
  <si>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</si>
  <si>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</si>
  <si>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</si>
  <si>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</si>
  <si>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</si>
  <si>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</si>
  <si>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</si>
  <si>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</si>
  <si>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</si>
  <si>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</si>
  <si>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</si>
  <si>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</si>
  <si>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</si>
  <si>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</si>
  <si>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</si>
  <si>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</si>
  <si>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</si>
  <si>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</si>
  <si>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</si>
  <si>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</si>
  <si>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</si>
  <si>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</si>
  <si>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</si>
  <si>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</si>
  <si>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</si>
  <si>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</si>
  <si>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</si>
  <si>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</si>
  <si>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</si>
  <si>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</si>
  <si>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</si>
  <si>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</si>
  <si>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</si>
  <si>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</si>
  <si>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</si>
  <si>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</si>
  <si>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</si>
  <si>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</si>
  <si>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</si>
  <si>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</si>
  <si>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</si>
  <si>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</si>
  <si>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</si>
  <si>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</si>
  <si>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</si>
  <si>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</si>
  <si>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</si>
  <si>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</si>
  <si>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</si>
  <si>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</si>
  <si>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</si>
  <si>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</si>
  <si>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</si>
  <si>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</si>
  <si>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</si>
  <si>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</si>
  <si>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</si>
  <si>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</si>
  <si>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</si>
  <si>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</si>
  <si>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</si>
  <si>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</si>
  <si>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</si>
  <si>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</si>
  <si>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</si>
  <si>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</si>
  <si>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</si>
  <si>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</si>
  <si>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</si>
  <si>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</si>
  <si>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</si>
  <si>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</si>
  <si>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</si>
  <si>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</si>
  <si>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</si>
  <si>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</si>
  <si>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</si>
  <si>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</si>
  <si>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</si>
  <si>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</si>
  <si>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</si>
  <si>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</si>
  <si>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</si>
  <si>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</si>
  <si>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</si>
  <si>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</si>
  <si>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</si>
  <si>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</si>
  <si>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</si>
  <si>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</si>
  <si>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</si>
  <si>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</si>
  <si>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</si>
  <si>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</si>
  <si>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</si>
  <si>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</si>
  <si>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</si>
  <si>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</si>
  <si>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</si>
  <si>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</si>
  <si>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</si>
  <si>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</si>
  <si>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</si>
  <si>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</si>
  <si>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</si>
  <si>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</si>
  <si>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</si>
  <si>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</si>
  <si>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</si>
  <si>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</si>
  <si>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</si>
  <si>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</si>
  <si>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</si>
  <si>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</si>
  <si>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</si>
  <si>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</si>
  <si>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</si>
  <si>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</si>
  <si>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</si>
  <si>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</si>
  <si>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</si>
  <si>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</si>
  <si>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</si>
  <si>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</si>
  <si>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</si>
  <si>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</si>
  <si>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</si>
  <si>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</si>
  <si>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</si>
  <si>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</si>
  <si>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</si>
  <si>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</si>
  <si>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</si>
  <si>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</si>
  <si>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</si>
  <si>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</si>
  <si>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</si>
  <si>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</si>
  <si>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</si>
  <si>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</si>
  <si>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</si>
  <si>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</si>
  <si>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</si>
  <si>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</si>
  <si>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</si>
  <si>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</si>
  <si>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</si>
  <si>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</si>
  <si>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</si>
  <si>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</si>
  <si>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</si>
  <si>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</si>
  <si>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</si>
  <si>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</si>
  <si>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</si>
  <si>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</si>
  <si>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</si>
  <si>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</si>
  <si>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</si>
  <si>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</si>
  <si>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</si>
  <si>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</si>
  <si>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</si>
  <si>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</si>
  <si>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</si>
  <si>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</si>
  <si>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</si>
  <si>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</si>
  <si>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</si>
  <si>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</si>
  <si>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</si>
  <si>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</si>
  <si>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</si>
  <si>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</si>
  <si>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</si>
  <si>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</si>
  <si>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</si>
  <si>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</si>
  <si>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</si>
  <si>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</si>
  <si>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</si>
  <si>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</si>
  <si>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</si>
  <si>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</si>
  <si>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</si>
  <si>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</si>
  <si>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</si>
  <si>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</si>
  <si>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</si>
  <si>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</si>
  <si>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</si>
  <si>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</si>
  <si>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</si>
  <si>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</si>
  <si>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</si>
  <si>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</si>
  <si>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</si>
  <si>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</si>
  <si>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</si>
  <si>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</si>
  <si>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</si>
  <si>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</si>
  <si>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</si>
  <si>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</si>
  <si>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</si>
  <si>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</si>
  <si>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</si>
  <si>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</si>
  <si>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</si>
  <si>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</si>
  <si>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</si>
  <si>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</si>
  <si>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</si>
  <si>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</si>
  <si>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</si>
  <si>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</si>
  <si>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</si>
  <si>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</si>
  <si>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</si>
  <si>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</si>
  <si>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</si>
  <si>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</si>
  <si>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</si>
  <si>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</si>
  <si>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</si>
  <si>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</si>
  <si>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</si>
  <si>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</si>
  <si>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</si>
  <si>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</si>
  <si>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</si>
  <si>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</si>
  <si>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</si>
  <si>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</si>
  <si>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</si>
  <si>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</si>
  <si>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</si>
  <si>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</si>
  <si>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</si>
  <si>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</si>
  <si>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</si>
  <si>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</si>
  <si>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</si>
  <si>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</si>
  <si>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</si>
  <si>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</si>
  <si>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</si>
  <si>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</si>
  <si>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</si>
  <si>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</si>
  <si>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</si>
  <si>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</si>
  <si>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</si>
  <si>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</si>
  <si>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</si>
  <si>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</si>
  <si>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</si>
  <si>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</si>
  <si>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</si>
  <si>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</si>
  <si>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</si>
  <si>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</si>
  <si>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</si>
  <si>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</si>
  <si>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</si>
  <si>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</si>
  <si>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</si>
  <si>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</si>
  <si>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</si>
  <si>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</si>
  <si>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</si>
  <si>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</si>
  <si>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</si>
  <si>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</si>
  <si>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</si>
  <si>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</si>
  <si>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</si>
  <si>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</si>
  <si>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</si>
  <si>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</si>
  <si>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</si>
  <si>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</si>
  <si>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</si>
  <si>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</si>
  <si>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</si>
  <si>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</si>
  <si>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</si>
  <si>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</si>
  <si>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</si>
  <si>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</si>
  <si>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</si>
  <si>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</si>
  <si>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</si>
  <si>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</si>
  <si>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</si>
  <si>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</si>
  <si>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</si>
  <si>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</si>
  <si>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</si>
  <si>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</si>
  <si>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</si>
  <si>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</si>
  <si>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</si>
  <si>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</si>
  <si>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</si>
  <si>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</si>
  <si>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</si>
  <si>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</si>
  <si>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</si>
  <si>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</si>
  <si>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</si>
  <si>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</si>
  <si>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</si>
  <si>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</si>
  <si>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</si>
  <si>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</si>
  <si>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</si>
  <si>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</si>
  <si>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</si>
  <si>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</si>
  <si>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</si>
  <si>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</si>
  <si>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</si>
  <si>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</si>
  <si>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</si>
  <si>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</si>
  <si>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</si>
  <si>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</si>
  <si>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</si>
  <si>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</si>
  <si>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</si>
  <si>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</si>
  <si>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</si>
  <si>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</si>
  <si>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</si>
  <si>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</si>
  <si>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</si>
  <si>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</si>
  <si>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</si>
  <si>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</si>
  <si>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</si>
  <si>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</si>
  <si>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</si>
  <si>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</si>
  <si>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</si>
  <si>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</si>
  <si>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</si>
  <si>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</si>
  <si>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</si>
  <si>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</si>
  <si>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</si>
  <si>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</si>
  <si>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</si>
  <si>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</si>
  <si>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</si>
  <si>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</si>
  <si>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</si>
  <si>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</si>
  <si>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</si>
  <si>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</si>
  <si>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</si>
  <si>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</si>
  <si>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</si>
  <si>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</si>
  <si>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</si>
  <si>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</si>
  <si>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</si>
  <si>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</si>
  <si>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</si>
  <si>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</si>
  <si>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</si>
  <si>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</si>
  <si>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</si>
  <si>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</si>
  <si>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</si>
  <si>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</si>
  <si>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</si>
  <si>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</si>
  <si>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</si>
  <si>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</si>
  <si>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</si>
  <si>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</si>
  <si>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</si>
  <si>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</si>
  <si>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</si>
  <si>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</si>
  <si>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</si>
  <si>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</si>
  <si>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</si>
  <si>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</si>
  <si>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</si>
  <si>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</si>
  <si>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</si>
  <si>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</si>
  <si>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</si>
  <si>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</si>
  <si>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</si>
  <si>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</si>
  <si>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</si>
  <si>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</si>
  <si>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</si>
  <si>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</si>
  <si>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</si>
  <si>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</si>
  <si>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</si>
  <si>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</si>
  <si>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</si>
  <si>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</si>
  <si>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</si>
  <si>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</si>
  <si>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</si>
  <si>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</si>
  <si>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</si>
  <si>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</si>
  <si>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</si>
  <si>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</si>
  <si>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</si>
  <si>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</si>
  <si>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</si>
  <si>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</si>
  <si>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</si>
  <si>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</si>
  <si>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</si>
  <si>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</si>
  <si>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</si>
  <si>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</si>
  <si>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</si>
  <si>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</si>
  <si>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</si>
  <si>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</si>
  <si>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</si>
  <si>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</si>
  <si>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</si>
  <si>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</si>
  <si>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</si>
  <si>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</si>
  <si>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</si>
  <si>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</si>
  <si>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</si>
  <si>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</si>
  <si>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</si>
  <si>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</si>
  <si>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</si>
  <si>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</si>
  <si>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</si>
  <si>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</si>
  <si>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</si>
  <si>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</si>
  <si>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</si>
  <si>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</si>
  <si>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</si>
  <si>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</si>
  <si>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</si>
  <si>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</si>
  <si>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</si>
  <si>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</si>
  <si>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</si>
  <si>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</si>
  <si>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</si>
  <si>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</si>
  <si>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</si>
  <si>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</si>
  <si>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</si>
  <si>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</si>
  <si>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</si>
  <si>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</si>
  <si>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</si>
  <si>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</si>
  <si>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</si>
  <si>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</si>
  <si>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</si>
  <si>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</si>
  <si>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</si>
  <si>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</si>
  <si>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</si>
  <si>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</si>
  <si>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</si>
  <si>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</si>
  <si>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</si>
  <si>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</si>
  <si>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</si>
  <si>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</si>
  <si>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</si>
  <si>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</si>
  <si>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</si>
  <si>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</si>
  <si>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</si>
  <si>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</si>
  <si>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</si>
  <si>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</si>
  <si>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</si>
  <si>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</si>
  <si>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</si>
  <si>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</si>
  <si>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</si>
  <si>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</si>
  <si>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</si>
  <si>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</si>
  <si>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</si>
  <si>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</si>
  <si>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</si>
  <si>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</si>
  <si>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</si>
  <si>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</si>
  <si>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</si>
  <si>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</si>
  <si>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</si>
  <si>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</si>
  <si>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</si>
  <si>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</si>
  <si>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</si>
  <si>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</si>
  <si>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</si>
  <si>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</si>
  <si>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</si>
  <si>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</si>
  <si>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</si>
  <si>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</si>
  <si>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</si>
  <si>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</si>
  <si>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</si>
  <si>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</si>
  <si>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</si>
  <si>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</si>
  <si>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</si>
  <si>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</si>
  <si>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</si>
  <si>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</si>
  <si>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</si>
  <si>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</si>
  <si>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</si>
  <si>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</si>
  <si>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</si>
  <si>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</si>
  <si>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</si>
  <si>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</si>
  <si>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</si>
  <si>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</si>
  <si>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</si>
  <si>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</si>
  <si>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</si>
  <si>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</si>
  <si>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</si>
  <si>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</si>
  <si>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</si>
  <si>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</si>
  <si>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</si>
  <si>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</si>
  <si>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</si>
  <si>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</si>
  <si>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</si>
  <si>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</si>
  <si>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</si>
  <si>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</si>
  <si>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</si>
  <si>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</si>
  <si>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</si>
  <si>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</si>
  <si>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</si>
  <si>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</si>
  <si>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</si>
  <si>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</si>
  <si>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</si>
  <si>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</si>
  <si>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</si>
  <si>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</si>
  <si>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</si>
  <si>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</si>
  <si>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</si>
  <si>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</si>
  <si>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</si>
  <si>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</si>
  <si>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</si>
  <si>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</si>
  <si>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</si>
  <si>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</si>
  <si>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</si>
  <si>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</si>
  <si>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</si>
  <si>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</si>
  <si>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</si>
  <si>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</si>
  <si>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</si>
  <si>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</si>
  <si>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</si>
  <si>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</si>
  <si>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</si>
  <si>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</si>
  <si>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</si>
  <si>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</si>
  <si>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</si>
  <si>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</si>
  <si>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</si>
  <si>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</si>
  <si>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</si>
  <si>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</si>
  <si>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</si>
  <si>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</si>
  <si>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</si>
  <si>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</si>
  <si>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</si>
  <si>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</si>
  <si>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</si>
  <si>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</si>
  <si>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</si>
  <si>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</si>
  <si>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</si>
  <si>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</si>
  <si>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</si>
  <si>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</si>
  <si>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</si>
  <si>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</si>
  <si>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</si>
  <si>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</si>
  <si>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</si>
  <si>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</si>
  <si>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</si>
  <si>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</si>
  <si>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</si>
  <si>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</si>
  <si>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</si>
  <si>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</si>
  <si>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</si>
  <si>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</si>
  <si>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</si>
  <si>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</si>
  <si>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</si>
  <si>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</si>
  <si>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</si>
  <si>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</si>
  <si>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</si>
  <si>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</si>
  <si>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</si>
  <si>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</si>
  <si>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</si>
  <si>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</si>
  <si>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</si>
  <si>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</si>
  <si>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</si>
  <si>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</si>
  <si>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</si>
  <si>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</si>
  <si>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</si>
  <si>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</si>
  <si>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</si>
  <si>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</si>
  <si>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</si>
  <si>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</si>
  <si>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</si>
  <si>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</si>
  <si>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</si>
  <si>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</si>
  <si>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</si>
  <si>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</si>
  <si>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</si>
  <si>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</si>
  <si>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</si>
  <si>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</si>
  <si>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</si>
  <si>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</si>
  <si>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</si>
  <si>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</si>
  <si>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</si>
  <si>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</si>
  <si>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</si>
  <si>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</si>
  <si>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</si>
  <si>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</si>
  <si>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</si>
  <si>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</si>
  <si>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</si>
  <si>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</si>
  <si>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</si>
  <si>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</si>
  <si>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</si>
  <si>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</si>
  <si>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</si>
  <si>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</si>
  <si>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</si>
  <si>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</si>
  <si>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</si>
  <si>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</si>
  <si>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</si>
  <si>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</si>
  <si>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</si>
  <si>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</si>
  <si>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</si>
  <si>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</si>
  <si>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</si>
  <si>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</si>
  <si>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</si>
  <si>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</si>
  <si>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</si>
  <si>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</si>
  <si>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</si>
  <si>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</si>
  <si>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</si>
  <si>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</si>
  <si>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</si>
  <si>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</si>
  <si>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</si>
  <si>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</si>
  <si>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</si>
  <si>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</si>
  <si>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</si>
  <si>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</si>
  <si>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</si>
  <si>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</si>
  <si>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</si>
  <si>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</si>
  <si>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</si>
  <si>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</si>
  <si>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</si>
  <si>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</si>
  <si>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</si>
  <si>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</si>
  <si>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</si>
  <si>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</si>
  <si>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</si>
  <si>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</si>
  <si>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</si>
  <si>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</si>
  <si>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</si>
  <si>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</si>
  <si>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</si>
  <si>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</si>
  <si>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</si>
  <si>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</si>
  <si>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</si>
  <si>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</si>
  <si>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</si>
  <si>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</si>
  <si>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</si>
  <si>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</si>
  <si>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</si>
  <si>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</si>
  <si>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</si>
  <si>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</si>
  <si>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</si>
  <si>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</si>
  <si>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</si>
  <si>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</si>
  <si>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</si>
  <si>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</si>
  <si>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</si>
  <si>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</si>
  <si>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</si>
  <si>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</si>
  <si>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</si>
  <si>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</si>
  <si>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</si>
  <si>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</si>
  <si>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</si>
  <si>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</si>
  <si>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</si>
  <si>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</si>
  <si>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</si>
  <si>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</si>
  <si>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</si>
  <si>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</si>
  <si>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</si>
  <si>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</si>
  <si>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</si>
  <si>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</si>
  <si>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</si>
  <si>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</si>
  <si>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</si>
  <si>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</si>
  <si>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</si>
  <si>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</si>
  <si>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</si>
  <si>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</si>
  <si>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</si>
  <si>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</si>
  <si>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</si>
  <si>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</si>
  <si>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</si>
  <si>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</si>
  <si>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</si>
  <si>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</si>
  <si>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</si>
  <si>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</si>
  <si>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</si>
  <si>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</si>
  <si>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</si>
  <si>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</si>
  <si>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</si>
  <si>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</si>
  <si>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</si>
  <si>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</si>
  <si>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</si>
  <si>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</si>
  <si>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</si>
  <si>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</si>
  <si>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</si>
  <si>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</si>
  <si>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</si>
  <si>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</si>
  <si>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</si>
  <si>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</si>
  <si>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</si>
  <si>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</si>
  <si>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</si>
  <si>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</si>
  <si>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</si>
  <si>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</si>
  <si>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</si>
  <si>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</si>
  <si>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</si>
  <si>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</si>
  <si>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</si>
  <si>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</si>
  <si>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</si>
  <si>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</si>
  <si>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</si>
  <si>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</si>
  <si>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</si>
  <si>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</si>
  <si>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</si>
  <si>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</si>
  <si>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</si>
  <si>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</si>
  <si>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</si>
  <si>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</si>
  <si>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</si>
  <si>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</si>
  <si>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</si>
  <si>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</si>
  <si>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</si>
  <si>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</si>
  <si>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</si>
  <si>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</si>
  <si>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</si>
  <si>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</si>
  <si>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</si>
  <si>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</si>
  <si>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</si>
  <si>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</si>
  <si>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</si>
  <si>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</si>
  <si>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</si>
  <si>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</si>
  <si>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</si>
  <si>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</si>
  <si>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</si>
  <si>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</si>
  <si>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</si>
  <si>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</si>
  <si>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</si>
  <si>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</si>
  <si>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</si>
  <si>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</si>
  <si>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</si>
  <si>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</si>
  <si>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</si>
  <si>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</si>
  <si>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</si>
  <si>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</si>
  <si>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</si>
  <si>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</si>
  <si>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</si>
  <si>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</si>
  <si>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</si>
  <si>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</si>
  <si>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</si>
  <si>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</si>
  <si>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</si>
  <si>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</si>
  <si>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</si>
  <si>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</si>
  <si>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</si>
  <si>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</si>
  <si>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</si>
  <si>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</si>
  <si>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</si>
  <si>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</si>
  <si>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</si>
  <si>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</si>
  <si>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</si>
  <si>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</si>
  <si>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</si>
  <si>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</si>
  <si>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</si>
  <si>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</si>
  <si>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</si>
  <si>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</si>
  <si>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</si>
  <si>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</si>
  <si>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</si>
  <si>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</si>
  <si>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</si>
  <si>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</si>
  <si>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</si>
  <si>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</si>
  <si>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</si>
  <si>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</si>
  <si>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</si>
  <si>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</si>
  <si>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</si>
  <si>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</si>
  <si>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</si>
  <si>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</si>
  <si>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</si>
  <si>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</si>
  <si>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</si>
  <si>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</si>
  <si>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</si>
  <si>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</si>
  <si>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</si>
  <si>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</si>
  <si>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</si>
  <si>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</si>
  <si>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</si>
  <si>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</si>
  <si>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</si>
  <si>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</si>
  <si>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</si>
  <si>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</si>
  <si>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</si>
  <si>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</si>
  <si>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</si>
  <si>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</si>
  <si>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</si>
  <si>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</si>
  <si>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</si>
  <si>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</si>
  <si>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</si>
  <si>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</si>
  <si>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</si>
  <si>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</si>
  <si>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</si>
  <si>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</si>
  <si>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</si>
  <si>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</si>
  <si>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</si>
  <si>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</si>
  <si>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</si>
  <si>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</si>
  <si>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</si>
  <si>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</si>
  <si>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</si>
  <si>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</si>
  <si>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</si>
  <si>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</si>
  <si>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</si>
  <si>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</si>
  <si>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</si>
  <si>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</si>
  <si>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</si>
  <si>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</si>
  <si>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</si>
  <si>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</si>
  <si>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</si>
  <si>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</si>
  <si>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</si>
  <si>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</si>
  <si>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</si>
  <si>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</si>
  <si>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</si>
  <si>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</si>
  <si>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</si>
  <si>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</si>
  <si>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</si>
  <si>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</si>
  <si>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</si>
  <si>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</si>
  <si>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</si>
  <si>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</si>
  <si>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</si>
  <si>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</si>
  <si>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</si>
  <si>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</si>
  <si>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</si>
  <si>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</si>
  <si>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</si>
  <si>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</si>
  <si>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</si>
  <si>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</si>
  <si>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</si>
  <si>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</si>
  <si>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</si>
  <si>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</si>
  <si>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</si>
  <si>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</si>
  <si>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</si>
  <si>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</si>
  <si>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</si>
  <si>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</si>
  <si>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</si>
  <si>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</si>
  <si>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</si>
  <si>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</si>
  <si>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</si>
  <si>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</si>
  <si>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</si>
  <si>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</si>
  <si>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</si>
  <si>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</si>
  <si>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</si>
  <si>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</si>
  <si>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</si>
  <si>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</si>
  <si>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</si>
  <si>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</si>
  <si>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</si>
  <si>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</si>
  <si>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</si>
  <si>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</si>
  <si>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</si>
  <si>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</si>
  <si>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</si>
  <si>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</si>
  <si>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</si>
  <si>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</si>
  <si>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</si>
  <si>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</si>
  <si>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</si>
  <si>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</si>
  <si>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</si>
  <si>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</si>
  <si>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</si>
  <si>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</si>
  <si>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</si>
  <si>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</si>
  <si>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</si>
  <si>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</si>
  <si>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</si>
  <si>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</si>
  <si>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</si>
  <si>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</si>
  <si>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</si>
  <si>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</si>
  <si>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</si>
  <si>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</si>
  <si>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</si>
  <si>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</si>
  <si>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</si>
  <si>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</si>
  <si>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</si>
  <si>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</si>
  <si>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</si>
  <si>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</si>
  <si>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</si>
  <si>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</si>
  <si>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</si>
  <si>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</si>
  <si>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</si>
  <si>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</si>
  <si>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</si>
  <si>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</si>
  <si>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</si>
  <si>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</si>
  <si>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</si>
  <si>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</si>
  <si>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</si>
  <si>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</si>
  <si>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</si>
  <si>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</si>
  <si>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</si>
  <si>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</si>
  <si>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</si>
  <si>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</si>
  <si>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</si>
  <si>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</si>
  <si>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</si>
  <si>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</si>
  <si>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</si>
  <si>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</si>
  <si>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</si>
  <si>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</si>
  <si>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</si>
  <si>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</si>
  <si>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</si>
  <si>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</si>
  <si>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</si>
  <si>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</si>
  <si>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</si>
  <si>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</si>
  <si>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</si>
  <si>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</si>
  <si>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</si>
  <si>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</si>
  <si>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</si>
  <si>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</si>
  <si>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</si>
  <si>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</si>
  <si>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</si>
  <si>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</si>
  <si>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</si>
  <si>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</si>
  <si>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</si>
  <si>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</si>
  <si>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</si>
  <si>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</si>
  <si>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</si>
  <si>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</si>
  <si>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</si>
  <si>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</si>
  <si>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</si>
  <si>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</si>
  <si>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</si>
  <si>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</si>
  <si>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</si>
  <si>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</si>
  <si>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</si>
  <si>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</si>
  <si>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</si>
  <si>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</si>
  <si>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</si>
  <si>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</si>
  <si>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</si>
  <si>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</si>
  <si>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</si>
  <si>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</si>
  <si>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</si>
  <si>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</si>
  <si>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</si>
  <si>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</si>
  <si>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</si>
  <si>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</si>
  <si>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</si>
  <si>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</si>
  <si>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</si>
  <si>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</si>
  <si>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</si>
  <si>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</si>
  <si>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</si>
  <si>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</si>
  <si>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</si>
  <si>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</si>
  <si>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</si>
  <si>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</si>
  <si>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</si>
  <si>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</si>
  <si>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</si>
  <si>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</si>
  <si>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</si>
  <si>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</si>
  <si>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</si>
  <si>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</si>
  <si>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</si>
  <si>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</si>
  <si>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</si>
  <si>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</si>
  <si>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</si>
  <si>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</si>
  <si>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</si>
  <si>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</si>
  <si>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</si>
  <si>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</si>
  <si>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</si>
  <si>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</si>
  <si>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</si>
  <si>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</si>
  <si>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</si>
  <si>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</si>
  <si>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</si>
  <si>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</si>
  <si>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</si>
  <si>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</si>
  <si>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</si>
  <si>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</si>
  <si>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</si>
  <si>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</si>
  <si>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</si>
  <si>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</si>
  <si>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</si>
  <si>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</si>
  <si>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</si>
  <si>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</si>
  <si>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</si>
  <si>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</si>
  <si>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</si>
  <si>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</si>
  <si>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</si>
  <si>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</si>
  <si>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</si>
  <si>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</si>
  <si>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</si>
  <si>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</si>
  <si>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</si>
  <si>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</si>
  <si>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</si>
  <si>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</si>
  <si>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</si>
  <si>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</si>
  <si>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</si>
  <si>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</si>
  <si>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</si>
  <si>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</si>
  <si>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</si>
  <si>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</si>
  <si>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</si>
  <si>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</si>
  <si>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</si>
  <si>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</si>
  <si>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</si>
  <si>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</si>
  <si>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</si>
  <si>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</si>
  <si>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</si>
  <si>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</si>
  <si>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</si>
  <si>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</si>
  <si>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</si>
  <si>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</si>
  <si>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</si>
  <si>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</si>
  <si>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</si>
  <si>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</si>
  <si>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</si>
  <si>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</si>
  <si>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</si>
  <si>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</si>
  <si>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</si>
  <si>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</si>
  <si>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</si>
  <si>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</si>
  <si>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</si>
  <si>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</si>
  <si>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</si>
  <si>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</si>
  <si>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</si>
  <si>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</si>
  <si>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</si>
  <si>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</si>
  <si>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</si>
  <si>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</si>
  <si>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</si>
  <si>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</si>
  <si>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</si>
  <si>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</si>
  <si>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</si>
  <si>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</si>
  <si>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</si>
  <si>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</si>
  <si>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</si>
  <si>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</si>
  <si>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</si>
  <si>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</si>
  <si>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</si>
  <si>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</si>
  <si>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</si>
  <si>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</si>
  <si>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</si>
  <si>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</si>
  <si>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</si>
  <si>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</si>
  <si>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</si>
  <si>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</si>
  <si>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</si>
  <si>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</si>
  <si>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</si>
  <si>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</si>
  <si>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</si>
  <si>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</si>
  <si>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</si>
  <si>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</si>
  <si>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</si>
  <si>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</si>
  <si>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</si>
  <si>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</si>
  <si>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</si>
  <si>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</si>
  <si>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</si>
  <si>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</si>
  <si>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</si>
  <si>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</si>
  <si>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</si>
  <si>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</si>
  <si>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</si>
  <si>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</si>
  <si>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</si>
  <si>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</si>
  <si>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</si>
  <si>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</si>
  <si>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</si>
  <si>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</si>
  <si>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</si>
  <si>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</si>
  <si>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</si>
  <si>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</si>
  <si>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</si>
  <si>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</si>
  <si>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</si>
  <si>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</si>
  <si>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</si>
  <si>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</si>
  <si>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</si>
  <si>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</si>
  <si>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</si>
  <si>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</si>
  <si>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</si>
  <si>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</si>
  <si>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</si>
  <si>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</si>
  <si>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</si>
  <si>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</si>
  <si>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</si>
  <si>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</si>
  <si>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</si>
  <si>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</si>
  <si>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</si>
  <si>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</si>
  <si>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</si>
  <si>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</si>
  <si>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</si>
  <si>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</si>
  <si>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</si>
  <si>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</si>
  <si>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</si>
  <si>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</si>
  <si>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</si>
  <si>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</si>
  <si>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</si>
  <si>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</si>
  <si>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</si>
  <si>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</si>
  <si>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</si>
  <si>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</si>
  <si>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</si>
  <si>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</si>
  <si>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</si>
  <si>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</si>
  <si>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</si>
  <si>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</si>
  <si>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</si>
  <si>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</si>
  <si>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</si>
  <si>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</si>
  <si>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</si>
  <si>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</si>
  <si>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</si>
  <si>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</si>
  <si>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</si>
  <si>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</si>
  <si>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</si>
  <si>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</si>
  <si>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</si>
  <si>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</si>
  <si>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</si>
  <si>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</si>
  <si>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</si>
  <si>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</si>
  <si>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</si>
  <si>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</si>
  <si>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</si>
  <si>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</si>
  <si>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</si>
  <si>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</si>
  <si>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</si>
  <si>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</si>
  <si>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</si>
  <si>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</si>
  <si>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</si>
  <si>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</si>
  <si>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</si>
  <si>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</si>
  <si>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</si>
  <si>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</si>
  <si>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</si>
  <si>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</si>
  <si>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</si>
  <si>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</si>
  <si>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</si>
  <si>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</si>
  <si>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</si>
  <si>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</si>
  <si>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</si>
  <si>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</si>
  <si>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</si>
  <si>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</si>
  <si>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</si>
  <si>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</si>
  <si>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</si>
  <si>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</si>
  <si>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</si>
  <si>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</si>
  <si>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</si>
  <si>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</si>
  <si>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</si>
  <si>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</si>
  <si>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</si>
  <si>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</si>
  <si>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</si>
  <si>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</si>
  <si>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</si>
  <si>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</si>
  <si>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</si>
  <si>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</si>
  <si>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</si>
  <si>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</si>
  <si>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</si>
  <si>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</si>
  <si>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</si>
  <si>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</si>
  <si>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</si>
  <si>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</si>
  <si>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</si>
  <si>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</si>
  <si>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</si>
  <si>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</si>
  <si>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</si>
  <si>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</si>
  <si>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</si>
  <si>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</si>
  <si>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</si>
  <si>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</si>
  <si>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</si>
  <si>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</si>
  <si>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</si>
  <si>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</si>
  <si>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</si>
  <si>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</si>
  <si>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</si>
  <si>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</si>
  <si>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</si>
  <si>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</si>
  <si>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</si>
  <si>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</si>
  <si>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</si>
  <si>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</si>
  <si>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</si>
  <si>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</si>
  <si>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</si>
  <si>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</si>
  <si>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</si>
  <si>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</si>
  <si>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</si>
  <si>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</si>
  <si>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</si>
  <si>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</si>
  <si>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</si>
  <si>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</si>
  <si>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</si>
  <si>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</si>
  <si>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</si>
  <si>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</si>
  <si>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</si>
  <si>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</si>
  <si>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</si>
  <si>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</si>
  <si>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</si>
  <si>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</si>
  <si>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</si>
  <si>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</si>
  <si>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</si>
  <si>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</si>
  <si>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</si>
  <si>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</si>
  <si>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</si>
  <si>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</si>
  <si>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</si>
  <si>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</si>
  <si>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</si>
  <si>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</si>
  <si>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</si>
  <si>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</si>
  <si>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</si>
  <si>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</si>
  <si>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</si>
  <si>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</si>
  <si>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</si>
  <si>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</si>
  <si>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</si>
  <si>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</si>
  <si>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</si>
  <si>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</si>
  <si>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</si>
  <si>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</si>
  <si>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</si>
  <si>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</si>
  <si>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</si>
  <si>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</si>
  <si>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</si>
  <si>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</si>
  <si>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</si>
  <si>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</si>
  <si>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</si>
  <si>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</si>
  <si>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</si>
  <si>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</si>
  <si>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</si>
  <si>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</si>
  <si>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</si>
  <si>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</si>
  <si>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</si>
  <si>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</si>
  <si>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</si>
  <si>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</si>
  <si>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</si>
  <si>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</si>
  <si>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</si>
  <si>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</si>
  <si>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</si>
  <si>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</si>
  <si>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</si>
  <si>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</si>
  <si>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</si>
  <si>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</si>
  <si>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</si>
  <si>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</si>
  <si>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</si>
  <si>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</si>
  <si>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</si>
  <si>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</si>
  <si>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</si>
  <si>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</si>
  <si>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</si>
  <si>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</si>
  <si>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</si>
  <si>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</si>
  <si>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</si>
  <si>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</si>
  <si>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</si>
  <si>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</si>
  <si>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</si>
  <si>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</si>
  <si>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</si>
  <si>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</si>
  <si>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</si>
  <si>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</si>
  <si>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</si>
  <si>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</si>
  <si>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</si>
  <si>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</si>
  <si>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</si>
  <si>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</si>
  <si>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</si>
  <si>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</si>
  <si>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</si>
  <si>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</si>
  <si>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</si>
  <si>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</si>
  <si>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</si>
  <si>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</si>
  <si>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</si>
  <si>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</si>
  <si>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</si>
  <si>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</si>
  <si>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</si>
  <si>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</si>
  <si>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</si>
  <si>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</si>
  <si>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</si>
  <si>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</si>
  <si>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</si>
  <si>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</si>
  <si>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</si>
  <si>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</si>
  <si>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</si>
  <si>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</si>
  <si>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</si>
  <si>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</si>
  <si>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</si>
  <si>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</si>
  <si>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</si>
  <si>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</si>
  <si>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</si>
  <si>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</si>
  <si>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</si>
  <si>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</si>
  <si>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</si>
  <si>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</si>
  <si>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</si>
  <si>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</si>
  <si>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</si>
  <si>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</si>
  <si>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</si>
  <si>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</si>
  <si>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</si>
  <si>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</si>
  <si>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</si>
  <si>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</si>
  <si>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</si>
  <si>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</si>
  <si>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</si>
  <si>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</si>
  <si>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</si>
  <si>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</si>
  <si>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</si>
  <si>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</si>
  <si>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</si>
  <si>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</si>
  <si>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</si>
  <si>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</si>
  <si>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</si>
  <si>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</si>
  <si>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</si>
  <si>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</si>
  <si>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</si>
  <si>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</si>
  <si>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</si>
  <si>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</si>
  <si>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</si>
  <si>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</si>
  <si>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</si>
  <si>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</si>
  <si>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</si>
  <si>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</si>
  <si>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</si>
  <si>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</si>
  <si>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</si>
  <si>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</si>
  <si>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</si>
  <si>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</si>
  <si>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</si>
  <si>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</si>
  <si>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</si>
  <si>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</si>
  <si>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</si>
  <si>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</si>
  <si>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</si>
  <si>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</si>
  <si>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</si>
  <si>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</si>
  <si>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</si>
  <si>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</si>
  <si>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</si>
  <si>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</si>
  <si>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</si>
  <si>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</si>
  <si>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</si>
  <si>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</si>
  <si>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</si>
  <si>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</si>
  <si>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</si>
  <si>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</si>
  <si>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</si>
  <si>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</si>
  <si>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</si>
  <si>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</si>
  <si>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</si>
  <si>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</si>
  <si>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</si>
  <si>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</si>
  <si>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</si>
  <si>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</si>
  <si>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</si>
  <si>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</si>
  <si>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</si>
  <si>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</si>
  <si>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</si>
  <si>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</si>
  <si>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</si>
  <si>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</si>
  <si>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</si>
  <si>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</si>
  <si>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</si>
  <si>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</si>
  <si>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</si>
  <si>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</si>
  <si>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</si>
  <si>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</si>
  <si>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</si>
  <si>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</si>
  <si>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</si>
  <si>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</si>
  <si>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</si>
  <si>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</si>
  <si>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</si>
  <si>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</si>
  <si>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</si>
  <si>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</si>
  <si>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</si>
  <si>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</si>
  <si>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</si>
  <si>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</si>
  <si>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</si>
  <si>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</si>
  <si>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</si>
  <si>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</si>
  <si>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</si>
  <si>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</si>
  <si>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</si>
  <si>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</si>
  <si>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</si>
  <si>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</si>
  <si>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</si>
  <si>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</si>
  <si>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</si>
  <si>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</si>
  <si>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</si>
  <si>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</si>
  <si>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</si>
  <si>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</si>
  <si>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</si>
  <si>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</si>
  <si>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</si>
  <si>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</si>
  <si>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</si>
  <si>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</si>
  <si>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</si>
  <si>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</si>
  <si>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</si>
  <si>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</si>
  <si>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</si>
  <si>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</si>
  <si>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</si>
  <si>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</si>
  <si>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</si>
  <si>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</si>
  <si>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</si>
  <si>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</si>
  <si>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</si>
  <si>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</si>
  <si>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</si>
  <si>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</si>
  <si>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</si>
  <si>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</si>
  <si>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</si>
  <si>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</si>
  <si>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</si>
  <si>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</si>
  <si>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</si>
  <si>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</si>
  <si>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</si>
  <si>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</si>
  <si>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</si>
  <si>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</si>
  <si>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</si>
  <si>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</si>
  <si>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</si>
  <si>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</si>
  <si>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</si>
  <si>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</si>
  <si>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</si>
  <si>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</si>
  <si>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</si>
  <si>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</si>
  <si>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</si>
  <si>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</si>
  <si>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</si>
  <si>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</si>
  <si>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</si>
  <si>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</si>
  <si>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</si>
  <si>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</si>
  <si>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</si>
  <si>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</si>
  <si>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</si>
  <si>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</si>
  <si>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</si>
  <si>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</si>
  <si>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</si>
  <si>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</si>
  <si>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</si>
  <si>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</si>
  <si>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</si>
  <si>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</si>
  <si>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</si>
  <si>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</si>
  <si>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</si>
  <si>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</si>
  <si>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</si>
  <si>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</si>
  <si>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</si>
  <si>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</si>
  <si>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</si>
  <si>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</si>
  <si>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</si>
  <si>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</si>
  <si>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</si>
  <si>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</si>
  <si>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</si>
  <si>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</si>
  <si>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</si>
  <si>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</si>
  <si>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</si>
  <si>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</si>
  <si>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</si>
  <si>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</si>
  <si>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</si>
  <si>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</si>
  <si>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</si>
  <si>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</si>
  <si>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</si>
  <si>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</si>
  <si>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</si>
  <si>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</si>
  <si>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</si>
  <si>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</si>
  <si>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</si>
  <si>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</si>
  <si>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</si>
  <si>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</si>
  <si>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</si>
  <si>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</si>
  <si>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</si>
  <si>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</si>
  <si>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</si>
  <si>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</si>
  <si>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</si>
  <si>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</si>
  <si>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</si>
  <si>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</si>
  <si>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</si>
  <si>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</si>
  <si>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</si>
  <si>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</si>
  <si>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</si>
  <si>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</si>
  <si>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</si>
  <si>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</si>
  <si>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</si>
  <si>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</si>
  <si>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</si>
  <si>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</si>
  <si>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</si>
  <si>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</si>
  <si>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</si>
  <si>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</si>
  <si>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</si>
  <si>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</si>
  <si>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</si>
  <si>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</si>
  <si>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</si>
  <si>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</si>
  <si>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</si>
  <si>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</si>
  <si>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</si>
  <si>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</si>
  <si>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</si>
  <si>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</si>
  <si>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</si>
  <si>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</si>
  <si>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</si>
  <si>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</si>
  <si>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</si>
  <si>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</si>
  <si>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</si>
  <si>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</si>
  <si>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</si>
  <si>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</si>
  <si>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</si>
  <si>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</si>
  <si>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</si>
  <si>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</si>
  <si>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</si>
  <si>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</si>
  <si>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</si>
  <si>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</si>
  <si>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</si>
  <si>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</si>
  <si>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</si>
  <si>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</si>
  <si>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</si>
  <si>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</si>
  <si>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</si>
  <si>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</si>
  <si>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</si>
  <si>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</si>
  <si>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</si>
  <si>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</si>
  <si>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</si>
  <si>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</si>
  <si>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</si>
  <si>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</si>
  <si>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</si>
  <si>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</si>
  <si>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</si>
  <si>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</si>
  <si>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</si>
  <si>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</si>
  <si>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</si>
  <si>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</si>
  <si>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</si>
  <si>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</si>
  <si>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</si>
  <si>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</si>
  <si>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</si>
  <si>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</si>
  <si>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</si>
  <si>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</si>
  <si>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</si>
  <si>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</si>
  <si>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</si>
  <si>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</si>
  <si>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</si>
  <si>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</si>
  <si>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</si>
  <si>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</si>
  <si>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</si>
  <si>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</si>
  <si>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</si>
  <si>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</si>
  <si>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</si>
  <si>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</si>
  <si>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</si>
  <si>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</si>
  <si>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</si>
  <si>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</si>
  <si>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</si>
  <si>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</si>
  <si>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</si>
  <si>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</si>
  <si>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</si>
  <si>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</si>
  <si>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</si>
  <si>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</si>
  <si>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</si>
  <si>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</si>
  <si>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</si>
  <si>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</si>
  <si>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</si>
  <si>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</si>
  <si>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</si>
  <si>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</si>
  <si>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</si>
  <si>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</si>
  <si>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</si>
  <si>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</si>
  <si>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</si>
  <si>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</si>
  <si>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</si>
  <si>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</si>
  <si>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</si>
  <si>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</si>
  <si>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</si>
  <si>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</si>
  <si>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</si>
  <si>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</si>
  <si>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</si>
  <si>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</si>
  <si>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</si>
  <si>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</si>
  <si>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</si>
  <si>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</si>
  <si>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</si>
  <si>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</si>
  <si>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</si>
  <si>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</si>
  <si>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</si>
  <si>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</si>
  <si>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</si>
  <si>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</si>
  <si>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</si>
  <si>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</si>
  <si>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</si>
  <si>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</si>
  <si>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</si>
  <si>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</si>
  <si>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</si>
  <si>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</si>
  <si>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</si>
  <si>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</si>
  <si>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</si>
  <si>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</si>
  <si>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</si>
  <si>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</si>
  <si>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</si>
  <si>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</si>
  <si>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</si>
  <si>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</si>
  <si>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</si>
  <si>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</si>
  <si>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</si>
  <si>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</si>
  <si>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</si>
  <si>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</si>
  <si>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</si>
  <si>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</si>
  <si>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</si>
  <si>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</si>
  <si>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</si>
  <si>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</si>
  <si>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</si>
  <si>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</si>
  <si>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</si>
  <si>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</si>
  <si>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</si>
  <si>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</si>
  <si>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</si>
  <si>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</si>
  <si>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</si>
  <si>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</si>
  <si>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</si>
  <si>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</si>
  <si>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</si>
  <si>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</si>
  <si>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</si>
  <si>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</si>
  <si>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</si>
  <si>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</si>
  <si>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</si>
  <si>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</si>
  <si>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</si>
  <si>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</si>
  <si>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</si>
  <si>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</si>
  <si>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</si>
  <si>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</si>
  <si>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</si>
  <si>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</si>
  <si>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</si>
  <si>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</si>
  <si>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</si>
  <si>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</si>
  <si>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</si>
  <si>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</si>
  <si>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</si>
  <si>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</si>
  <si>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</si>
  <si>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</si>
  <si>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</si>
  <si>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</si>
  <si>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</si>
  <si>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</si>
  <si>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</si>
  <si>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</si>
  <si>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</si>
  <si>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</si>
  <si>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</si>
  <si>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</si>
  <si>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</si>
  <si>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</si>
  <si>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</si>
  <si>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</si>
  <si>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</si>
  <si>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</si>
  <si>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</si>
  <si>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</si>
  <si>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</si>
  <si>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</si>
  <si>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</si>
  <si>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</si>
  <si>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</si>
  <si>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</si>
  <si>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</si>
  <si>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</si>
  <si>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</si>
  <si>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</si>
  <si>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</si>
  <si>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</si>
  <si>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</si>
  <si>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</si>
  <si>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</si>
  <si>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</si>
  <si>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</si>
  <si>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</si>
  <si>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</si>
  <si>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</si>
  <si>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</si>
  <si>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</si>
  <si>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</si>
  <si>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</si>
  <si>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</si>
  <si>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</si>
  <si>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</si>
  <si>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</si>
  <si>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</si>
  <si>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</si>
  <si>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</si>
  <si>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</si>
  <si>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</si>
  <si>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</si>
  <si>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</si>
  <si>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</si>
  <si>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</si>
  <si>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</si>
  <si>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</si>
  <si>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</si>
  <si>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</si>
  <si>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</si>
  <si>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</si>
  <si>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</si>
  <si>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</si>
  <si>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</si>
  <si>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</si>
  <si>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</si>
  <si>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</si>
  <si>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</si>
  <si>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</si>
  <si>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</si>
  <si>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</si>
  <si>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</si>
  <si>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</si>
  <si>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</si>
  <si>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</si>
  <si>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</si>
  <si>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</si>
  <si>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</si>
  <si>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</si>
  <si>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</si>
  <si>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</si>
  <si>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</si>
  <si>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</si>
  <si>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</si>
  <si>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</si>
  <si>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</si>
  <si>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</si>
  <si>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</si>
  <si>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</si>
  <si>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</si>
  <si>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</si>
  <si>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</si>
  <si>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</si>
  <si>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</si>
  <si>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</si>
  <si>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</si>
  <si>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</si>
  <si>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</si>
  <si>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</si>
  <si>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</si>
  <si>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</si>
  <si>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</si>
  <si>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</si>
  <si>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</si>
  <si>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</si>
  <si>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</si>
  <si>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</si>
  <si>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</si>
  <si>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</si>
  <si>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</si>
  <si>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</si>
  <si>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</si>
  <si>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</si>
  <si>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</si>
  <si>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</si>
  <si>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</si>
  <si>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</si>
  <si>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</si>
  <si>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</si>
  <si>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</si>
  <si>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</si>
  <si>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</si>
  <si>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</si>
  <si>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</si>
  <si>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</si>
  <si>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</si>
  <si>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</si>
  <si>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</si>
  <si>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</si>
  <si>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</si>
  <si>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</si>
  <si>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</si>
  <si>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</si>
  <si>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</si>
  <si>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</si>
  <si>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</si>
  <si>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</si>
  <si>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</si>
  <si>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</si>
  <si>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</si>
  <si>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</si>
  <si>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</si>
  <si>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</si>
  <si>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</si>
  <si>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</si>
  <si>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</si>
  <si>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</si>
  <si>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</si>
  <si>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</si>
  <si>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</si>
  <si>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</si>
  <si>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</si>
  <si>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</si>
  <si>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</si>
  <si>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</si>
  <si>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</si>
  <si>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</si>
  <si>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</si>
  <si>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</si>
  <si>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</si>
  <si>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</si>
  <si>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</si>
  <si>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</si>
  <si>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</si>
  <si>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</si>
  <si>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</si>
  <si>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</si>
  <si>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</si>
  <si>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</si>
  <si>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</si>
  <si>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</si>
  <si>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</si>
  <si>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</si>
  <si>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</si>
  <si>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</si>
  <si>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</si>
  <si>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</si>
  <si>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</si>
  <si>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</si>
  <si>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</si>
  <si>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</si>
  <si>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</si>
  <si>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</si>
  <si>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</si>
  <si>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</si>
  <si>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</si>
  <si>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</si>
  <si>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</si>
  <si>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</si>
  <si>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</si>
  <si>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</si>
  <si>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</si>
  <si>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</si>
  <si>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</si>
  <si>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</si>
  <si>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</si>
  <si>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</si>
  <si>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</si>
  <si>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</si>
  <si>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</si>
  <si>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</si>
  <si>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</si>
  <si>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</si>
  <si>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</si>
  <si>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</si>
  <si>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</si>
  <si>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</si>
  <si>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</si>
  <si>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</si>
  <si>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</si>
  <si>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</si>
  <si>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</si>
  <si>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</si>
  <si>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</si>
  <si>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</si>
  <si>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</si>
  <si>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</si>
  <si>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</si>
  <si>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</si>
  <si>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</si>
  <si>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</si>
  <si>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</si>
  <si>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</si>
  <si>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</si>
  <si>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</si>
  <si>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</si>
  <si>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</si>
  <si>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</si>
  <si>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</si>
  <si>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</si>
  <si>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</si>
  <si>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</si>
  <si>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</si>
  <si>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</si>
  <si>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</si>
  <si>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</si>
  <si>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</si>
  <si>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</si>
  <si>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</si>
  <si>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</si>
  <si>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</si>
  <si>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</si>
  <si>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</si>
  <si>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</si>
  <si>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</si>
  <si>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</si>
  <si>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</si>
  <si>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</si>
  <si>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</si>
  <si>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</si>
  <si>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</si>
  <si>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</si>
  <si>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</si>
  <si>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</si>
  <si>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</si>
  <si>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</si>
  <si>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</si>
  <si>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</si>
  <si>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</si>
  <si>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</si>
  <si>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</si>
  <si>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</si>
  <si>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</si>
  <si>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</si>
  <si>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</si>
  <si>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</si>
  <si>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</si>
  <si>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</si>
  <si>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</si>
  <si>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</si>
  <si>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</si>
  <si>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</si>
  <si>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</si>
  <si>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</si>
  <si>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</si>
  <si>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</si>
  <si>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</si>
  <si>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</si>
  <si>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</si>
  <si>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</si>
  <si>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</si>
  <si>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</si>
  <si>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</si>
  <si>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</si>
  <si>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</si>
  <si>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</si>
  <si>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</si>
  <si>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</si>
  <si>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</si>
  <si>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</si>
  <si>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</si>
  <si>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</si>
  <si>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</si>
  <si>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</si>
  <si>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</si>
  <si>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</si>
  <si>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</si>
  <si>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</si>
  <si>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</si>
  <si>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</si>
  <si>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</si>
  <si>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</si>
  <si>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</si>
  <si>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</si>
  <si>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</si>
  <si>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</si>
  <si>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</si>
  <si>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</si>
  <si>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</si>
  <si>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</si>
  <si>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</si>
  <si>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</si>
  <si>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</si>
  <si>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</si>
  <si>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</si>
  <si>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</si>
  <si>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</si>
  <si>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</si>
  <si>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</si>
  <si>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</si>
  <si>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</si>
  <si>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</si>
  <si>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</si>
  <si>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</si>
  <si>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</si>
  <si>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</si>
  <si>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</si>
  <si>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</si>
  <si>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</si>
  <si>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</si>
  <si>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</si>
  <si>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</si>
  <si>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</si>
  <si>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</si>
  <si>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</si>
  <si>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</si>
  <si>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</si>
  <si>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</si>
  <si>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</si>
  <si>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</si>
  <si>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</si>
  <si>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</si>
  <si>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</si>
  <si>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</si>
  <si>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</si>
  <si>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</si>
  <si>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</si>
  <si>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</si>
  <si>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</si>
  <si>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</si>
  <si>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</si>
  <si>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</si>
  <si>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</si>
  <si>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</si>
  <si>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</si>
  <si>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</si>
  <si>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</si>
  <si>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</si>
  <si>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</si>
  <si>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</si>
  <si>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</si>
  <si>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</si>
  <si>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</si>
  <si>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</si>
  <si>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</si>
  <si>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</si>
  <si>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</si>
  <si>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</si>
  <si>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</si>
  <si>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</si>
  <si>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</si>
  <si>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</si>
  <si>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</si>
  <si>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</si>
  <si>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</si>
  <si>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</si>
  <si>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</si>
  <si>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</si>
  <si>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</si>
  <si>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</si>
  <si>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</si>
  <si>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</si>
  <si>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</si>
  <si>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</si>
  <si>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</si>
  <si>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</si>
  <si>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</si>
  <si>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</si>
  <si>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</si>
  <si>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</si>
  <si>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</si>
  <si>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</si>
  <si>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</si>
  <si>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</si>
  <si>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</si>
  <si>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</si>
  <si>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</si>
  <si>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</si>
  <si>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</si>
  <si>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</si>
  <si>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</si>
  <si>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</si>
  <si>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</si>
  <si>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</si>
  <si>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</si>
  <si>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</si>
  <si>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</si>
  <si>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</si>
  <si>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</si>
  <si>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</si>
  <si>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</si>
  <si>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</si>
  <si>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</si>
  <si>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</si>
  <si>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</si>
  <si>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</si>
  <si>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</si>
  <si>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</si>
  <si>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</si>
  <si>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</si>
  <si>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</si>
  <si>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</si>
  <si>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</si>
  <si>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</si>
  <si>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</si>
  <si>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</si>
  <si>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</si>
  <si>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</si>
  <si>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</si>
  <si>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</si>
  <si>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</si>
  <si>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</si>
  <si>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</si>
  <si>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</si>
  <si>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</si>
  <si>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</si>
  <si>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</si>
  <si>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</si>
  <si>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</si>
  <si>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</si>
  <si>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</si>
  <si>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</si>
  <si>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</si>
  <si>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</si>
  <si>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</si>
  <si>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</si>
  <si>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</si>
  <si>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</si>
  <si>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</si>
  <si>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</si>
  <si>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</si>
  <si>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</si>
  <si>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</si>
  <si>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</si>
  <si>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</si>
  <si>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</si>
  <si>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</si>
  <si>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</si>
  <si>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</si>
  <si>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</si>
  <si>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</si>
  <si>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</si>
  <si>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</si>
  <si>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</si>
  <si>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</si>
  <si>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</si>
  <si>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</si>
  <si>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</si>
  <si>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</si>
  <si>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</si>
  <si>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</si>
  <si>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</si>
  <si>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</si>
  <si>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</si>
  <si>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</si>
  <si>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</si>
  <si>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</si>
  <si>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</si>
  <si>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</si>
  <si>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</si>
  <si>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</si>
  <si>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</si>
  <si>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</si>
  <si>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</si>
  <si>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</si>
  <si>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</si>
  <si>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</si>
  <si>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</si>
  <si>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</si>
  <si>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</si>
  <si>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</si>
  <si>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</si>
  <si>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</si>
  <si>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</si>
  <si>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</si>
  <si>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</si>
  <si>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</si>
  <si>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</si>
  <si>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</si>
  <si>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</si>
  <si>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</si>
  <si>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</si>
  <si>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</si>
  <si>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</si>
  <si>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</si>
  <si>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</si>
  <si>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</si>
  <si>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</si>
  <si>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</si>
  <si>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</si>
  <si>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</si>
  <si>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</si>
  <si>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</si>
  <si>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</si>
  <si>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</si>
  <si>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</si>
  <si>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</si>
  <si>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</si>
  <si>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</si>
  <si>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</si>
  <si>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</si>
  <si>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</si>
  <si>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</si>
  <si>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</si>
  <si>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</si>
  <si>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</si>
  <si>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</si>
  <si>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</si>
  <si>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</si>
  <si>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</si>
  <si>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</si>
  <si>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</si>
  <si>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</si>
  <si>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</si>
  <si>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</si>
  <si>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</si>
  <si>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</si>
  <si>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</si>
  <si>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</si>
  <si>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</si>
  <si>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</si>
  <si>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</si>
  <si>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</si>
  <si>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</si>
  <si>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</si>
  <si>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</si>
  <si>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</si>
  <si>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</si>
  <si>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</si>
  <si>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</si>
  <si>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</si>
  <si>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</si>
  <si>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</si>
  <si>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</si>
  <si>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</si>
  <si>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</si>
  <si>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</si>
  <si>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</si>
  <si>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</si>
  <si>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</si>
  <si>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</si>
  <si>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</si>
  <si>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</si>
  <si>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</si>
  <si>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</si>
  <si>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</si>
  <si>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</si>
  <si>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</si>
  <si>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</si>
  <si>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</si>
  <si>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</si>
  <si>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</si>
  <si>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</si>
  <si>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</si>
  <si>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</si>
  <si>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</si>
  <si>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</si>
  <si>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</si>
  <si>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</si>
  <si>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</si>
  <si>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</si>
  <si>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</si>
  <si>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</si>
  <si>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</si>
  <si>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</si>
  <si>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</si>
  <si>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</si>
  <si>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</si>
  <si>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</si>
  <si>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</si>
  <si>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</si>
  <si>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</si>
  <si>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</si>
  <si>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</si>
  <si>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</si>
  <si>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</si>
  <si>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</si>
  <si>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</si>
  <si>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</si>
  <si>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</si>
  <si>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</si>
  <si>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</si>
  <si>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</si>
  <si>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</si>
  <si>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</si>
  <si>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</si>
  <si>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</si>
  <si>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</si>
  <si>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</si>
  <si>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</si>
  <si>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</si>
  <si>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</si>
  <si>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</si>
  <si>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</si>
  <si>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</si>
  <si>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</si>
  <si>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</si>
  <si>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</si>
  <si>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</si>
  <si>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</si>
  <si>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</si>
  <si>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</si>
  <si>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</si>
  <si>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</si>
  <si>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</si>
  <si>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</si>
  <si>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</si>
  <si>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</si>
  <si>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</si>
  <si>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</si>
  <si>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</si>
  <si>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</si>
  <si>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</si>
  <si>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</si>
  <si>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</si>
  <si>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</si>
  <si>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</si>
  <si>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</si>
  <si>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</si>
  <si>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</si>
  <si>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</si>
  <si>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</si>
  <si>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</si>
  <si>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</si>
  <si>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</si>
  <si>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</si>
  <si>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</si>
  <si>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</si>
  <si>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</si>
  <si>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</si>
  <si>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</si>
  <si>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</si>
  <si>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</si>
  <si>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</si>
  <si>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</si>
  <si>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</si>
  <si>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</si>
  <si>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</si>
  <si>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</si>
  <si>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</si>
  <si>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</si>
  <si>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</si>
  <si>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</si>
  <si>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</si>
  <si>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</si>
  <si>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</si>
  <si>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</si>
  <si>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</si>
  <si>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</si>
  <si>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</si>
  <si>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</si>
  <si>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</si>
  <si>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</si>
  <si>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</si>
  <si>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</si>
  <si>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</si>
  <si>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</si>
  <si>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</si>
  <si>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</si>
  <si>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</si>
  <si>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</si>
  <si>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</si>
  <si>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</si>
  <si>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</si>
  <si>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</si>
  <si>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</si>
  <si>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</si>
  <si>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</si>
  <si>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</si>
  <si>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</si>
  <si>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</si>
  <si>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</si>
  <si>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</si>
  <si>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</si>
  <si>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</si>
  <si>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</si>
  <si>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</si>
  <si>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</si>
  <si>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</si>
  <si>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</si>
  <si>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</si>
  <si>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</si>
  <si>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</si>
  <si>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</si>
  <si>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</si>
  <si>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</si>
  <si>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</si>
  <si>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</si>
  <si>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</si>
  <si>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</si>
  <si>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</si>
  <si>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</si>
  <si>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</si>
  <si>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</si>
  <si>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</si>
  <si>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</si>
  <si>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</si>
  <si>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</si>
  <si>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</si>
  <si>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</si>
  <si>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</si>
  <si>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</si>
  <si>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</si>
  <si>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</si>
  <si>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</si>
  <si>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</si>
  <si>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</si>
  <si>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</si>
  <si>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</si>
  <si>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</si>
  <si>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</si>
  <si>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</si>
  <si>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</si>
  <si>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</si>
  <si>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</si>
  <si>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</si>
  <si>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</si>
  <si>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</si>
  <si>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</si>
  <si>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</si>
  <si>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</si>
  <si>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</si>
  <si>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</si>
  <si>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</si>
  <si>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</si>
  <si>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</si>
  <si>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</si>
  <si>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</si>
  <si>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</si>
  <si>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</si>
  <si>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</si>
  <si>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</si>
  <si>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</si>
  <si>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</si>
  <si>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</si>
  <si>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</si>
  <si>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</si>
  <si>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</si>
  <si>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</si>
  <si>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</si>
  <si>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</si>
  <si>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</si>
  <si>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</si>
  <si>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</si>
  <si>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</si>
  <si>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</si>
  <si>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</si>
  <si>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</si>
  <si>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</si>
  <si>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</si>
  <si>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</si>
  <si>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</si>
  <si>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</si>
  <si>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</si>
  <si>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</si>
  <si>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</si>
  <si>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</si>
  <si>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</si>
  <si>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</si>
  <si>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</si>
  <si>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</si>
  <si>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</si>
  <si>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</si>
  <si>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</si>
  <si>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</si>
  <si>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</si>
  <si>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</si>
  <si>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</si>
  <si>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</si>
  <si>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</si>
  <si>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</si>
  <si>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</si>
  <si>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</si>
  <si>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</si>
  <si>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</si>
  <si>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</si>
  <si>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</si>
  <si>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</si>
  <si>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</si>
  <si>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</si>
  <si>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</si>
  <si>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</si>
  <si>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</si>
  <si>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</si>
  <si>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</si>
  <si>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</si>
  <si>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</si>
  <si>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</si>
  <si>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</si>
  <si>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</si>
  <si>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</si>
  <si>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</si>
  <si>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</si>
  <si>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</si>
  <si>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</si>
  <si>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</si>
  <si>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</si>
  <si>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</si>
  <si>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</si>
  <si>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</si>
  <si>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</si>
  <si>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</si>
  <si>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</si>
  <si>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</si>
  <si>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</si>
  <si>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</si>
  <si>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</si>
  <si>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</si>
  <si>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</si>
  <si>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</si>
  <si>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</si>
  <si>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</si>
  <si>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</si>
  <si>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</si>
  <si>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</si>
  <si>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</si>
  <si>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</si>
  <si>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</si>
  <si>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</si>
  <si>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</si>
  <si>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</si>
  <si>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</si>
  <si>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</si>
  <si>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</si>
  <si>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</si>
  <si>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</si>
  <si>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</si>
  <si>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</si>
  <si>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</si>
  <si>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</si>
  <si>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</si>
  <si>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</si>
  <si>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</si>
  <si>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</si>
  <si>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</si>
  <si>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</si>
  <si>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</si>
  <si>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</si>
  <si>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</si>
  <si>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</si>
  <si>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</si>
  <si>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</si>
  <si>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</si>
  <si>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</si>
  <si>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</si>
  <si>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</si>
  <si>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</si>
  <si>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</si>
  <si>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</si>
  <si>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</si>
  <si>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</si>
  <si>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</si>
  <si>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</si>
  <si>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</si>
  <si>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</si>
  <si>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</si>
  <si>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</si>
  <si>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</si>
  <si>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</si>
  <si>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</si>
  <si>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</si>
  <si>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</si>
  <si>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</si>
  <si>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</si>
  <si>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</si>
  <si>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</si>
  <si>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</si>
  <si>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</si>
  <si>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</si>
  <si>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</si>
  <si>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</si>
  <si>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</si>
  <si>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</si>
  <si>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</si>
  <si>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</si>
  <si>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</si>
  <si>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</si>
  <si>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</si>
  <si>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</si>
  <si>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</si>
  <si>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</si>
  <si>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</si>
  <si>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</si>
  <si>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</si>
  <si>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</si>
  <si>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</si>
  <si>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</si>
  <si>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</si>
  <si>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</si>
  <si>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</si>
  <si>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</si>
  <si>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</si>
  <si>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</si>
  <si>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</si>
  <si>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</si>
  <si>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</si>
  <si>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</si>
  <si>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</si>
  <si>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</si>
  <si>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</si>
  <si>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</si>
  <si>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</si>
  <si>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</si>
  <si>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</si>
  <si>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</si>
  <si>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</si>
  <si>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</si>
  <si>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</si>
  <si>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</si>
  <si>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</si>
  <si>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</si>
  <si>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</si>
  <si>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</si>
  <si>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</si>
  <si>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</si>
  <si>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</si>
  <si>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</si>
  <si>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</si>
  <si>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</si>
  <si>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</si>
  <si>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</si>
  <si>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</si>
  <si>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</si>
  <si>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</si>
  <si>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</si>
  <si>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</si>
  <si>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</si>
  <si>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</si>
  <si>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</si>
  <si>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</si>
  <si>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</si>
  <si>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</si>
  <si>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</si>
  <si>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</si>
  <si>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</si>
  <si>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</si>
  <si>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</si>
  <si>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</si>
  <si>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</si>
  <si>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</si>
  <si>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</si>
  <si>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</si>
  <si>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</si>
  <si>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</si>
  <si>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</si>
  <si>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</si>
  <si>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</si>
  <si>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</si>
  <si>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</si>
  <si>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</si>
  <si>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</si>
  <si>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</si>
  <si>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</si>
  <si>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</si>
  <si>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</si>
  <si>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</si>
  <si>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</si>
  <si>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</si>
  <si>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</si>
  <si>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</si>
  <si>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</si>
  <si>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</si>
  <si>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</si>
  <si>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</si>
  <si>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</si>
  <si>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</si>
  <si>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</si>
  <si>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</si>
  <si>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</si>
  <si>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</si>
  <si>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</si>
  <si>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</si>
  <si>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</si>
  <si>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</si>
  <si>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</si>
  <si>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</si>
  <si>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</si>
  <si>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</si>
  <si>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</si>
  <si>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</si>
  <si>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</si>
  <si>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</si>
  <si>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</si>
  <si>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</si>
  <si>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</si>
  <si>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</si>
  <si>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</si>
  <si>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</si>
  <si>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</si>
  <si>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</si>
  <si>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</si>
  <si>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</si>
  <si>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</si>
  <si>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</si>
  <si>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</si>
  <si>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</si>
  <si>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</si>
  <si>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</si>
  <si>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</si>
  <si>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</si>
  <si>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</si>
  <si>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</si>
  <si>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</si>
  <si>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</si>
  <si>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</si>
  <si>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</si>
  <si>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</si>
  <si>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</si>
  <si>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</si>
  <si>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</si>
  <si>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</si>
  <si>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</si>
  <si>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</si>
  <si>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</si>
  <si>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</si>
  <si>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</si>
  <si>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</si>
  <si>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</si>
  <si>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</si>
  <si>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</si>
  <si>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</si>
  <si>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</si>
  <si>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</si>
  <si>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</si>
  <si>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</si>
  <si>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</si>
  <si>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</si>
  <si>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</si>
  <si>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</si>
  <si>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</si>
  <si>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</si>
  <si>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</si>
  <si>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</si>
  <si>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</si>
  <si>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</si>
  <si>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</si>
  <si>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</si>
  <si>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</si>
  <si>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</si>
  <si>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</si>
  <si>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</si>
  <si>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</si>
  <si>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</si>
  <si>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</si>
  <si>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</si>
  <si>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</si>
  <si>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</si>
  <si>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</si>
  <si>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</si>
  <si>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</si>
  <si>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</si>
  <si>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</si>
  <si>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</si>
  <si>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</si>
  <si>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</si>
  <si>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</si>
  <si>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</si>
  <si>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</si>
  <si>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</si>
  <si>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</si>
  <si>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</si>
  <si>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</si>
  <si>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</si>
  <si>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</si>
  <si>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</si>
  <si>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</si>
  <si>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</si>
  <si>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</si>
  <si>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</si>
  <si>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</si>
  <si>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</si>
  <si>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</si>
  <si>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</si>
  <si>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</si>
  <si>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</si>
  <si>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</si>
  <si>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</si>
  <si>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</si>
  <si>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</si>
  <si>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</si>
  <si>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</si>
  <si>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</si>
  <si>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</si>
  <si>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</si>
  <si>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</si>
  <si>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</si>
  <si>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</si>
  <si>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</si>
  <si>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</si>
  <si>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</si>
  <si>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</si>
  <si>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</si>
  <si>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</si>
  <si>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</si>
  <si>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</si>
  <si>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</si>
  <si>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</si>
  <si>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</si>
  <si>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</si>
  <si>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</si>
  <si>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</si>
  <si>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</si>
  <si>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</si>
  <si>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</si>
  <si>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</si>
  <si>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</si>
  <si>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</si>
  <si>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</si>
  <si>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</si>
  <si>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</si>
  <si>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</si>
  <si>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</si>
  <si>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</si>
  <si>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</si>
  <si>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</si>
  <si>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</si>
  <si>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</si>
  <si>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</si>
  <si>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</si>
  <si>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</si>
  <si>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</si>
  <si>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</si>
  <si>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</si>
  <si>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</si>
  <si>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</si>
  <si>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</si>
  <si>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</si>
  <si>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</si>
  <si>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</si>
  <si>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</si>
  <si>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</si>
  <si>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</si>
  <si>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</si>
  <si>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</si>
  <si>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</si>
  <si>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</si>
  <si>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</si>
  <si>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</si>
  <si>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</si>
  <si>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</si>
  <si>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</si>
  <si>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</si>
  <si>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</si>
  <si>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</si>
  <si>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</si>
  <si>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</si>
  <si>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</si>
  <si>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</si>
  <si>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</si>
  <si>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</si>
  <si>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</si>
  <si>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</si>
  <si>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</si>
  <si>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</si>
  <si>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</si>
  <si>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</si>
  <si>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</si>
  <si>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</si>
  <si>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</si>
  <si>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</si>
  <si>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</si>
  <si>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</si>
  <si>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</si>
  <si>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</si>
  <si>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</si>
  <si>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</si>
  <si>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</si>
  <si>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</si>
  <si>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</si>
  <si>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</si>
  <si>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</si>
  <si>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</si>
  <si>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</si>
  <si>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</si>
  <si>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</si>
  <si>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</si>
  <si>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</si>
  <si>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</si>
  <si>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</si>
  <si>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</si>
  <si>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</si>
  <si>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</si>
  <si>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</si>
  <si>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</si>
  <si>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</si>
  <si>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</si>
  <si>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</si>
  <si>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</si>
  <si>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</si>
  <si>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</si>
  <si>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</si>
  <si>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</si>
  <si>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</si>
  <si>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</si>
  <si>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</si>
  <si>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</si>
  <si>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</si>
  <si>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</si>
  <si>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</si>
  <si>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</si>
  <si>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</si>
  <si>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</si>
  <si>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</si>
  <si>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</si>
  <si>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</si>
  <si>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</si>
  <si>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</si>
  <si>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</si>
  <si>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</si>
  <si>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</si>
  <si>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</si>
  <si>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</si>
  <si>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</si>
  <si>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</si>
  <si>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</si>
  <si>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</si>
  <si>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</si>
  <si>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</si>
  <si>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</si>
  <si>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</si>
  <si>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</si>
  <si>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</si>
  <si>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</si>
  <si>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</si>
  <si>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</si>
  <si>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</si>
  <si>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</si>
  <si>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</si>
  <si>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</si>
  <si>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</si>
  <si>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</si>
  <si>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</si>
  <si>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</si>
  <si>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</si>
  <si>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</si>
  <si>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</si>
  <si>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</si>
  <si>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</si>
  <si>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</si>
  <si>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</si>
  <si>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</si>
  <si>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</si>
  <si>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</si>
  <si>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</si>
  <si>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</si>
  <si>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</si>
  <si>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</si>
  <si>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</si>
  <si>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</si>
  <si>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</si>
  <si>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</si>
  <si>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</si>
  <si>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</si>
  <si>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</si>
  <si>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</si>
  <si>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</si>
  <si>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</si>
  <si>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</si>
  <si>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</si>
  <si>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</si>
  <si>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</si>
  <si>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</si>
  <si>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</si>
  <si>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</si>
  <si>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</si>
  <si>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</si>
  <si>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</si>
  <si>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</si>
  <si>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</si>
  <si>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</si>
  <si>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</si>
  <si>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</si>
  <si>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</si>
  <si>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</si>
  <si>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</si>
  <si>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</si>
  <si>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</si>
  <si>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</si>
  <si>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</si>
  <si>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</si>
  <si>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</si>
  <si>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</si>
  <si>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</si>
  <si>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</si>
  <si>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</si>
  <si>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</si>
  <si>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</si>
  <si>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</si>
  <si>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</si>
  <si>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</si>
  <si>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</si>
  <si>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</si>
  <si>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</si>
  <si>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</si>
  <si>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</si>
  <si>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</si>
  <si>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</si>
  <si>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</si>
  <si>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</si>
  <si>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</si>
  <si>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</si>
  <si>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</si>
  <si>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</si>
  <si>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</si>
  <si>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</si>
  <si>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</si>
  <si>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</si>
  <si>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</si>
  <si>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</si>
  <si>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</si>
  <si>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</si>
  <si>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</si>
  <si>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</si>
  <si>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</si>
  <si>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</si>
  <si>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</si>
  <si>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</si>
  <si>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</si>
  <si>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</si>
  <si>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</si>
  <si>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</si>
  <si>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</si>
  <si>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</si>
  <si>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</si>
  <si>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</si>
  <si>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</si>
  <si>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</si>
  <si>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</si>
  <si>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</si>
  <si>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</si>
  <si>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</si>
  <si>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</si>
  <si>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</si>
  <si>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</si>
  <si>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</si>
  <si>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</si>
  <si>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</si>
  <si>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</si>
  <si>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</si>
  <si>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</si>
  <si>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</si>
  <si>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</si>
  <si>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</si>
  <si>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</si>
  <si>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</si>
  <si>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</si>
  <si>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</si>
  <si>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</si>
  <si>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</si>
  <si>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</si>
  <si>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</si>
  <si>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</si>
  <si>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</si>
  <si>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</si>
  <si>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</si>
  <si>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</si>
  <si>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</si>
  <si>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</si>
  <si>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</si>
  <si>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</si>
  <si>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</si>
  <si>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</si>
  <si>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</si>
  <si>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</si>
  <si>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</si>
  <si>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</si>
  <si>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</si>
  <si>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</si>
  <si>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</si>
  <si>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</si>
  <si>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</si>
  <si>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</si>
  <si>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</si>
  <si>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</si>
  <si>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</si>
  <si>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</si>
  <si>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</si>
  <si>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</si>
  <si>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</si>
  <si>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</si>
  <si>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</si>
  <si>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</si>
  <si>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</si>
  <si>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</si>
  <si>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</si>
  <si>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</si>
  <si>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</si>
  <si>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</si>
  <si>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</si>
  <si>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</si>
  <si>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</si>
  <si>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</si>
  <si>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</si>
  <si>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</si>
  <si>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</si>
  <si>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</si>
  <si>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</si>
  <si>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</si>
  <si>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</si>
  <si>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</si>
  <si>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</si>
  <si>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</si>
  <si>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</si>
  <si>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</si>
  <si>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</si>
  <si>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</si>
  <si>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</si>
  <si>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</si>
  <si>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</si>
  <si>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</si>
  <si>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</si>
  <si>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</si>
  <si>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</si>
  <si>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</si>
  <si>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</si>
  <si>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</si>
  <si>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</si>
  <si>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</si>
  <si>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</si>
  <si>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</si>
  <si>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</si>
  <si>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</si>
  <si>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</si>
  <si>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</si>
  <si>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</si>
  <si>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</si>
  <si>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</si>
  <si>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</si>
  <si>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</si>
  <si>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</si>
  <si>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</si>
  <si>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</si>
  <si>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</si>
  <si>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</si>
  <si>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</si>
  <si>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</si>
  <si>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</si>
  <si>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</si>
  <si>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</si>
  <si>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</si>
  <si>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</si>
  <si>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</si>
  <si>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</si>
  <si>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</si>
  <si>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</si>
  <si>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</si>
  <si>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</si>
  <si>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</si>
  <si>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</si>
  <si>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</si>
  <si>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</si>
  <si>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</si>
  <si>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</si>
  <si>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</si>
  <si>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</si>
  <si>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</si>
  <si>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</si>
  <si>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</si>
  <si>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</si>
  <si>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</si>
  <si>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</si>
  <si>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</si>
  <si>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</si>
  <si>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</si>
  <si>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</si>
  <si>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</si>
  <si>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</si>
  <si>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</si>
  <si>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</si>
  <si>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</si>
  <si>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</si>
  <si>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</si>
  <si>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</si>
  <si>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</si>
  <si>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</si>
  <si>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</si>
  <si>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</si>
  <si>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</si>
  <si>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</si>
  <si>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</si>
  <si>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</si>
  <si>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</si>
  <si>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</si>
  <si>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</si>
  <si>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</si>
  <si>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</si>
  <si>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</si>
  <si>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</si>
  <si>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</si>
  <si>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</si>
  <si>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</si>
  <si>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</si>
  <si>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</si>
  <si>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</si>
  <si>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</si>
  <si>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</si>
  <si>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</si>
  <si>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</si>
  <si>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</si>
  <si>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</si>
  <si>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</si>
  <si>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</si>
  <si>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</si>
  <si>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</si>
  <si>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</si>
  <si>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</si>
  <si>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</si>
  <si>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</si>
  <si>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</si>
  <si>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</si>
  <si>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</si>
  <si>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</si>
  <si>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</si>
  <si>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</si>
  <si>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</si>
  <si>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</si>
  <si>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</si>
  <si>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</si>
  <si>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</si>
  <si>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</si>
  <si>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</si>
  <si>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</si>
  <si>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</si>
  <si>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</si>
  <si>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</si>
  <si>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</si>
  <si>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</si>
  <si>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</si>
  <si>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</si>
  <si>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</si>
  <si>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</si>
  <si>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</si>
  <si>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</si>
  <si>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</si>
  <si>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</si>
  <si>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</si>
  <si>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</si>
  <si>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</si>
  <si>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</si>
  <si>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</si>
  <si>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</si>
  <si>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</si>
  <si>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</si>
  <si>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</si>
  <si>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</si>
  <si>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</si>
  <si>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</si>
  <si>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</si>
  <si>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</si>
  <si>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</si>
  <si>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</si>
  <si>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</si>
  <si>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</si>
  <si>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</si>
  <si>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</si>
  <si>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</si>
  <si>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</si>
  <si>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</si>
  <si>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</si>
  <si>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</si>
  <si>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</si>
  <si>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</si>
  <si>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</si>
  <si>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</si>
  <si>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</si>
  <si>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</si>
  <si>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</si>
  <si>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</si>
  <si>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</si>
  <si>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</si>
  <si>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</si>
  <si>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</si>
  <si>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</si>
  <si>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</si>
  <si>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</si>
  <si>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</si>
  <si>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</si>
  <si>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</si>
  <si>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</si>
  <si>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</si>
  <si>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</si>
  <si>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</si>
  <si>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</si>
  <si>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</si>
  <si>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</si>
  <si>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</si>
  <si>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</si>
  <si>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</si>
  <si>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</si>
  <si>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</si>
  <si>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</si>
  <si>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</si>
  <si>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</si>
  <si>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</si>
  <si>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</si>
  <si>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</si>
  <si>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</si>
  <si>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</si>
  <si>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</si>
  <si>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</si>
  <si>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</si>
  <si>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</si>
  <si>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</si>
  <si>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</si>
  <si>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</si>
  <si>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</si>
  <si>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</si>
  <si>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</si>
  <si>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</si>
  <si>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</si>
  <si>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</si>
  <si>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</si>
  <si>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</si>
  <si>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</si>
  <si>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</si>
  <si>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</si>
  <si>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</si>
  <si>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</si>
  <si>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</si>
  <si>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</si>
  <si>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</si>
  <si>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</si>
  <si>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</si>
  <si>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</si>
  <si>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</si>
  <si>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</si>
  <si>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</si>
  <si>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</si>
  <si>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</si>
  <si>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</si>
  <si>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</si>
  <si>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</si>
  <si>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</si>
  <si>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</si>
  <si>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</si>
  <si>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</si>
  <si>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</si>
  <si>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</si>
  <si>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</si>
  <si>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</si>
  <si>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</si>
  <si>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</si>
  <si>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</si>
  <si>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</si>
  <si>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</si>
  <si>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</si>
  <si>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</si>
  <si>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</si>
  <si>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</si>
  <si>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</si>
  <si>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</si>
  <si>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</si>
  <si>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</si>
  <si>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</si>
  <si>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</si>
  <si>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</si>
  <si>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</si>
  <si>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</si>
  <si>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</si>
  <si>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</si>
  <si>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</si>
  <si>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</si>
  <si>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</si>
  <si>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</si>
  <si>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</si>
  <si>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</si>
  <si>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</si>
  <si>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</si>
  <si>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</si>
  <si>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</si>
  <si>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</si>
  <si>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</si>
  <si>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</si>
  <si>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</si>
  <si>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</si>
  <si>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</si>
  <si>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</si>
  <si>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</si>
  <si>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</si>
  <si>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</si>
  <si>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</si>
  <si>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</si>
  <si>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</si>
  <si>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</si>
  <si>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</si>
  <si>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</si>
  <si>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</si>
  <si>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</si>
  <si>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</si>
  <si>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</si>
  <si>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</si>
  <si>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</si>
  <si>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</si>
  <si>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</si>
  <si>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</si>
  <si>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</si>
  <si>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</si>
  <si>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</si>
  <si>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</si>
  <si>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</si>
  <si>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</si>
  <si>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</si>
  <si>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</si>
  <si>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</si>
  <si>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</si>
  <si>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</si>
  <si>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</si>
  <si>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</si>
  <si>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</si>
  <si>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</si>
  <si>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</si>
  <si>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</si>
  <si>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</si>
  <si>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</si>
  <si>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</si>
  <si>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</si>
  <si>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</si>
  <si>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</si>
  <si>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</si>
  <si>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</si>
  <si>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</si>
  <si>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</si>
  <si>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</si>
  <si>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</si>
  <si>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</si>
  <si>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</si>
  <si>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</si>
  <si>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</si>
  <si>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</si>
  <si>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</si>
  <si>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</si>
  <si>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</si>
  <si>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</si>
  <si>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</si>
  <si>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</si>
  <si>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</si>
  <si>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</si>
  <si>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</si>
  <si>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</si>
  <si>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</si>
  <si>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</si>
  <si>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</si>
  <si>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</si>
  <si>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</si>
  <si>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</si>
  <si>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</si>
  <si>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</si>
  <si>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</si>
  <si>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</si>
  <si>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</si>
  <si>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</si>
  <si>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</si>
  <si>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</si>
  <si>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</si>
  <si>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</si>
  <si>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</si>
  <si>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</si>
  <si>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</si>
  <si>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</si>
  <si>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</si>
  <si>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</si>
  <si>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</si>
  <si>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</si>
  <si>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</si>
  <si>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</si>
  <si>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</si>
  <si>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</si>
  <si>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</si>
  <si>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</si>
  <si>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</si>
  <si>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</si>
  <si>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</si>
  <si>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</si>
  <si>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</si>
  <si>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</si>
  <si>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</si>
  <si>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</si>
  <si>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</si>
  <si>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</si>
  <si>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</si>
  <si>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</si>
  <si>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</si>
  <si>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</si>
  <si>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</si>
  <si>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</si>
  <si>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</si>
  <si>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</si>
  <si>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</si>
  <si>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</si>
  <si>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</si>
  <si>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</si>
  <si>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</si>
  <si>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</si>
  <si>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</si>
  <si>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</si>
  <si>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</si>
  <si>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</si>
  <si>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</si>
  <si>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</si>
  <si>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</si>
  <si>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</si>
  <si>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</si>
  <si>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</si>
  <si>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</si>
  <si>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</si>
  <si>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</si>
  <si>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</si>
  <si>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</si>
  <si>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</si>
  <si>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</si>
  <si>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</si>
  <si>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</si>
  <si>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</si>
  <si>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</si>
  <si>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</si>
  <si>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</si>
  <si>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</si>
  <si>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</si>
  <si>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</si>
  <si>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</si>
  <si>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</si>
  <si>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</si>
  <si>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</si>
  <si>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</si>
  <si>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</si>
  <si>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</si>
  <si>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</si>
  <si>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</si>
  <si>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</si>
  <si>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</si>
  <si>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</si>
  <si>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</si>
  <si>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</si>
  <si>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</si>
  <si>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</si>
  <si>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</si>
  <si>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</si>
  <si>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</si>
  <si>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</si>
  <si>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</si>
  <si>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</si>
  <si>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</si>
  <si>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</si>
  <si>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</si>
  <si>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</si>
  <si>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</si>
  <si>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</si>
  <si>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</si>
  <si>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</si>
  <si>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</si>
  <si>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</si>
  <si>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</si>
  <si>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</si>
  <si>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</si>
  <si>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</si>
  <si>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</si>
  <si>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</si>
  <si>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</si>
  <si>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</si>
  <si>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</si>
  <si>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</si>
  <si>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</si>
  <si>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</si>
  <si>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</si>
  <si>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</si>
  <si>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</si>
  <si>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</si>
  <si>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</si>
  <si>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</si>
  <si>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</si>
  <si>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</si>
  <si>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</si>
  <si>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</si>
  <si>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</si>
  <si>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</si>
  <si>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</si>
  <si>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</si>
  <si>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</si>
  <si>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</si>
  <si>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</si>
  <si>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</si>
  <si>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</si>
  <si>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</si>
  <si>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</si>
  <si>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</si>
  <si>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</si>
  <si>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</si>
  <si>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</si>
  <si>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</si>
  <si>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</si>
  <si>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</si>
  <si>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</si>
  <si>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</si>
  <si>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</si>
  <si>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</si>
  <si>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</si>
  <si>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</si>
  <si>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</si>
  <si>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</si>
  <si>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</si>
  <si>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</si>
  <si>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</si>
  <si>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</si>
  <si>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</si>
  <si>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</si>
  <si>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</si>
  <si>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</si>
  <si>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</si>
  <si>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</si>
  <si>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</si>
  <si>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</si>
  <si>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</si>
  <si>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</si>
  <si>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</si>
  <si>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</si>
  <si>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</si>
  <si>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</si>
  <si>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</si>
  <si>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</si>
  <si>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</si>
  <si>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</si>
  <si>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</si>
  <si>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</si>
  <si>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</si>
  <si>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</si>
  <si>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</si>
  <si>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</si>
  <si>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</si>
  <si>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</si>
  <si>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</si>
  <si>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</si>
  <si>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</si>
  <si>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</si>
  <si>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</si>
  <si>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</si>
  <si>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</si>
  <si>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</si>
  <si>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</si>
  <si>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</si>
  <si>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</si>
  <si>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</si>
  <si>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</si>
  <si>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</si>
  <si>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</si>
  <si>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</si>
  <si>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</si>
  <si>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</si>
  <si>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</si>
  <si>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</si>
  <si>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</si>
  <si>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</si>
  <si>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</si>
  <si>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</si>
  <si>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</si>
  <si>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</si>
  <si>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</si>
  <si>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</si>
  <si>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</si>
  <si>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</si>
  <si>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</si>
  <si>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</si>
  <si>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</si>
  <si>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</si>
  <si>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</si>
  <si>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</si>
  <si>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</si>
  <si>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</si>
  <si>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</si>
  <si>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</si>
  <si>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</si>
  <si>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</si>
  <si>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</si>
  <si>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</si>
  <si>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</si>
  <si>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</si>
  <si>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</si>
  <si>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</si>
  <si>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</si>
  <si>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</si>
  <si>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</si>
  <si>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</si>
  <si>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</si>
  <si>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</si>
  <si>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</si>
  <si>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</si>
  <si>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</si>
  <si>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</si>
  <si>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</si>
  <si>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</si>
  <si>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</si>
  <si>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</si>
  <si>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</si>
  <si>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</si>
  <si>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</si>
  <si>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</si>
  <si>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</si>
  <si>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</si>
  <si>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</si>
  <si>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</si>
  <si>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</si>
  <si>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</si>
  <si>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</si>
  <si>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</si>
  <si>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</si>
  <si>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</si>
  <si>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</si>
  <si>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</si>
  <si>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</si>
  <si>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</si>
  <si>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</si>
  <si>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</si>
  <si>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</si>
  <si>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</si>
  <si>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</si>
  <si>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</si>
  <si>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</si>
  <si>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</si>
  <si>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</si>
  <si>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</si>
  <si>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</si>
  <si>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</si>
  <si>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</si>
  <si>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</si>
  <si>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</si>
  <si>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</si>
  <si>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</si>
  <si>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</si>
  <si>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</si>
  <si>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</si>
  <si>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</si>
  <si>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</si>
  <si>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</si>
  <si>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</si>
  <si>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</si>
  <si>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</si>
  <si>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</si>
  <si>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</si>
  <si>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</si>
  <si>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</si>
  <si>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</si>
  <si>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</si>
  <si>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</si>
  <si>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</si>
  <si>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</si>
  <si>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</si>
  <si>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</si>
  <si>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</si>
  <si>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</si>
  <si>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</si>
  <si>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</si>
  <si>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</si>
  <si>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</si>
  <si>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</si>
  <si>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</si>
  <si>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</si>
  <si>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</si>
  <si>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</si>
  <si>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</si>
  <si>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</si>
  <si>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</si>
  <si>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</si>
  <si>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</si>
  <si>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</si>
  <si>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</si>
  <si>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</si>
  <si>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</si>
  <si>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</si>
  <si>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</si>
  <si>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</si>
  <si>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</si>
  <si>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</si>
  <si>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</si>
  <si>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</si>
  <si>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</si>
  <si>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</si>
  <si>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</si>
  <si>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</si>
  <si>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</si>
  <si>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</si>
  <si>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</si>
  <si>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</si>
  <si>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</si>
  <si>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</si>
  <si>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</si>
  <si>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</si>
  <si>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</si>
  <si>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</si>
  <si>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</si>
  <si>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</si>
  <si>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</si>
  <si>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</si>
  <si>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</si>
  <si>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</si>
  <si>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</si>
  <si>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</si>
  <si>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</si>
  <si>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</si>
  <si>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</si>
  <si>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</si>
  <si>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</si>
  <si>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</si>
  <si>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</si>
  <si>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</si>
  <si>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</si>
  <si>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</si>
  <si>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</si>
  <si>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</si>
  <si>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</si>
  <si>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</si>
  <si>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</si>
  <si>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</si>
  <si>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</si>
  <si>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</si>
  <si>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</si>
  <si>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</si>
  <si>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</si>
  <si>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</si>
  <si>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</si>
  <si>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</si>
  <si>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</si>
  <si>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</si>
  <si>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</si>
  <si>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</si>
  <si>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</si>
  <si>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</si>
  <si>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</si>
  <si>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</si>
  <si>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</si>
  <si>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</si>
  <si>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</si>
  <si>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</si>
  <si>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</si>
  <si>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</si>
  <si>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</si>
  <si>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</si>
  <si>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</si>
  <si>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</si>
  <si>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</si>
  <si>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</si>
  <si>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</si>
  <si>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</si>
  <si>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</si>
  <si>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</si>
  <si>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</si>
  <si>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</si>
  <si>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</si>
  <si>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</si>
  <si>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</si>
  <si>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</si>
  <si>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</si>
  <si>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</si>
  <si>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</si>
  <si>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</si>
  <si>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</si>
  <si>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</si>
  <si>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</si>
  <si>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</si>
  <si>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</si>
  <si>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</si>
  <si>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</si>
  <si>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</si>
  <si>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</si>
  <si>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</si>
  <si>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</si>
  <si>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</si>
  <si>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</si>
  <si>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</si>
  <si>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</si>
  <si>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</si>
  <si>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</si>
  <si>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</si>
  <si>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</si>
  <si>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</si>
  <si>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</si>
  <si>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</si>
  <si>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</si>
  <si>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</si>
  <si>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</si>
  <si>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</si>
  <si>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</si>
  <si>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</si>
  <si>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</si>
  <si>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</si>
  <si>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</si>
  <si>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</si>
  <si>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</si>
  <si>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</si>
  <si>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</si>
  <si>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</si>
  <si>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</si>
  <si>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</si>
  <si>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</si>
  <si>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</si>
  <si>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</si>
  <si>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</si>
  <si>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</si>
  <si>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</si>
  <si>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</si>
  <si>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</si>
  <si>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</si>
  <si>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</si>
  <si>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</si>
  <si>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</si>
  <si>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</si>
  <si>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</si>
  <si>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</si>
  <si>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</si>
  <si>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</si>
  <si>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</si>
  <si>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</si>
  <si>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</si>
  <si>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</si>
  <si>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</si>
  <si>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</si>
  <si>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</si>
  <si>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</si>
  <si>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</si>
  <si>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</si>
  <si>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</si>
  <si>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</si>
  <si>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</si>
  <si>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</si>
  <si>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</si>
  <si>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</si>
  <si>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</si>
  <si>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</si>
  <si>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</si>
  <si>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</si>
  <si>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</si>
  <si>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</si>
  <si>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</si>
  <si>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</si>
  <si>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</si>
  <si>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</si>
  <si>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</si>
  <si>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</si>
  <si>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</si>
  <si>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</si>
  <si>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</si>
  <si>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</si>
  <si>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</si>
  <si>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</si>
  <si>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</si>
  <si>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</si>
  <si>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</si>
  <si>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</si>
  <si>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</si>
  <si>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</si>
  <si>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</si>
  <si>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</si>
  <si>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</si>
  <si>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</si>
  <si>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</si>
  <si>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</si>
  <si>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</si>
  <si>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</si>
  <si>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</si>
  <si>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</si>
  <si>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</si>
  <si>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</si>
  <si>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</si>
  <si>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</si>
  <si>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</si>
  <si>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</si>
  <si>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</si>
  <si>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</si>
  <si>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</si>
  <si>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</si>
  <si>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</si>
  <si>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</si>
  <si>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</si>
  <si>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</si>
  <si>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</si>
  <si>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</si>
  <si>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</si>
  <si>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</si>
  <si>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</si>
  <si>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</si>
  <si>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</si>
  <si>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</si>
  <si>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</si>
  <si>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</si>
  <si>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</si>
  <si>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</si>
  <si>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</si>
  <si>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</si>
  <si>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</si>
  <si>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</si>
  <si>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</si>
  <si>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</si>
  <si>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</si>
  <si>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</si>
  <si>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</si>
  <si>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</si>
  <si>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</si>
  <si>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</si>
  <si>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</si>
  <si>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</si>
  <si>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</si>
  <si>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</si>
  <si>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</si>
  <si>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</si>
  <si>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</si>
  <si>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</si>
  <si>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</si>
  <si>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</si>
  <si>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</si>
  <si>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</si>
  <si>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</si>
  <si>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</si>
  <si>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</si>
  <si>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</si>
  <si>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</si>
  <si>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</si>
  <si>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</si>
  <si>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</si>
  <si>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</si>
  <si>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</si>
  <si>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</si>
  <si>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</si>
  <si>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</si>
  <si>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</si>
  <si>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</si>
  <si>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</si>
  <si>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</si>
  <si>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</si>
  <si>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</si>
  <si>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</si>
  <si>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</si>
  <si>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</si>
  <si>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</si>
  <si>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</si>
  <si>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</si>
  <si>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</si>
  <si>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</si>
  <si>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</si>
  <si>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</si>
  <si>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</si>
  <si>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</si>
  <si>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</si>
  <si>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</si>
  <si>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</si>
  <si>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</si>
  <si>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</si>
  <si>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</si>
  <si>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</si>
  <si>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</si>
  <si>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</si>
  <si>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</si>
  <si>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</si>
  <si>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</si>
  <si>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</si>
  <si>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</si>
  <si>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</si>
  <si>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</si>
  <si>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</si>
  <si>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</si>
  <si>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</si>
  <si>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</si>
  <si>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</si>
  <si>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</si>
  <si>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</si>
  <si>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</si>
  <si>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</si>
  <si>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</si>
  <si>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</si>
  <si>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</si>
  <si>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</si>
  <si>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</si>
  <si>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</si>
  <si>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</si>
  <si>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</si>
  <si>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</si>
  <si>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</si>
  <si>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</si>
  <si>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</si>
  <si>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</si>
  <si>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</si>
  <si>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</si>
  <si>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</si>
  <si>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</si>
  <si>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</si>
  <si>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</si>
  <si>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</si>
  <si>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</si>
  <si>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</si>
  <si>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</si>
  <si>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</si>
  <si>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</si>
  <si>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</si>
  <si>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</si>
  <si>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</si>
  <si>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</si>
  <si>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</si>
  <si>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</si>
  <si>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</si>
  <si>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</si>
  <si>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</si>
  <si>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</si>
  <si>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</si>
  <si>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</si>
  <si>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</si>
  <si>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</si>
  <si>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</si>
  <si>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</si>
  <si>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</si>
  <si>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</si>
  <si>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</si>
  <si>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</si>
  <si>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</si>
  <si>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</si>
  <si>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</si>
  <si>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</si>
  <si>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</si>
  <si>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</si>
  <si>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</si>
  <si>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</si>
  <si>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</si>
  <si>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</si>
  <si>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</si>
  <si>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</si>
  <si>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</si>
  <si>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</si>
  <si>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</si>
  <si>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</si>
  <si>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</si>
  <si>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</si>
  <si>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</si>
  <si>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</si>
  <si>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</si>
  <si>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</si>
  <si>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</si>
  <si>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</si>
  <si>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</si>
  <si>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</si>
  <si>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</si>
  <si>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</si>
  <si>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</si>
  <si>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</si>
  <si>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</si>
  <si>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</si>
  <si>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</si>
  <si>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</si>
  <si>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</si>
  <si>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</si>
  <si>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</si>
  <si>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</si>
  <si>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</si>
  <si>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</si>
  <si>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</si>
  <si>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</si>
  <si>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</si>
  <si>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</si>
  <si>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</si>
  <si>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</si>
  <si>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</si>
  <si>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</si>
  <si>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</si>
  <si>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</si>
  <si>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</si>
  <si>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</si>
  <si>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</si>
  <si>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</si>
  <si>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</si>
  <si>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</si>
  <si>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</si>
  <si>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</si>
  <si>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</si>
  <si>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</si>
  <si>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</si>
  <si>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</si>
  <si>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</si>
  <si>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</si>
  <si>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</si>
  <si>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</si>
  <si>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</si>
  <si>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</si>
  <si>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</si>
  <si>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</si>
  <si>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</si>
  <si>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</si>
  <si>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</si>
  <si>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</si>
  <si>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</si>
  <si>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</si>
  <si>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</si>
  <si>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</si>
  <si>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</si>
  <si>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</si>
  <si>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</si>
  <si>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</si>
  <si>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</si>
  <si>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</si>
  <si>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</si>
  <si>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</si>
  <si>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</si>
  <si>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</si>
  <si>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</si>
  <si>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</si>
  <si>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</si>
  <si>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</si>
  <si>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</si>
  <si>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</si>
  <si>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</si>
  <si>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</si>
  <si>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</si>
  <si>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</si>
  <si>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</si>
  <si>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</si>
  <si>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</si>
  <si>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</si>
  <si>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</si>
  <si>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</si>
  <si>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</si>
  <si>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</si>
  <si>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</si>
  <si>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</si>
  <si>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</si>
  <si>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</si>
  <si>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</si>
  <si>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</si>
  <si>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</si>
  <si>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</si>
  <si>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</si>
  <si>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</si>
  <si>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</si>
  <si>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</si>
  <si>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</si>
  <si>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</si>
  <si>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</si>
  <si>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</si>
  <si>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</si>
  <si>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</si>
  <si>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</si>
  <si>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</si>
  <si>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</si>
  <si>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</si>
  <si>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</si>
  <si>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</si>
  <si>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</si>
  <si>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</si>
  <si>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</si>
  <si>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</si>
  <si>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</si>
  <si>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</si>
  <si>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</si>
  <si>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</si>
  <si>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</si>
  <si>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</si>
  <si>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</si>
  <si>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</si>
  <si>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</si>
  <si>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</si>
  <si>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</si>
  <si>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</si>
  <si>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</si>
  <si>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</si>
  <si>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</si>
  <si>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</si>
  <si>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</si>
  <si>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</si>
  <si>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</si>
  <si>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</si>
  <si>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</si>
  <si>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</si>
  <si>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</si>
  <si>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</si>
  <si>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</si>
  <si>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</si>
  <si>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</si>
  <si>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</si>
  <si>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</si>
  <si>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</si>
  <si>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</si>
  <si>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</si>
  <si>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</si>
  <si>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</si>
  <si>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</si>
  <si>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</si>
  <si>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</si>
  <si>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</si>
  <si>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</si>
  <si>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</si>
  <si>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</si>
  <si>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</si>
  <si>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</si>
  <si>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</si>
  <si>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</si>
  <si>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</si>
  <si>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</si>
  <si>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</si>
  <si>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</si>
  <si>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</si>
  <si>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</si>
  <si>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</si>
  <si>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</si>
  <si>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</si>
  <si>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</si>
  <si>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</si>
  <si>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</si>
  <si>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</si>
  <si>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</si>
  <si>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</si>
  <si>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</si>
  <si>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</si>
  <si>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</si>
  <si>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</si>
  <si>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</si>
  <si>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</si>
  <si>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</si>
  <si>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</si>
  <si>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</si>
  <si>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</si>
  <si>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</si>
  <si>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</si>
  <si>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</si>
  <si>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</si>
  <si>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</si>
  <si>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</si>
  <si>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</si>
  <si>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</si>
  <si>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</si>
  <si>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</si>
  <si>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</si>
  <si>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</si>
  <si>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</si>
  <si>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</si>
  <si>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</si>
  <si>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</si>
  <si>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</si>
  <si>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</si>
  <si>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</si>
  <si>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</si>
  <si>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</si>
  <si>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</si>
  <si>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</si>
  <si>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</si>
  <si>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</si>
  <si>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</si>
  <si>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</si>
  <si>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</si>
  <si>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</si>
  <si>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</si>
  <si>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</si>
  <si>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</si>
  <si>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</si>
  <si>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</si>
  <si>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</si>
  <si>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</si>
  <si>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</si>
  <si>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</si>
  <si>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</si>
  <si>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</si>
  <si>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</si>
  <si>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</si>
  <si>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</si>
  <si>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</si>
  <si>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</si>
  <si>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</si>
  <si>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</si>
  <si>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</si>
  <si>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</si>
  <si>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</si>
  <si>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</si>
  <si>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</si>
  <si>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</si>
  <si>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</si>
  <si>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</si>
  <si>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</si>
  <si>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</si>
  <si>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</si>
  <si>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</si>
  <si>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</si>
  <si>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</si>
  <si>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</si>
  <si>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</si>
  <si>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</si>
  <si>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</si>
  <si>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</si>
  <si>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</si>
  <si>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</si>
  <si>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</si>
  <si>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</si>
  <si>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</si>
  <si>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</si>
  <si>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</si>
  <si>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</si>
  <si>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</si>
  <si>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</si>
  <si>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</si>
  <si>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</si>
  <si>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</si>
  <si>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</si>
  <si>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</si>
  <si>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</si>
  <si>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</si>
  <si>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</si>
  <si>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</si>
  <si>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</si>
  <si>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</si>
  <si>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</si>
  <si>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</si>
  <si>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</si>
  <si>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</si>
  <si>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</si>
  <si>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</si>
  <si>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</si>
  <si>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</si>
  <si>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</si>
  <si>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</si>
  <si>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</si>
  <si>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</si>
  <si>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</si>
  <si>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</si>
  <si>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</si>
  <si>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</si>
  <si>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</si>
  <si>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</si>
  <si>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</si>
  <si>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</si>
  <si>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</si>
  <si>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</si>
  <si>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</si>
  <si>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</si>
  <si>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</si>
  <si>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</si>
  <si>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</si>
  <si>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</si>
  <si>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</si>
  <si>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</si>
  <si>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</si>
  <si>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</si>
  <si>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</si>
  <si>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</si>
  <si>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</si>
  <si>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</si>
  <si>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</si>
  <si>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</si>
  <si>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</si>
  <si>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</si>
  <si>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</si>
  <si>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</si>
  <si>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</si>
  <si>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</si>
  <si>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</si>
  <si>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</si>
  <si>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</si>
  <si>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</si>
  <si>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</si>
  <si>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</si>
  <si>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</si>
  <si>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</si>
  <si>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</si>
  <si>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</si>
  <si>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</si>
  <si>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</si>
  <si>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</si>
  <si>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</si>
  <si>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</si>
  <si>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</si>
  <si>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</si>
  <si>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</si>
  <si>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</si>
  <si>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</si>
  <si>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</si>
  <si>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</si>
  <si>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</si>
  <si>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</si>
  <si>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</si>
  <si>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</si>
  <si>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</si>
  <si>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</si>
  <si>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</si>
  <si>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</si>
  <si>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</si>
  <si>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</si>
  <si>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</si>
  <si>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</si>
  <si>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</si>
  <si>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</si>
  <si>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</si>
  <si>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</si>
  <si>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</si>
  <si>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</si>
  <si>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</si>
  <si>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</si>
  <si>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</si>
  <si>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</si>
  <si>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</si>
  <si>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</si>
  <si>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</si>
  <si>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</si>
  <si>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</si>
  <si>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</si>
  <si>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</si>
  <si>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</si>
  <si>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</si>
  <si>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</si>
  <si>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</si>
  <si>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</si>
  <si>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</si>
  <si>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</si>
  <si>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</si>
  <si>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</si>
  <si>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</si>
  <si>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</si>
  <si>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</si>
  <si>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</si>
  <si>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</si>
  <si>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</si>
  <si>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</si>
  <si>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</si>
  <si>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</si>
  <si>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</si>
  <si>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</si>
  <si>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</si>
  <si>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</si>
  <si>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</si>
  <si>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</si>
  <si>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</si>
  <si>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</si>
  <si>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</si>
  <si>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</si>
  <si>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</si>
  <si>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</si>
  <si>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</si>
  <si>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</si>
  <si>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</si>
  <si>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</si>
  <si>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</si>
  <si>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</si>
  <si>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</si>
  <si>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</si>
  <si>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</si>
  <si>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</si>
  <si>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</si>
  <si>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</si>
  <si>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</si>
  <si>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</si>
  <si>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</si>
  <si>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</si>
  <si>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</si>
  <si>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</si>
  <si>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</si>
  <si>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</si>
  <si>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</si>
  <si>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</si>
  <si>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</si>
  <si>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</si>
  <si>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</si>
  <si>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</si>
  <si>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</si>
  <si>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</si>
  <si>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</si>
  <si>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</si>
  <si>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</si>
  <si>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</si>
  <si>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</si>
  <si>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</si>
  <si>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</si>
  <si>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</si>
  <si>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</si>
  <si>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</si>
  <si>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</si>
  <si>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</si>
  <si>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</si>
  <si>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</si>
  <si>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</si>
  <si>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</si>
  <si>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</si>
  <si>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</si>
  <si>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</si>
  <si>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</si>
  <si>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</si>
  <si>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</si>
  <si>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</si>
  <si>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</si>
  <si>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</si>
  <si>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</si>
  <si>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</si>
  <si>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</si>
  <si>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</si>
  <si>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</si>
  <si>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</si>
  <si>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</si>
  <si>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</si>
  <si>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</si>
  <si>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</si>
  <si>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</si>
  <si>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</si>
  <si>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</si>
  <si>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</si>
  <si>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</si>
  <si>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</si>
  <si>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</si>
  <si>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</si>
  <si>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</si>
  <si>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</si>
  <si>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</si>
  <si>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</si>
  <si>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</si>
  <si>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</si>
  <si>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</si>
  <si>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</si>
  <si>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</si>
  <si>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</si>
  <si>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</si>
  <si>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</si>
  <si>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</si>
  <si>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</si>
  <si>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</si>
  <si>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</si>
  <si>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</si>
  <si>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</si>
  <si>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</si>
  <si>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</si>
  <si>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</si>
  <si>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</si>
  <si>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</si>
  <si>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</si>
  <si>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</si>
  <si>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</si>
  <si>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</si>
  <si>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</si>
  <si>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</si>
  <si>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</si>
  <si>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</si>
  <si>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</si>
  <si>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</si>
  <si>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</si>
  <si>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</si>
  <si>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</si>
  <si>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</si>
  <si>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</si>
  <si>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</si>
  <si>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</si>
  <si>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</si>
  <si>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</si>
  <si>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</si>
  <si>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</si>
  <si>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</si>
  <si>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</si>
  <si>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</si>
  <si>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</si>
  <si>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</si>
  <si>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</si>
  <si>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</si>
  <si>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</si>
  <si>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</si>
  <si>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</si>
  <si>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</si>
  <si>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</si>
  <si>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</si>
  <si>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</si>
  <si>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</si>
  <si>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</si>
  <si>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</si>
  <si>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</si>
  <si>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</si>
  <si>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</si>
  <si>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</si>
  <si>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</si>
  <si>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</si>
  <si>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</si>
  <si>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</si>
  <si>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</si>
  <si>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</si>
  <si>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</si>
  <si>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</si>
  <si>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</si>
  <si>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</si>
  <si>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</si>
  <si>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</si>
  <si>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</si>
  <si>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</si>
  <si>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</si>
  <si>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</si>
  <si>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</si>
  <si>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</si>
  <si>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</si>
  <si>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</si>
  <si>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</si>
  <si>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</si>
  <si>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</si>
  <si>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</si>
  <si>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</si>
  <si>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</si>
  <si>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</si>
  <si>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</si>
  <si>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</si>
  <si>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</si>
  <si>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</si>
  <si>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</si>
  <si>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</si>
  <si>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</si>
  <si>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</si>
  <si>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</si>
  <si>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</si>
  <si>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</si>
  <si>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</si>
  <si>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</si>
  <si>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</si>
  <si>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</si>
  <si>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</si>
  <si>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</si>
  <si>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</si>
  <si>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</si>
  <si>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</si>
  <si>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</si>
  <si>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</si>
  <si>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</si>
  <si>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</si>
  <si>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</si>
  <si>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</si>
  <si>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</si>
  <si>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</si>
  <si>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</si>
  <si>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</si>
  <si>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</si>
  <si>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</si>
  <si>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</si>
  <si>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</si>
  <si>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</si>
  <si>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</si>
  <si>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</si>
  <si>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</si>
  <si>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</si>
  <si>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</si>
  <si>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</si>
  <si>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</si>
  <si>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</si>
  <si>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</si>
  <si>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</si>
  <si>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</si>
  <si>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</si>
  <si>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</si>
  <si>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</si>
  <si>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</si>
  <si>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</si>
  <si>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</si>
  <si>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</si>
  <si>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</si>
  <si>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</si>
  <si>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</si>
  <si>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</si>
  <si>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</si>
  <si>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</si>
  <si>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</si>
  <si>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</si>
  <si>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</si>
  <si>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</si>
  <si>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</si>
  <si>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</si>
  <si>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</si>
  <si>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</si>
  <si>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</si>
  <si>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</si>
  <si>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</si>
  <si>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</si>
  <si>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</si>
  <si>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</si>
  <si>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</si>
  <si>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</si>
  <si>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</si>
  <si>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</si>
  <si>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</si>
  <si>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</si>
  <si>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</si>
  <si>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</si>
  <si>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</si>
  <si>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</si>
  <si>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</si>
  <si>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</si>
  <si>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</si>
  <si>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</si>
  <si>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</si>
  <si>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</si>
  <si>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</si>
  <si>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</si>
  <si>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</si>
  <si>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</si>
  <si>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</si>
  <si>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</si>
  <si>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</si>
  <si>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</si>
  <si>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</si>
  <si>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</si>
  <si>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</si>
  <si>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</si>
  <si>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</si>
  <si>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</si>
  <si>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</si>
  <si>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</si>
  <si>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</si>
  <si>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</si>
  <si>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</si>
  <si>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</si>
  <si>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</si>
  <si>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</si>
  <si>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</si>
  <si>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</si>
  <si>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</si>
  <si>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</si>
  <si>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</si>
  <si>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</si>
  <si>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</si>
  <si>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</si>
  <si>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</si>
  <si>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</si>
  <si>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</si>
  <si>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</si>
  <si>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</si>
  <si>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</si>
  <si>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</si>
  <si>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</si>
  <si>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</si>
  <si>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</si>
  <si>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</si>
  <si>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</si>
  <si>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</si>
  <si>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</si>
  <si>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</si>
  <si>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</si>
  <si>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</si>
  <si>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</si>
  <si>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</si>
  <si>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</si>
  <si>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</si>
  <si>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</si>
  <si>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</si>
  <si>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</si>
  <si>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</si>
  <si>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</si>
  <si>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</si>
  <si>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</si>
  <si>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</si>
  <si>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</si>
  <si>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</si>
  <si>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</si>
  <si>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</si>
  <si>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</si>
  <si>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</si>
  <si>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</si>
  <si>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</si>
  <si>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</si>
  <si>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</si>
  <si>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</si>
  <si>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</si>
  <si>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</si>
  <si>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</si>
  <si>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</si>
  <si>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</si>
  <si>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</si>
  <si>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</si>
  <si>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</si>
  <si>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</si>
  <si>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</si>
  <si>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</si>
  <si>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</si>
  <si>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</si>
  <si>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</si>
  <si>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</si>
  <si>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</si>
  <si>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</si>
  <si>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</si>
  <si>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</si>
  <si>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</si>
  <si>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</si>
  <si>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</si>
  <si>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</si>
  <si>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</si>
  <si>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</si>
  <si>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</si>
  <si>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</si>
  <si>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</si>
  <si>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</si>
  <si>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</si>
  <si>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</si>
  <si>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</si>
  <si>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</si>
  <si>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</si>
  <si>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</si>
  <si>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</si>
  <si>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</si>
  <si>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</si>
  <si>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</si>
  <si>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</si>
  <si>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</si>
  <si>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</si>
  <si>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</si>
  <si>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</si>
  <si>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</si>
  <si>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</si>
  <si>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</si>
  <si>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</si>
  <si>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</si>
  <si>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</si>
  <si>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</si>
  <si>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</si>
  <si>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</si>
  <si>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</si>
  <si>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</si>
  <si>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</si>
  <si>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</si>
  <si>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</si>
  <si>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</si>
  <si>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</si>
  <si>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</si>
  <si>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</si>
  <si>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</si>
  <si>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</si>
  <si>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</si>
  <si>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</si>
  <si>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</si>
  <si>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</si>
  <si>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</si>
  <si>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</si>
  <si>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</si>
  <si>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</si>
  <si>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</si>
  <si>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</si>
  <si>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</si>
  <si>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</si>
  <si>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</si>
  <si>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</si>
  <si>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</si>
  <si>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</si>
  <si>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</si>
  <si>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</si>
  <si>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</si>
  <si>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</si>
  <si>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</si>
  <si>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</si>
  <si>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</si>
  <si>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</si>
  <si>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</si>
  <si>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</si>
  <si>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</si>
  <si>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</si>
  <si>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</si>
  <si>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</si>
  <si>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</si>
  <si>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</si>
  <si>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</si>
  <si>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</si>
  <si>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</si>
  <si>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</si>
  <si>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</si>
  <si>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</si>
  <si>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</si>
  <si>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</si>
  <si>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</si>
  <si>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</si>
  <si>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</si>
  <si>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</si>
  <si>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</si>
  <si>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</si>
  <si>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</si>
  <si>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</si>
  <si>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</si>
  <si>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</si>
  <si>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</si>
  <si>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</si>
  <si>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</si>
  <si>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</si>
  <si>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</si>
  <si>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</si>
  <si>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</si>
  <si>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</si>
  <si>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</si>
  <si>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</si>
  <si>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</si>
  <si>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</si>
  <si>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</si>
  <si>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</si>
  <si>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</si>
  <si>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</si>
  <si>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</si>
  <si>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</si>
  <si>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</si>
  <si>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</si>
  <si>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</si>
  <si>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</si>
  <si>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</si>
  <si>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</si>
  <si>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</si>
  <si>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</si>
  <si>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</si>
  <si>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</si>
  <si>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</si>
  <si>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</si>
  <si>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</si>
  <si>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</si>
  <si>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</si>
  <si>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</si>
  <si>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</si>
  <si>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</si>
  <si>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</si>
  <si>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</si>
  <si>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</si>
  <si>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</si>
  <si>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</si>
  <si>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</si>
  <si>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</si>
  <si>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</si>
  <si>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</si>
  <si>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</si>
  <si>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</si>
  <si>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</si>
  <si>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</si>
  <si>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</si>
  <si>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</si>
  <si>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</si>
  <si>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</si>
  <si>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</si>
  <si>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</si>
  <si>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</si>
  <si>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</si>
  <si>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</si>
  <si>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</si>
  <si>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</si>
  <si>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</si>
  <si>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</si>
  <si>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</si>
  <si>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</si>
  <si>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</si>
  <si>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</si>
  <si>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</si>
  <si>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</si>
  <si>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</si>
  <si>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</si>
  <si>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</si>
  <si>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</si>
  <si>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</si>
  <si>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</si>
  <si>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</si>
  <si>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</si>
  <si>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</si>
  <si>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</si>
  <si>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</si>
  <si>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</si>
  <si>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</si>
  <si>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</si>
  <si>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</si>
  <si>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</si>
  <si>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</si>
  <si>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</si>
  <si>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</si>
  <si>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</si>
  <si>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</si>
  <si>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</si>
  <si>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</si>
  <si>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</si>
  <si>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</si>
  <si>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</si>
  <si>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</si>
  <si>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</si>
  <si>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</si>
  <si>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</si>
  <si>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</si>
  <si>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</si>
  <si>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</si>
  <si>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</si>
  <si>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</si>
  <si>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</si>
  <si>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</si>
  <si>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</si>
  <si>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</si>
  <si>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</si>
  <si>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</si>
  <si>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</si>
  <si>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</si>
  <si>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</si>
  <si>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</si>
  <si>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</si>
  <si>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</si>
  <si>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</si>
  <si>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</si>
  <si>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</si>
  <si>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</si>
  <si>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</si>
  <si>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</si>
  <si>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</si>
  <si>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</si>
  <si>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</si>
  <si>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</si>
  <si>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</si>
  <si>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</si>
  <si>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</si>
  <si>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</si>
  <si>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</si>
  <si>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</si>
  <si>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</si>
  <si>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</si>
  <si>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</si>
  <si>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</si>
  <si>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</si>
  <si>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</si>
  <si>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</si>
  <si>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</si>
  <si>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</si>
  <si>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</si>
  <si>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</si>
  <si>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</si>
  <si>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</si>
  <si>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</si>
  <si>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</si>
  <si>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</si>
  <si>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</si>
  <si>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</si>
  <si>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</si>
  <si>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</si>
  <si>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</si>
  <si>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</si>
  <si>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</si>
  <si>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</si>
  <si>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</si>
  <si>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</si>
  <si>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</si>
  <si>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</si>
  <si>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</si>
  <si>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</si>
  <si>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</si>
  <si>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</si>
  <si>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</si>
  <si>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</si>
  <si>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</si>
  <si>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</si>
  <si>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</si>
  <si>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</si>
  <si>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</si>
  <si>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</si>
  <si>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</si>
  <si>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</si>
  <si>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</si>
  <si>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</si>
  <si>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</si>
  <si>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</si>
  <si>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</si>
  <si>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</si>
  <si>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</si>
  <si>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</si>
  <si>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</si>
  <si>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</si>
  <si>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</si>
  <si>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</si>
  <si>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</si>
  <si>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</si>
  <si>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</si>
  <si>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</si>
  <si>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</si>
  <si>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</si>
  <si>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</si>
  <si>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</si>
  <si>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</si>
  <si>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</si>
  <si>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</si>
  <si>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</si>
  <si>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</si>
  <si>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</si>
  <si>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</si>
  <si>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</si>
  <si>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</si>
  <si>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</si>
  <si>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</si>
  <si>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</si>
  <si>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</si>
  <si>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</si>
  <si>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</si>
  <si>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</si>
  <si>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</si>
  <si>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</si>
  <si>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</si>
  <si>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</si>
  <si>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</si>
  <si>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</si>
  <si>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</si>
  <si>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</si>
  <si>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</si>
  <si>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</si>
  <si>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</si>
  <si>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</si>
  <si>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</si>
  <si>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</si>
  <si>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</si>
  <si>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</si>
  <si>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</si>
  <si>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</si>
  <si>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</si>
  <si>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</si>
  <si>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</si>
  <si>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</si>
  <si>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</si>
  <si>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</si>
  <si>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</si>
  <si>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</si>
  <si>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</si>
  <si>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</si>
  <si>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</si>
  <si>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</si>
  <si>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</si>
  <si>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</si>
  <si>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</si>
  <si>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</si>
  <si>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</si>
  <si>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</si>
  <si>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</si>
  <si>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</si>
  <si>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</si>
  <si>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</si>
  <si>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</si>
  <si>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</si>
  <si>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</si>
  <si>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</si>
  <si>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</si>
  <si>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</si>
  <si>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</si>
  <si>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</si>
  <si>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</si>
  <si>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</si>
  <si>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</si>
  <si>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</si>
  <si>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</si>
  <si>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</si>
  <si>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</si>
  <si>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</si>
  <si>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</si>
  <si>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</si>
  <si>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</si>
  <si>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</si>
  <si>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</si>
  <si>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</si>
  <si>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</si>
  <si>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</si>
  <si>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</si>
  <si>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</si>
  <si>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</si>
  <si>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</si>
  <si>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</si>
  <si>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</si>
  <si>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</si>
  <si>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</si>
  <si>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</si>
  <si>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</si>
  <si>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</si>
  <si>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</si>
  <si>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</si>
  <si>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</si>
  <si>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</si>
  <si>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</si>
  <si>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</si>
  <si>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</si>
  <si>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</si>
  <si>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</si>
  <si>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</si>
  <si>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</si>
  <si>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</si>
  <si>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</si>
  <si>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</si>
  <si>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</si>
  <si>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</si>
  <si>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</si>
  <si>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</si>
  <si>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</si>
  <si>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</si>
  <si>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</si>
  <si>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</si>
  <si>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</si>
  <si>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</si>
  <si>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</si>
  <si>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</si>
  <si>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</si>
  <si>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</si>
  <si>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</si>
  <si>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</si>
  <si>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</si>
  <si>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</si>
  <si>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</si>
  <si>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</si>
  <si>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</si>
  <si>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</si>
  <si>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</si>
  <si>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</si>
  <si>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</si>
  <si>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</si>
  <si>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</si>
  <si>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</si>
  <si>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</si>
  <si>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</si>
  <si>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</si>
  <si>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</si>
  <si>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</si>
  <si>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</si>
  <si>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</si>
  <si>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</si>
  <si>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</si>
  <si>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</si>
  <si>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</si>
  <si>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</si>
  <si>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</si>
  <si>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</si>
  <si>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</si>
  <si>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</si>
  <si>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</si>
  <si>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</si>
  <si>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</si>
  <si>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</si>
  <si>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</si>
  <si>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</si>
  <si>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</si>
  <si>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</si>
  <si>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</si>
  <si>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</si>
  <si>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</si>
  <si>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</si>
  <si>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</si>
  <si>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</si>
  <si>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</si>
  <si>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</si>
  <si>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</si>
  <si>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</si>
  <si>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</si>
  <si>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</si>
  <si>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</si>
  <si>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</si>
  <si>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</si>
  <si>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</si>
  <si>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</si>
  <si>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</si>
  <si>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</si>
  <si>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</si>
  <si>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</si>
  <si>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</si>
  <si>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</si>
  <si>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</si>
  <si>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</si>
  <si>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</si>
  <si>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</si>
  <si>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</si>
  <si>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</si>
  <si>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</si>
  <si>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</si>
  <si>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</si>
  <si>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</si>
  <si>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</si>
  <si>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</si>
  <si>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</si>
  <si>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</si>
  <si>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</si>
  <si>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</si>
  <si>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</si>
  <si>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</si>
  <si>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</si>
  <si>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</si>
  <si>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</si>
  <si>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</si>
  <si>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</si>
  <si>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</si>
  <si>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</si>
  <si>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</si>
  <si>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</si>
  <si>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</si>
  <si>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</si>
  <si>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</si>
  <si>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</si>
  <si>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</si>
  <si>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</si>
  <si>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</si>
  <si>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</si>
  <si>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</si>
  <si>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</si>
  <si>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</si>
  <si>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</si>
  <si>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</si>
  <si>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</si>
  <si>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</si>
  <si>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</si>
  <si>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</si>
  <si>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</si>
  <si>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</si>
  <si>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</si>
  <si>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</si>
  <si>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</si>
  <si>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</si>
  <si>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</si>
  <si>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</si>
  <si>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</si>
  <si>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</si>
  <si>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</si>
  <si>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</si>
  <si>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</si>
  <si>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</si>
  <si>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</si>
  <si>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</si>
  <si>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</si>
  <si>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</si>
  <si>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</si>
  <si>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</si>
  <si>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</si>
  <si>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</si>
  <si>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</si>
  <si>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</si>
  <si>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</si>
  <si>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</si>
  <si>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</si>
  <si>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</si>
  <si>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</si>
  <si>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</si>
  <si>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</si>
  <si>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</si>
  <si>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</si>
  <si>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</si>
  <si>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</si>
  <si>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</si>
  <si>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</si>
  <si>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</si>
  <si>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</si>
  <si>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</si>
  <si>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</si>
  <si>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</si>
  <si>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</si>
  <si>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</si>
  <si>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</si>
  <si>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</si>
  <si>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</si>
  <si>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</si>
  <si>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</si>
  <si>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</si>
  <si>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</si>
  <si>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</si>
  <si>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</si>
  <si>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</si>
  <si>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</si>
  <si>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</si>
  <si>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</si>
  <si>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</si>
  <si>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</si>
  <si>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</si>
  <si>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</si>
  <si>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</si>
  <si>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</si>
  <si>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</si>
  <si>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</si>
  <si>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</si>
  <si>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</si>
  <si>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</si>
  <si>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</si>
  <si>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</si>
  <si>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</si>
  <si>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</si>
  <si>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</si>
  <si>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</si>
  <si>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</si>
  <si>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</si>
  <si>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</si>
  <si>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</si>
  <si>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</si>
  <si>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</si>
  <si>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</si>
  <si>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</si>
  <si>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</si>
  <si>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</si>
  <si>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</si>
  <si>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</si>
  <si>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</si>
  <si>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</si>
  <si>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</si>
  <si>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</si>
  <si>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</si>
  <si>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</si>
  <si>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</si>
  <si>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</si>
  <si>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</si>
  <si>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</si>
  <si>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</si>
  <si>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</si>
  <si>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</si>
  <si>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</si>
  <si>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</si>
  <si>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</si>
  <si>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</si>
  <si>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</si>
  <si>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</si>
  <si>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</si>
  <si>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</si>
  <si>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</si>
  <si>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</si>
  <si>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</si>
  <si>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</si>
  <si>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</si>
  <si>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</si>
  <si>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</si>
  <si>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</si>
  <si>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</si>
  <si>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</si>
  <si>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</si>
  <si>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</si>
  <si>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</si>
  <si>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</si>
  <si>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</si>
  <si>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</si>
  <si>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</si>
  <si>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</si>
  <si>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</si>
  <si>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</si>
  <si>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</si>
  <si>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</si>
  <si>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</si>
  <si>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</si>
  <si>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</si>
  <si>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</si>
  <si>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</si>
  <si>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</si>
  <si>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</si>
  <si>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</si>
  <si>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</si>
  <si>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</si>
  <si>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</si>
  <si>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</si>
  <si>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</si>
  <si>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</si>
  <si>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</si>
  <si>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</si>
  <si>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</si>
  <si>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</si>
  <si>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</si>
  <si>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</si>
  <si>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</si>
  <si>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</si>
  <si>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</si>
  <si>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</si>
  <si>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</si>
  <si>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</si>
  <si>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</si>
  <si>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</si>
  <si>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</si>
  <si>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</si>
  <si>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</si>
  <si>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</si>
  <si>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</si>
  <si>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</si>
  <si>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</si>
  <si>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</si>
  <si>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</si>
  <si>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</si>
  <si>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</si>
  <si>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</si>
  <si>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</si>
  <si>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</si>
  <si>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</si>
  <si>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</si>
  <si>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</si>
  <si>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</si>
  <si>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</si>
  <si>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</si>
  <si>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</si>
  <si>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</si>
  <si>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</si>
  <si>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</si>
  <si>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</si>
  <si>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</si>
  <si>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</si>
  <si>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</si>
  <si>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</si>
  <si>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</si>
  <si>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</si>
  <si>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</si>
  <si>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</si>
  <si>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</si>
  <si>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</si>
  <si>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</si>
  <si>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</si>
  <si>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</si>
  <si>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</si>
  <si>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</si>
  <si>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</si>
  <si>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</si>
  <si>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</si>
  <si>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</si>
  <si>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</si>
  <si>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</si>
  <si>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</si>
  <si>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</si>
  <si>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</si>
  <si>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</si>
  <si>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</si>
  <si>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</si>
  <si>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</si>
  <si>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</si>
  <si>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</si>
  <si>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</si>
  <si>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</si>
  <si>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</si>
  <si>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</si>
  <si>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</si>
  <si>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</si>
  <si>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</si>
  <si>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</si>
  <si>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</si>
  <si>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</si>
  <si>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</si>
  <si>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</si>
  <si>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</si>
  <si>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</si>
  <si>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</si>
  <si>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</si>
  <si>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</si>
  <si>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</si>
  <si>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</si>
  <si>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</si>
  <si>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</si>
  <si>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</si>
  <si>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</si>
  <si>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</si>
  <si>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</si>
  <si>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</si>
  <si>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</si>
  <si>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</si>
  <si>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</si>
  <si>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</si>
  <si>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</si>
  <si>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</si>
  <si>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</si>
  <si>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</si>
  <si>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</si>
  <si>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</si>
  <si>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</si>
  <si>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</si>
  <si>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</si>
  <si>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</si>
  <si>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</si>
  <si>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</si>
  <si>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</si>
  <si>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</si>
  <si>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</si>
  <si>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</si>
  <si>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</si>
  <si>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</si>
  <si>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</si>
  <si>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</si>
  <si>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</si>
  <si>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</si>
  <si>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</si>
  <si>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</si>
  <si>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</si>
  <si>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</si>
  <si>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</si>
  <si>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</si>
  <si>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</si>
  <si>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</si>
  <si>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</si>
  <si>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</si>
  <si>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</si>
  <si>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</si>
  <si>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</si>
  <si>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</si>
  <si>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</si>
  <si>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</si>
  <si>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</si>
  <si>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</si>
  <si>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</si>
  <si>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</si>
  <si>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</si>
  <si>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</si>
  <si>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</si>
  <si>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</si>
  <si>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</si>
  <si>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</si>
  <si>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</si>
  <si>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</si>
  <si>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</si>
  <si>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</si>
  <si>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</si>
  <si>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</si>
  <si>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</si>
  <si>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</si>
  <si>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</si>
  <si>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</si>
  <si>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</si>
  <si>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</si>
  <si>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</si>
  <si>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</si>
  <si>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</si>
  <si>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</si>
  <si>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</si>
  <si>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</si>
  <si>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</si>
  <si>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</si>
  <si>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</si>
  <si>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</si>
  <si>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</si>
  <si>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</si>
  <si>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</si>
  <si>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</si>
  <si>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</si>
  <si>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</si>
  <si>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</si>
  <si>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</si>
  <si>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</si>
  <si>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</si>
  <si>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</si>
  <si>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</si>
  <si>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</si>
  <si>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</si>
  <si>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</si>
  <si>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</si>
  <si>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</si>
  <si>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</si>
  <si>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</si>
  <si>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</si>
  <si>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</si>
  <si>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</si>
  <si>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</si>
  <si>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</si>
  <si>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</si>
  <si>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</si>
  <si>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</si>
  <si>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</si>
  <si>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</si>
  <si>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</si>
  <si>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</si>
  <si>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</si>
  <si>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</si>
  <si>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</si>
  <si>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</si>
  <si>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</si>
  <si>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</si>
  <si>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</si>
  <si>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</si>
  <si>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</si>
  <si>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</si>
  <si>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</si>
  <si>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</si>
  <si>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</si>
  <si>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</si>
  <si>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</si>
  <si>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</si>
  <si>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</si>
  <si>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</si>
  <si>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</si>
  <si>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</si>
  <si>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</si>
  <si>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</si>
  <si>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</si>
  <si>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</si>
  <si>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</si>
  <si>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</si>
  <si>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</si>
  <si>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</si>
  <si>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</si>
  <si>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</si>
  <si>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</si>
  <si>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</si>
  <si>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</si>
  <si>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</si>
  <si>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</si>
  <si>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</si>
  <si>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</si>
  <si>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</si>
  <si>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</si>
  <si>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</si>
  <si>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</si>
  <si>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</si>
  <si>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</si>
  <si>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</si>
  <si>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</si>
  <si>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</si>
  <si>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</si>
  <si>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</si>
  <si>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</si>
  <si>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</si>
  <si>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</si>
  <si>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</si>
  <si>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</si>
  <si>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</si>
  <si>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</si>
  <si>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</si>
  <si>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</si>
  <si>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</si>
  <si>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</si>
  <si>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</si>
  <si>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</si>
  <si>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</si>
  <si>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</si>
  <si>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</si>
  <si>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</si>
  <si>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</si>
  <si>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</si>
  <si>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</si>
  <si>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</si>
  <si>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</si>
  <si>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</si>
  <si>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</si>
  <si>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</si>
  <si>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</si>
  <si>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</si>
  <si>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</si>
  <si>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</si>
  <si>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</si>
  <si>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</si>
  <si>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</si>
  <si>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</si>
  <si>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</si>
  <si>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</si>
  <si>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</si>
  <si>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</si>
  <si>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</si>
  <si>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</si>
  <si>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</si>
  <si>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</si>
  <si>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</si>
  <si>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</si>
  <si>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</si>
  <si>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</si>
  <si>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</si>
  <si>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</si>
  <si>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</si>
  <si>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</si>
  <si>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</si>
  <si>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</si>
  <si>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</si>
  <si>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</si>
  <si>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</si>
  <si>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</si>
  <si>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</si>
  <si>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</si>
  <si>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</si>
  <si>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</si>
  <si>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</si>
  <si>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</si>
  <si>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</si>
  <si>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</si>
  <si>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</si>
  <si>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</si>
  <si>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</si>
  <si>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</si>
  <si>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</si>
  <si>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</si>
  <si>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</si>
  <si>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</si>
  <si>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</si>
  <si>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</si>
  <si>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</si>
  <si>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</si>
  <si>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</si>
  <si>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</si>
  <si>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</si>
  <si>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</si>
  <si>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</si>
  <si>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</si>
  <si>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</si>
  <si>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</si>
  <si>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</si>
  <si>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</si>
  <si>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</si>
  <si>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</si>
  <si>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</si>
  <si>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</si>
  <si>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</si>
  <si>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</si>
  <si>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</si>
  <si>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</si>
  <si>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</si>
  <si>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</si>
  <si>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</si>
  <si>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</si>
  <si>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</si>
  <si>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</si>
  <si>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</si>
  <si>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</si>
  <si>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</si>
  <si>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</si>
  <si>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</si>
  <si>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</si>
  <si>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</si>
  <si>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</si>
  <si>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</si>
  <si>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</si>
  <si>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</si>
  <si>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</si>
  <si>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</si>
  <si>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</si>
  <si>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</si>
  <si>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</si>
  <si>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</si>
  <si>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</si>
  <si>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</si>
  <si>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</si>
  <si>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</si>
  <si>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</si>
  <si>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</si>
  <si>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</si>
  <si>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</si>
  <si>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</si>
  <si>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</si>
  <si>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</si>
  <si>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</si>
  <si>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</si>
  <si>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</si>
  <si>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</si>
  <si>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</si>
  <si>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</si>
  <si>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</si>
  <si>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</si>
  <si>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</si>
  <si>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</si>
  <si>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</si>
  <si>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</si>
  <si>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</si>
  <si>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</si>
  <si>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</si>
  <si>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</si>
  <si>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</si>
  <si>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</si>
  <si>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</si>
  <si>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</si>
  <si>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</si>
  <si>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</si>
  <si>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</si>
  <si>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</si>
  <si>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</si>
  <si>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</si>
  <si>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</si>
  <si>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</si>
  <si>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</si>
  <si>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</si>
  <si>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</si>
  <si>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</si>
  <si>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</si>
  <si>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</si>
  <si>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</si>
  <si>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</si>
  <si>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</si>
  <si>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</si>
  <si>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</si>
  <si>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</si>
  <si>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</si>
  <si>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</si>
  <si>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</si>
  <si>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</si>
  <si>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</si>
  <si>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</si>
  <si>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</si>
  <si>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</si>
  <si>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</si>
  <si>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</si>
  <si>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</si>
  <si>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</si>
  <si>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</si>
  <si>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</si>
  <si>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</si>
  <si>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</si>
  <si>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</si>
  <si>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</si>
  <si>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</si>
  <si>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</si>
  <si>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</si>
  <si>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</si>
  <si>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</si>
  <si>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</si>
  <si>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</si>
  <si>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</si>
  <si>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</si>
  <si>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</si>
  <si>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</si>
  <si>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</si>
  <si>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</si>
  <si>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</si>
  <si>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</si>
  <si>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</si>
  <si>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</si>
  <si>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</si>
  <si>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</si>
  <si>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</si>
  <si>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</si>
  <si>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</si>
  <si>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</si>
  <si>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</si>
  <si>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</si>
  <si>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</si>
  <si>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</si>
  <si>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</si>
  <si>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</si>
  <si>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</si>
  <si>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</si>
  <si>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</si>
  <si>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</si>
  <si>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</si>
  <si>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</si>
  <si>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</si>
  <si>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</si>
  <si>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</si>
  <si>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</si>
  <si>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</si>
  <si>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</si>
  <si>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</si>
  <si>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</si>
  <si>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</si>
  <si>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</si>
  <si>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</si>
  <si>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</si>
  <si>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</si>
  <si>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</si>
  <si>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</si>
  <si>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</si>
  <si>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</si>
  <si>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</si>
  <si>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</si>
  <si>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</si>
  <si>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</si>
  <si>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</si>
  <si>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</si>
  <si>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</si>
  <si>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</si>
  <si>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</si>
  <si>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</si>
  <si>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</si>
  <si>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</si>
  <si>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</si>
  <si>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</si>
  <si>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</si>
  <si>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</si>
  <si>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</si>
  <si>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</si>
  <si>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</si>
  <si>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</si>
  <si>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</si>
  <si>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</si>
  <si>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</si>
  <si>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</si>
  <si>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</si>
  <si>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</si>
  <si>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</si>
  <si>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</si>
  <si>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</si>
  <si>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</si>
  <si>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</si>
  <si>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</si>
  <si>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</si>
  <si>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</si>
  <si>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</si>
  <si>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</si>
  <si>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</si>
  <si>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</si>
  <si>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</si>
  <si>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</si>
  <si>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</si>
  <si>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</si>
  <si>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</si>
  <si>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</si>
  <si>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</si>
  <si>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</si>
  <si>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</si>
  <si>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</si>
  <si>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</si>
  <si>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</si>
  <si>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</si>
  <si>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</si>
  <si>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</si>
  <si>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</si>
  <si>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</si>
  <si>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</si>
  <si>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</si>
  <si>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</si>
  <si>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</si>
  <si>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</si>
  <si>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</si>
  <si>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</si>
  <si>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</si>
  <si>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</si>
  <si>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</si>
  <si>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</si>
  <si>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</si>
  <si>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</si>
  <si>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</si>
  <si>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</si>
  <si>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</si>
  <si>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</si>
  <si>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</si>
  <si>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</si>
  <si>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</si>
  <si>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</si>
  <si>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</si>
  <si>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</si>
  <si>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</si>
  <si>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</si>
  <si>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</si>
  <si>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</si>
  <si>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</si>
  <si>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</si>
  <si>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</si>
  <si>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</si>
  <si>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</si>
  <si>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</si>
  <si>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</si>
  <si>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</si>
  <si>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</si>
  <si>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</si>
  <si>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</si>
  <si>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</si>
  <si>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</si>
  <si>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</si>
  <si>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</si>
  <si>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</si>
  <si>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</si>
  <si>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</si>
  <si>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</si>
  <si>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</si>
  <si>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</si>
  <si>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</si>
  <si>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</si>
  <si>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</si>
  <si>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</si>
  <si>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</si>
  <si>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</si>
  <si>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</si>
  <si>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</si>
  <si>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</si>
  <si>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</si>
  <si>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</si>
  <si>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</si>
  <si>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</si>
  <si>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</si>
  <si>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</si>
  <si>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</si>
  <si>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</si>
  <si>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</si>
  <si>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</si>
  <si>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</si>
  <si>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</si>
  <si>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</si>
  <si>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</si>
  <si>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</si>
  <si>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</si>
  <si>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</si>
  <si>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</si>
  <si>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</si>
  <si>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</si>
  <si>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</si>
  <si>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</si>
  <si>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</si>
  <si>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</si>
  <si>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</si>
  <si>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</si>
  <si>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</si>
  <si>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</si>
  <si>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</si>
  <si>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</si>
  <si>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</si>
  <si>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</si>
  <si>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</si>
  <si>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</si>
  <si>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</si>
  <si>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</si>
  <si>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</si>
  <si>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</si>
  <si>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</si>
  <si>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</si>
  <si>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</si>
  <si>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</si>
  <si>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</si>
  <si>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</si>
  <si>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</si>
  <si>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</si>
  <si>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</si>
  <si>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</si>
  <si>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</si>
  <si>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</si>
  <si>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</si>
  <si>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</si>
  <si>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</si>
  <si>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</si>
  <si>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</si>
  <si>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</si>
  <si>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</si>
  <si>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</si>
  <si>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</si>
  <si>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</si>
  <si>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</si>
  <si>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</si>
  <si>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</si>
  <si>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</si>
  <si>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</si>
  <si>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</si>
  <si>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</si>
  <si>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</si>
  <si>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</si>
  <si>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</si>
  <si>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</si>
  <si>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</si>
  <si>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</si>
  <si>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</si>
  <si>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</si>
  <si>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</si>
  <si>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</si>
  <si>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</si>
  <si>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</si>
  <si>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</si>
  <si>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</si>
  <si>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</si>
  <si>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</si>
  <si>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</si>
  <si>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</si>
  <si>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</si>
  <si>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</si>
  <si>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</si>
  <si>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</si>
  <si>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</si>
  <si>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</si>
  <si>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</si>
  <si>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</si>
  <si>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</si>
  <si>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</si>
  <si>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</si>
  <si>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</si>
  <si>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</si>
  <si>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</si>
  <si>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</si>
  <si>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</si>
  <si>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</si>
  <si>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</si>
  <si>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</si>
  <si>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</si>
  <si>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</si>
  <si>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</si>
  <si>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</si>
  <si>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</si>
  <si>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</si>
  <si>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</si>
  <si>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</si>
  <si>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</si>
  <si>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</si>
  <si>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</si>
  <si>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</si>
  <si>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</si>
  <si>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</si>
  <si>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</si>
  <si>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</si>
  <si>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</si>
  <si>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</si>
  <si>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</si>
  <si>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</si>
  <si>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</si>
  <si>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</si>
  <si>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</si>
  <si>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</si>
  <si>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</si>
  <si>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</si>
  <si>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</si>
  <si>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</si>
  <si>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</si>
  <si>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</si>
  <si>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</si>
  <si>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</si>
  <si>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</si>
  <si>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</si>
  <si>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</si>
  <si>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</si>
  <si>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</si>
  <si>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</si>
  <si>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</si>
  <si>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</si>
  <si>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</si>
  <si>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</si>
  <si>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</si>
  <si>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</si>
  <si>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</si>
  <si>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</si>
  <si>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</si>
  <si>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</si>
  <si>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</si>
  <si>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</si>
  <si>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</si>
  <si>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</si>
  <si>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</si>
  <si>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</si>
  <si>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</si>
  <si>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</si>
  <si>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</si>
  <si>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</si>
  <si>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</si>
  <si>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</si>
  <si>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</si>
  <si>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</si>
  <si>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</si>
  <si>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</si>
  <si>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</si>
  <si>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</si>
  <si>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</si>
  <si>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</si>
  <si>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</si>
  <si>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</si>
  <si>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</si>
  <si>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</si>
  <si>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</si>
  <si>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</si>
  <si>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</si>
  <si>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</si>
  <si>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</si>
  <si>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</si>
  <si>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</si>
  <si>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</si>
  <si>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</si>
  <si>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</si>
  <si>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</si>
  <si>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</si>
  <si>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</si>
  <si>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</si>
  <si>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</si>
  <si>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</si>
  <si>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</si>
  <si>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</si>
  <si>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</si>
  <si>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</si>
  <si>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</si>
  <si>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</si>
  <si>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</si>
  <si>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</si>
  <si>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</si>
  <si>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</si>
  <si>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</si>
  <si>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</si>
  <si>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</si>
  <si>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</si>
  <si>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</si>
  <si>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</si>
  <si>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</si>
  <si>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</si>
  <si>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</si>
  <si>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</si>
  <si>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</si>
  <si>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</si>
  <si>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</si>
  <si>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</si>
  <si>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</si>
  <si>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</si>
  <si>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</si>
  <si>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</si>
  <si>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</si>
  <si>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</si>
  <si>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</si>
  <si>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</si>
  <si>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</si>
  <si>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</si>
  <si>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</si>
  <si>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</si>
  <si>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</si>
  <si>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</si>
  <si>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</si>
  <si>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</si>
  <si>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</si>
  <si>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</si>
  <si>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</si>
  <si>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</si>
  <si>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</si>
  <si>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</si>
  <si>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</si>
  <si>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</si>
  <si>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</si>
  <si>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</si>
  <si>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</si>
  <si>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</si>
  <si>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</si>
  <si>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</si>
  <si>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</si>
  <si>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</si>
  <si>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</si>
  <si>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</si>
  <si>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</si>
  <si>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</si>
  <si>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</si>
  <si>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</si>
  <si>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</si>
  <si>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</si>
  <si>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</si>
  <si>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</si>
  <si>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</si>
  <si>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</si>
  <si>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</si>
  <si>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</si>
  <si>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</si>
  <si>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</si>
  <si>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</si>
  <si>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</si>
  <si>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</si>
  <si>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</si>
  <si>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</si>
  <si>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</si>
  <si>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</si>
  <si>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</si>
  <si>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</si>
  <si>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</si>
  <si>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</si>
  <si>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</si>
  <si>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</si>
  <si>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</si>
  <si>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Goal</t>
  </si>
  <si>
    <t>Number Successful</t>
  </si>
  <si>
    <t>Number Failed</t>
  </si>
  <si>
    <t xml:space="preserve">Number Canceled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</si>
  <si>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</si>
  <si>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</si>
  <si>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</si>
  <si>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</si>
  <si>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</si>
  <si>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</si>
  <si>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</si>
  <si>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</si>
  <si>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</si>
  <si>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</si>
  <si>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</si>
  <si>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</si>
  <si>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</si>
  <si>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</si>
  <si>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</si>
  <si>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Projects*</t>
  </si>
  <si>
    <t>*Does not include "in progress"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</si>
</sst>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14" fontId="3" fillId="0" borderId="0" xfId="0" applyNumberFormat="1" applyFont="1" applyAlignment="1">
      <alignment vertical="center"/>
    </xf>
    <xf numFmtId="0" fontId="1" fillId="0" borderId="0" xfId="0" applyFont="1" applyAlignment="1">
      <alignment wrapText="1"/>
    </xf>
    <xf numFmtId="0" fontId="1" fillId="0" borderId="0" xfId="0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Starter Data -v3.xlsx]Pivot 1 -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CB-42EB-9701-B12936F5A5EB}"/>
            </c:ext>
          </c:extLst>
        </c:ser>
        <c:ser>
          <c:idx val="1"/>
          <c:order val="1"/>
          <c:tx>
            <c:strRef>
              <c:f>'Pivot 1 -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CB-42EB-9701-B12936F5A5EB}"/>
            </c:ext>
          </c:extLst>
        </c:ser>
        <c:ser>
          <c:idx val="2"/>
          <c:order val="2"/>
          <c:tx>
            <c:strRef>
              <c:f>'Pivot 1 -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CB-42EB-9701-B12936F5A5EB}"/>
            </c:ext>
          </c:extLst>
        </c:ser>
        <c:ser>
          <c:idx val="3"/>
          <c:order val="3"/>
          <c:tx>
            <c:strRef>
              <c:f>'Pivot 1 -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CB-42EB-9701-B12936F5A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4396664"/>
        <c:axId val="364393712"/>
      </c:barChart>
      <c:catAx>
        <c:axId val="364396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93712"/>
        <c:crosses val="autoZero"/>
        <c:auto val="1"/>
        <c:lblAlgn val="ctr"/>
        <c:lblOffset val="100"/>
        <c:noMultiLvlLbl val="0"/>
      </c:catAx>
      <c:valAx>
        <c:axId val="3643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396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Starter Data -v3.xlsx]Pivot 2 - Country!PivotTable5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2 -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Country'!$B$6:$B$47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2-4136-BF67-F578222D61BB}"/>
            </c:ext>
          </c:extLst>
        </c:ser>
        <c:ser>
          <c:idx val="1"/>
          <c:order val="1"/>
          <c:tx>
            <c:strRef>
              <c:f>'Pivot 2 -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Country'!$C$6:$C$47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52-4136-BF67-F578222D61BB}"/>
            </c:ext>
          </c:extLst>
        </c:ser>
        <c:ser>
          <c:idx val="2"/>
          <c:order val="2"/>
          <c:tx>
            <c:strRef>
              <c:f>'Pivot 2 -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Country'!$D$6:$D$47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52-4136-BF67-F578222D61BB}"/>
            </c:ext>
          </c:extLst>
        </c:ser>
        <c:ser>
          <c:idx val="3"/>
          <c:order val="3"/>
          <c:tx>
            <c:strRef>
              <c:f>'Pivot 2 -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2 - Country'!$A$6:$A$47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Country'!$E$6:$E$47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52-4136-BF67-F578222D6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014720"/>
        <c:axId val="986044736"/>
      </c:barChart>
      <c:catAx>
        <c:axId val="623014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44736"/>
        <c:crosses val="autoZero"/>
        <c:auto val="1"/>
        <c:lblAlgn val="ctr"/>
        <c:lblOffset val="100"/>
        <c:noMultiLvlLbl val="0"/>
      </c:catAx>
      <c:valAx>
        <c:axId val="9860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1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Starter Data -v3.xlsx]Pivot 3 - Month!PivotTable6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Launch</a:t>
            </a:r>
            <a:r>
              <a:rPr lang="en-US" baseline="0"/>
              <a:t>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3 -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3-4661-8F2B-BB5A3CBB8FD7}"/>
            </c:ext>
          </c:extLst>
        </c:ser>
        <c:ser>
          <c:idx val="1"/>
          <c:order val="1"/>
          <c:tx>
            <c:strRef>
              <c:f>'Pivot 3 -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3 -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3-4661-8F2B-BB5A3CBB8FD7}"/>
            </c:ext>
          </c:extLst>
        </c:ser>
        <c:ser>
          <c:idx val="2"/>
          <c:order val="2"/>
          <c:tx>
            <c:strRef>
              <c:f>'Pivot 3 - Month'!$D$5:$D$6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3 -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Month'!$D$7:$D$19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63-4661-8F2B-BB5A3CBB8FD7}"/>
            </c:ext>
          </c:extLst>
        </c:ser>
        <c:ser>
          <c:idx val="3"/>
          <c:order val="3"/>
          <c:tx>
            <c:strRef>
              <c:f>'Pivot 3 - Month'!$E$5:$E$6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3 -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Month'!$E$7:$E$19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63-4661-8F2B-BB5A3CBB8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0209704"/>
        <c:axId val="620214624"/>
      </c:lineChart>
      <c:catAx>
        <c:axId val="620209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14624"/>
        <c:crosses val="autoZero"/>
        <c:auto val="1"/>
        <c:lblAlgn val="ctr"/>
        <c:lblOffset val="100"/>
        <c:noMultiLvlLbl val="0"/>
      </c:catAx>
      <c:valAx>
        <c:axId val="62021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0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</a:t>
            </a:r>
            <a:r>
              <a:rPr lang="en-US" baseline="0"/>
              <a:t> $Goal</a:t>
            </a:r>
            <a:endParaRPr lang="en-US"/>
          </a:p>
        </c:rich>
      </c:tx>
      <c:layout>
        <c:manualLayout>
          <c:xMode val="edge"/>
          <c:yMode val="edge"/>
          <c:x val="0.3714304461942257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31-4042-A3E9-3B7C4DAE328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31-4042-A3E9-3B7C4DAE328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31-4042-A3E9-3B7C4DAE3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431032"/>
        <c:axId val="938436280"/>
      </c:lineChart>
      <c:catAx>
        <c:axId val="938431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36280"/>
        <c:crosses val="autoZero"/>
        <c:auto val="1"/>
        <c:lblAlgn val="ctr"/>
        <c:lblOffset val="100"/>
        <c:noMultiLvlLbl val="0"/>
      </c:catAx>
      <c:valAx>
        <c:axId val="9384362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431032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392430</xdr:colOff>
      <xdr:row>2</xdr:row>
      <xdr:rowOff>106680</xdr:rowOff>
    </xdr:from>
    <xdr:to>
      <xdr:col>16</xdr:col>
      <xdr:colOff>80010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AEF28-0EBD-45A4-BDB5-07896E219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613410</xdr:colOff>
      <xdr:row>4</xdr:row>
      <xdr:rowOff>95250</xdr:rowOff>
    </xdr:from>
    <xdr:to>
      <xdr:col>17</xdr:col>
      <xdr:colOff>335280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DAF3A6-2950-4DD1-A97F-6F3BF3C3E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45720</xdr:rowOff>
    </xdr:from>
    <xdr:to>
      <xdr:col>15</xdr:col>
      <xdr:colOff>464819</xdr:colOff>
      <xdr:row>19</xdr:row>
      <xdr:rowOff>118110</xdr:rowOff>
    </xdr:to>
    <xdr:graphicFrame macro="">
      <xdr:nvGraphicFramePr>
        <xdr:cNvPr id="2" name="Success Rate by Month Launched">
          <a:extLst>
            <a:ext uri="{FF2B5EF4-FFF2-40B4-BE49-F238E27FC236}">
              <a16:creationId xmlns:a16="http://schemas.microsoft.com/office/drawing/2014/main" id="{CEBD14B2-428E-4010-82B1-515B002DB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</xdr:colOff>
      <xdr:row>13</xdr:row>
      <xdr:rowOff>106680</xdr:rowOff>
    </xdr:from>
    <xdr:to>
      <xdr:col>10</xdr:col>
      <xdr:colOff>278130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B7275A-B10D-4E50-8838-EBAFCB009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 Prevost" refreshedDate="43519.395173032404" createdVersion="6" refreshedVersion="6" minRefreshableVersion="3" recordCount="4115" xr:uid="{A0AC0413-0C5E-4B0B-9813-6C6BD51E8A7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e Prevost" refreshedDate="43519.416952430554" createdVersion="6" refreshedVersion="6" minRefreshableVersion="3" recordCount="4115" xr:uid="{A03DBEB3-102B-43F3-AA53-8FD77793580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2783B-5A2B-4E4F-8F37-74EB96CDA64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AC3D3-F083-414B-9C8D-F6FA915BB01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2745E-A3EA-4483-916C-022F00081244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3" colPageCount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6" hier="-1"/>
    <pageField fld="20" hier="-1"/>
  </pageFields>
  <dataFields count="1">
    <dataField name="Count of id" fld="0" subtotal="count" baseField="21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E442" zoomScale="55" zoomScaleNormal="55" workbookViewId="0">
      <selection activeCell="K6" sqref="K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62890625" customWidth="1"/>
    <col min="16" max="16" width="14.20703125" customWidth="1"/>
    <col min="17" max="17" width="15.5234375" customWidth="1"/>
    <col min="18" max="18" width="12.83984375" customWidth="1"/>
    <col min="19" max="19" width="21.68359375" customWidth="1"/>
    <col min="20" max="20" width="20.15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" t="s">
        <v>8367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15.6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ht="15.6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6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6">
        <f t="shared" si="7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ht="15.6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ht="15.6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6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6" t="e">
        <f t="shared" si="13"/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ht="15.6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ht="15.6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ht="15.6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ht="15.6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6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6" t="e">
        <f t="shared" si="19"/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ht="15.6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ht="15.6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ht="15.6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15.6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6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6">
        <f t="shared" si="25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ht="15.6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6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6">
        <f t="shared" si="31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6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6">
        <f t="shared" si="37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ht="15.6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6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6">
        <f t="shared" si="43"/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15.6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ht="15.6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ht="15.6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6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6">
        <f t="shared" si="49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6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6">
        <f t="shared" si="55"/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ht="15.6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ht="15.6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6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6">
        <f t="shared" si="61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ht="15.6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6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6">
        <f t="shared" si="67"/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ht="15.6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15.6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6">
        <f t="shared" si="73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ht="15.6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6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ht="15.6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6">
        <f t="shared" si="79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ht="15.6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6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6" t="e">
        <f t="shared" si="85"/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ht="15.6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ht="15.6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6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6">
        <f t="shared" si="91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15.6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6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6">
        <f t="shared" si="97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ht="15.6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ht="15.6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ht="15.6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ht="15.6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ht="15.6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ht="15.6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6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6">
        <f t="shared" si="103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ht="15.6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ht="15.6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ht="15.6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6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6">
        <f t="shared" si="109"/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15.6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15.6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6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6">
        <f t="shared" si="115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ht="15.6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6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6">
        <f t="shared" si="121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6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6">
        <f t="shared" si="127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ht="15.6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15.6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ht="15.6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ht="15.6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ht="15.6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ht="15.6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6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6" t="e">
        <f t="shared" si="133"/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ht="15.6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ht="15.6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6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ht="15.6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6">
        <f t="shared" si="139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ht="15.6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6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6">
        <f t="shared" si="145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ht="15.6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ht="15.6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6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6">
        <f t="shared" si="151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ht="15.6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6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6">
        <f t="shared" si="157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15.6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15.6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ht="15.6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6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6" t="e">
        <f t="shared" si="163"/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15.6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6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6">
        <f t="shared" si="169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ht="15.6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15.6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6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6">
        <f t="shared" si="175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6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6">
        <f t="shared" si="181"/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ht="15.6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6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6">
        <f t="shared" si="187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ht="15.6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6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ht="15.6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6">
        <f t="shared" si="193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ht="15.6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6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6">
        <f t="shared" si="199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ht="15.6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ht="15.6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6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6">
        <f t="shared" si="205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6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6">
        <f t="shared" si="211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6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6">
        <f t="shared" si="217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6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6" t="e">
        <f t="shared" si="223"/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15.6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ht="15.6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6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6" t="e">
        <f t="shared" si="229"/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ht="15.6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6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6">
        <f t="shared" si="235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ht="15.6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ht="15.6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6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6" t="e">
        <f t="shared" si="241"/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6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6">
        <f t="shared" si="247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ht="15.6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ht="15.6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ht="15.6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6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6">
        <f t="shared" si="253"/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ht="15.6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6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6">
        <f t="shared" si="259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ht="15.6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6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6">
        <f t="shared" si="265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ht="15.6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ht="15.6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6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6" t="e">
        <f t="shared" si="271"/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ht="15.6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6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6" t="e">
        <f t="shared" si="277"/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ht="15.6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ht="15.6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6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6">
        <f t="shared" si="283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ht="15.6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6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6">
        <f t="shared" si="289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ht="15.6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ht="15.6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ht="15.6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6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6">
        <f t="shared" si="295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6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6">
        <f t="shared" si="301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6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6">
        <f t="shared" si="307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ht="15.6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ht="15.6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ht="15.6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6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6">
        <f t="shared" si="313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6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6">
        <f t="shared" si="319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6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6">
        <f t="shared" si="325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ht="15.6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6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6">
        <f t="shared" si="331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ht="15.6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6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6">
        <f t="shared" si="337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ht="15.6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6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6">
        <f t="shared" si="343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15.6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6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6">
        <f t="shared" si="349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15.6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6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6">
        <f t="shared" si="355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6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6">
        <f t="shared" si="361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ht="15.6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ht="15.6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ht="15.6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15.6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6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6">
        <f t="shared" si="367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6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6">
        <f t="shared" si="373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15.6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ht="15.6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6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6">
        <f t="shared" si="379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ht="15.6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6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6" t="e">
        <f t="shared" si="385"/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88CA9-EA35-4678-8D97-A5970F6C5322}">
  <dimension ref="A3:F14"/>
  <sheetViews>
    <sheetView workbookViewId="0">
      <selection activeCell="C13" sqref="C1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3" spans="1:6" x14ac:dyDescent="0.55000000000000004">
      <c r="A3" s="7" t="s">
        <v>8363</v>
      </c>
      <c r="B3" s="7" t="s">
        <v>8362</v>
      </c>
    </row>
    <row r="4" spans="1:6" x14ac:dyDescent="0.55000000000000004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55000000000000004">
      <c r="A5" s="8" t="s">
        <v>8353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8354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8355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8356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8357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8358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8359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8360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8361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8352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8C3E8-DABD-440C-8778-D50A90825B98}">
  <dimension ref="A1:F49"/>
  <sheetViews>
    <sheetView tabSelected="1" workbookViewId="0">
      <selection activeCell="E20" sqref="E20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1" spans="1:6" x14ac:dyDescent="0.55000000000000004">
      <c r="A1" s="7" t="s">
        <v>8223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4" spans="1:6" x14ac:dyDescent="0.55000000000000004">
      <c r="A4" s="7" t="s">
        <v>8363</v>
      </c>
      <c r="B4" s="7" t="s">
        <v>8362</v>
      </c>
    </row>
    <row r="5" spans="1:6" x14ac:dyDescent="0.55000000000000004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55000000000000004">
      <c r="A6" s="8" t="s">
        <v>8311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8312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8313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8314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8315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8316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8317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8318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8319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8320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8321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8322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8323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8324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8325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8326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8328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8329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8330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8331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8332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8333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8334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8335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8336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8337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8338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8339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8340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8341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8342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8343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8344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8345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8346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8347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8349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8350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8351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8352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  <row r="49" spans="3:3" x14ac:dyDescent="0.55000000000000004">
      <c r="C49">
        <f>(GETPIVOTDATA("id",$A$4,"state","canceled")+GETPIVOTDATA("id",$A$4,"state","failed"))/GETPIVOTDATA("id",$A$4)</f>
        <v>0.45673310646572679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9FC69-D1CB-4205-8433-9CAE8E868633}">
  <dimension ref="A1:F19"/>
  <sheetViews>
    <sheetView topLeftCell="C1" workbookViewId="0">
      <selection activeCell="B18" sqref="B18:E18"/>
    </sheetView>
  </sheetViews>
  <sheetFormatPr defaultRowHeight="14.4" x14ac:dyDescent="0.55000000000000004"/>
  <cols>
    <col min="1" max="1" width="12.05078125" bestFit="1" customWidth="1"/>
    <col min="2" max="2" width="15.417968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1" spans="1:6" x14ac:dyDescent="0.55000000000000004">
      <c r="A1" s="7" t="s">
        <v>8380</v>
      </c>
      <c r="B1" t="s">
        <v>8364</v>
      </c>
    </row>
    <row r="2" spans="1:6" x14ac:dyDescent="0.55000000000000004">
      <c r="A2" s="7" t="s">
        <v>8308</v>
      </c>
      <c r="B2" t="s">
        <v>8364</v>
      </c>
    </row>
    <row r="3" spans="1:6" x14ac:dyDescent="0.55000000000000004">
      <c r="A3" s="7" t="s">
        <v>8381</v>
      </c>
      <c r="B3" t="s">
        <v>8365</v>
      </c>
    </row>
    <row r="5" spans="1:6" x14ac:dyDescent="0.55000000000000004">
      <c r="A5" s="7" t="s">
        <v>8363</v>
      </c>
      <c r="B5" s="7" t="s">
        <v>8362</v>
      </c>
    </row>
    <row r="6" spans="1:6" x14ac:dyDescent="0.55000000000000004">
      <c r="A6" s="7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8352</v>
      </c>
    </row>
    <row r="7" spans="1:6" x14ac:dyDescent="0.55000000000000004">
      <c r="A7" s="8" t="s">
        <v>8374</v>
      </c>
      <c r="B7" s="9">
        <v>34</v>
      </c>
      <c r="C7" s="9">
        <v>149</v>
      </c>
      <c r="D7" s="9">
        <v>2</v>
      </c>
      <c r="E7" s="9">
        <v>183</v>
      </c>
      <c r="F7" s="9">
        <v>368</v>
      </c>
    </row>
    <row r="8" spans="1:6" x14ac:dyDescent="0.55000000000000004">
      <c r="A8" s="8" t="s">
        <v>8375</v>
      </c>
      <c r="B8" s="9">
        <v>27</v>
      </c>
      <c r="C8" s="9">
        <v>105</v>
      </c>
      <c r="D8" s="9">
        <v>18</v>
      </c>
      <c r="E8" s="9">
        <v>202</v>
      </c>
      <c r="F8" s="9">
        <v>352</v>
      </c>
    </row>
    <row r="9" spans="1:6" x14ac:dyDescent="0.55000000000000004">
      <c r="A9" s="8" t="s">
        <v>8376</v>
      </c>
      <c r="B9" s="9">
        <v>28</v>
      </c>
      <c r="C9" s="9">
        <v>108</v>
      </c>
      <c r="D9" s="9">
        <v>30</v>
      </c>
      <c r="E9" s="9">
        <v>179</v>
      </c>
      <c r="F9" s="9">
        <v>345</v>
      </c>
    </row>
    <row r="10" spans="1:6" x14ac:dyDescent="0.55000000000000004">
      <c r="A10" s="8" t="s">
        <v>8377</v>
      </c>
      <c r="B10" s="9">
        <v>27</v>
      </c>
      <c r="C10" s="9">
        <v>103</v>
      </c>
      <c r="D10" s="9"/>
      <c r="E10" s="9">
        <v>193</v>
      </c>
      <c r="F10" s="9">
        <v>323</v>
      </c>
    </row>
    <row r="11" spans="1:6" x14ac:dyDescent="0.55000000000000004">
      <c r="A11" s="8" t="s">
        <v>8368</v>
      </c>
      <c r="B11" s="9">
        <v>26</v>
      </c>
      <c r="C11" s="9">
        <v>126</v>
      </c>
      <c r="D11" s="9"/>
      <c r="E11" s="9">
        <v>233</v>
      </c>
      <c r="F11" s="9">
        <v>385</v>
      </c>
    </row>
    <row r="12" spans="1:6" x14ac:dyDescent="0.55000000000000004">
      <c r="A12" s="8" t="s">
        <v>8378</v>
      </c>
      <c r="B12" s="9">
        <v>27</v>
      </c>
      <c r="C12" s="9">
        <v>148</v>
      </c>
      <c r="D12" s="9"/>
      <c r="E12" s="9">
        <v>213</v>
      </c>
      <c r="F12" s="9">
        <v>388</v>
      </c>
    </row>
    <row r="13" spans="1:6" x14ac:dyDescent="0.55000000000000004">
      <c r="A13" s="8" t="s">
        <v>8369</v>
      </c>
      <c r="B13" s="9">
        <v>44</v>
      </c>
      <c r="C13" s="9">
        <v>148</v>
      </c>
      <c r="D13" s="9"/>
      <c r="E13" s="9">
        <v>192</v>
      </c>
      <c r="F13" s="9">
        <v>384</v>
      </c>
    </row>
    <row r="14" spans="1:6" x14ac:dyDescent="0.55000000000000004">
      <c r="A14" s="8" t="s">
        <v>8370</v>
      </c>
      <c r="B14" s="9">
        <v>32</v>
      </c>
      <c r="C14" s="9">
        <v>134</v>
      </c>
      <c r="D14" s="9"/>
      <c r="E14" s="9">
        <v>167</v>
      </c>
      <c r="F14" s="9">
        <v>333</v>
      </c>
    </row>
    <row r="15" spans="1:6" x14ac:dyDescent="0.55000000000000004">
      <c r="A15" s="8" t="s">
        <v>8371</v>
      </c>
      <c r="B15" s="9">
        <v>24</v>
      </c>
      <c r="C15" s="9">
        <v>127</v>
      </c>
      <c r="D15" s="9"/>
      <c r="E15" s="9">
        <v>148</v>
      </c>
      <c r="F15" s="9">
        <v>299</v>
      </c>
    </row>
    <row r="16" spans="1:6" x14ac:dyDescent="0.55000000000000004">
      <c r="A16" s="8" t="s">
        <v>8372</v>
      </c>
      <c r="B16" s="9">
        <v>20</v>
      </c>
      <c r="C16" s="9">
        <v>150</v>
      </c>
      <c r="D16" s="9"/>
      <c r="E16" s="9">
        <v>184</v>
      </c>
      <c r="F16" s="9">
        <v>354</v>
      </c>
    </row>
    <row r="17" spans="1:6" x14ac:dyDescent="0.55000000000000004">
      <c r="A17" s="8" t="s">
        <v>8373</v>
      </c>
      <c r="B17" s="9">
        <v>37</v>
      </c>
      <c r="C17" s="9">
        <v>113</v>
      </c>
      <c r="D17" s="9"/>
      <c r="E17" s="9">
        <v>180</v>
      </c>
      <c r="F17" s="9">
        <v>330</v>
      </c>
    </row>
    <row r="18" spans="1:6" x14ac:dyDescent="0.55000000000000004">
      <c r="A18" s="8" t="s">
        <v>8379</v>
      </c>
      <c r="B18" s="9">
        <v>23</v>
      </c>
      <c r="C18" s="9">
        <v>119</v>
      </c>
      <c r="D18" s="9"/>
      <c r="E18" s="9">
        <v>111</v>
      </c>
      <c r="F18" s="9">
        <v>253</v>
      </c>
    </row>
    <row r="19" spans="1:6" x14ac:dyDescent="0.55000000000000004">
      <c r="A19" s="8" t="s">
        <v>8352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CEE82-FC03-4DD5-98D0-02F7B2D7E011}">
  <dimension ref="A1:I15"/>
  <sheetViews>
    <sheetView workbookViewId="0">
      <selection activeCell="B1" sqref="B1"/>
    </sheetView>
  </sheetViews>
  <sheetFormatPr defaultRowHeight="14.4" x14ac:dyDescent="0.55000000000000004"/>
  <cols>
    <col min="1" max="1" width="26.3125" style="13" customWidth="1"/>
    <col min="5" max="5" width="10.1015625" customWidth="1"/>
    <col min="6" max="6" width="13.41796875" customWidth="1"/>
    <col min="7" max="7" width="11.15625" customWidth="1"/>
    <col min="8" max="8" width="11.3125" customWidth="1"/>
  </cols>
  <sheetData>
    <row r="1" spans="1:9" s="12" customFormat="1" ht="43.2" x14ac:dyDescent="0.55000000000000004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8401</v>
      </c>
      <c r="F1" s="12" t="s">
        <v>8386</v>
      </c>
      <c r="G1" s="12" t="s">
        <v>8387</v>
      </c>
      <c r="H1" s="12" t="s">
        <v>8388</v>
      </c>
    </row>
    <row r="2" spans="1:9" x14ac:dyDescent="0.55000000000000004">
      <c r="A2" s="13" t="s">
        <v>8389</v>
      </c>
      <c r="B2">
        <f>COUNTIFS(Outcome,"successful",Goal,"&lt;1000")</f>
        <v>322</v>
      </c>
      <c r="C2">
        <f>COUNTIFS(Outcome,"failed",Goal,"&lt;1000")</f>
        <v>113</v>
      </c>
      <c r="D2">
        <f>COUNTIFS(Outcome,"canceled",Goal,"&lt;1000")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  <c r="I2" s="14"/>
    </row>
    <row r="3" spans="1:9" x14ac:dyDescent="0.55000000000000004">
      <c r="A3" s="13" t="s">
        <v>8390</v>
      </c>
      <c r="B3">
        <f>COUNTIFS(Outcome,"successful",Goal,"&gt;=1000",Goal,"&lt;5000")</f>
        <v>932</v>
      </c>
      <c r="C3">
        <f>COUNTIFS(Outcome,"failed",Goal,"&gt;=1000",Goal,"&lt;5000")</f>
        <v>420</v>
      </c>
      <c r="D3">
        <f>COUNTIFS(Outcome,"canceled",Goal,"&gt;=1000",Goal,"&lt;5000")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  <c r="I3" s="14"/>
    </row>
    <row r="4" spans="1:9" x14ac:dyDescent="0.55000000000000004">
      <c r="A4" s="13" t="s">
        <v>8391</v>
      </c>
      <c r="B4">
        <f>COUNTIFS(Outcome,"successful",Goal,"&gt;=5000",Goal,"&lt;10000")</f>
        <v>381</v>
      </c>
      <c r="C4">
        <f>COUNTIFS(Outcome,"failed",Goal,"&gt;=5000",Goal,"&lt;10000")</f>
        <v>283</v>
      </c>
      <c r="D4">
        <f>COUNTIFS(Outcome,"canceled",Goal,"&gt;=5000",Goal,"&lt;10000")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4"/>
    </row>
    <row r="5" spans="1:9" x14ac:dyDescent="0.55000000000000004">
      <c r="A5" s="13" t="s">
        <v>8392</v>
      </c>
      <c r="B5">
        <f>COUNTIFS(Outcome,"successful",Goal,"&gt;=10000",Goal,"&lt;15000")</f>
        <v>168</v>
      </c>
      <c r="C5">
        <f>COUNTIFS(Outcome,"failed",Goal,"&gt;=10000",Goal,"&lt;15000")</f>
        <v>144</v>
      </c>
      <c r="D5">
        <f>COUNTIFS(Outcome,"canceled",Goal,"&gt;=10000",Goal,"&lt;15000")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4"/>
    </row>
    <row r="6" spans="1:9" x14ac:dyDescent="0.55000000000000004">
      <c r="A6" s="13" t="s">
        <v>8393</v>
      </c>
      <c r="B6">
        <f>COUNTIFS(Outcome,"successful",Goal,"&gt;=15000",Goal,"&lt;20000")</f>
        <v>94</v>
      </c>
      <c r="C6">
        <f>COUNTIFS(Outcome,"failed",Goal,"&gt;=15000",Goal,"&lt;20000")</f>
        <v>90</v>
      </c>
      <c r="D6">
        <f>COUNTIFS(Outcome,"canceled",Goal,"&gt;=15000",Goal,"&lt;20000")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4"/>
    </row>
    <row r="7" spans="1:9" x14ac:dyDescent="0.55000000000000004">
      <c r="A7" s="13" t="s">
        <v>8394</v>
      </c>
      <c r="B7">
        <f>COUNTIFS(Outcome,"successful",Goal,"&gt;=20000",Goal,"&lt;25000")</f>
        <v>62</v>
      </c>
      <c r="C7">
        <f>COUNTIFS(Outcome,"failed",Goal,"&gt;=20000",Goal,"&lt;25000")</f>
        <v>72</v>
      </c>
      <c r="D7">
        <f>COUNTIFS(Outcome,"canceled",Goal,"&gt;=20000",Goal,"&lt;25000")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4"/>
    </row>
    <row r="8" spans="1:9" x14ac:dyDescent="0.55000000000000004">
      <c r="A8" s="13" t="s">
        <v>8395</v>
      </c>
      <c r="B8">
        <f>COUNTIFS(Outcome,"successful",Goal,"&gt;=25000",Goal,"&lt;30000")</f>
        <v>55</v>
      </c>
      <c r="C8">
        <f>COUNTIFS(Outcome,"failed",Goal,"&gt;=25000",Goal,"&lt;30000")</f>
        <v>64</v>
      </c>
      <c r="D8">
        <f>COUNTIFS(Outcome,"canceled",Goal,"&gt;=25000",Goal,"&lt;30000")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4"/>
    </row>
    <row r="9" spans="1:9" x14ac:dyDescent="0.55000000000000004">
      <c r="A9" s="13" t="s">
        <v>8396</v>
      </c>
      <c r="B9">
        <f>COUNTIFS(Outcome,"successful",Goal,"&gt;=30000",Goal,"&lt;35000")</f>
        <v>32</v>
      </c>
      <c r="C9">
        <f>COUNTIFS(Outcome,"failed",Goal,"&gt;=30000",Goal,"&lt;35000")</f>
        <v>37</v>
      </c>
      <c r="D9">
        <f>COUNTIFS(Outcome,"canceled",Goal,"&gt;=30000",Goal,"&lt;35000")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4"/>
    </row>
    <row r="10" spans="1:9" x14ac:dyDescent="0.55000000000000004">
      <c r="A10" s="13" t="s">
        <v>8397</v>
      </c>
      <c r="B10">
        <f>COUNTIFS(Outcome,"successful",Goal,"&gt;=35000",Goal,"&lt;40000")</f>
        <v>26</v>
      </c>
      <c r="C10">
        <f>COUNTIFS(Outcome,"failed",Goal,"&gt;=35000",Goal,"&lt;40000")</f>
        <v>22</v>
      </c>
      <c r="D10">
        <f>COUNTIFS(Outcome,"canceled",Goal,"&gt;=35000",Goal,"&lt;40000")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4"/>
    </row>
    <row r="11" spans="1:9" x14ac:dyDescent="0.55000000000000004">
      <c r="A11" s="13" t="s">
        <v>8398</v>
      </c>
      <c r="B11">
        <f>COUNTIFS(Outcome,"successful",Goal,"&gt;=40000",Goal,"&lt;45000")</f>
        <v>21</v>
      </c>
      <c r="C11">
        <f>COUNTIFS(Outcome,"failed",Goal,"&gt;=40000",Goal,"&lt;45000")</f>
        <v>16</v>
      </c>
      <c r="D11">
        <f>COUNTIFS(Outcome,"canceled",Goal,"&gt;=40000",Goal,"&lt;45000")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4"/>
    </row>
    <row r="12" spans="1:9" x14ac:dyDescent="0.55000000000000004">
      <c r="A12" s="13" t="s">
        <v>8399</v>
      </c>
      <c r="B12">
        <f>COUNTIFS(Outcome,"successful",Goal,"&gt;=45000",Goal,"&lt;50000")</f>
        <v>6</v>
      </c>
      <c r="C12">
        <f>COUNTIFS(Outcome,"failed",Goal,"&gt;=45000",Goal,"&lt;50000")</f>
        <v>11</v>
      </c>
      <c r="D12">
        <f>COUNTIFS(Outcome,"canceled",Goal,"&gt;=45000",Goal,"&lt;50000")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4"/>
    </row>
    <row r="13" spans="1:9" x14ac:dyDescent="0.55000000000000004">
      <c r="A13" s="13" t="s">
        <v>8400</v>
      </c>
      <c r="B13">
        <f>COUNTIFS(Outcome,"successful",Goal,"&gt;=50000")</f>
        <v>86</v>
      </c>
      <c r="C13">
        <f>COUNTIFS(Outcome,"failed",Goal,"&gt;=50000")</f>
        <v>258</v>
      </c>
      <c r="D13">
        <f>COUNTIFS(Outcome,"canceled",Goal,"&gt;=50000")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4"/>
    </row>
    <row r="15" spans="1:9" x14ac:dyDescent="0.55000000000000004">
      <c r="A15" s="13" t="s">
        <v>8402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</vt:lpstr>
      <vt:lpstr>Pivot 1 - Category</vt:lpstr>
      <vt:lpstr>Pivot 2 - Country</vt:lpstr>
      <vt:lpstr>Pivot 3 - Month</vt:lpstr>
      <vt:lpstr>BONUS</vt:lpstr>
      <vt:lpstr>Goal</vt:lpstr>
      <vt:lpstr>Outcome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Kate Prevost</cp:lastModifiedBy>
  <dcterms:created xsi:type="dcterms:W3CDTF">2017-04-20T15:17:24Z</dcterms:created>
  <dcterms:modified xsi:type="dcterms:W3CDTF">2019-03-02T01:41:46Z</dcterms:modified>
</cp:coreProperties>
</file>