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43b67e29294a3d/Desktop/Final assigment/"/>
    </mc:Choice>
  </mc:AlternateContent>
  <xr:revisionPtr revIDLastSave="0" documentId="14_{BECF6D54-B808-40C2-B00D-E80251922FA1}" xr6:coauthVersionLast="47" xr6:coauthVersionMax="47" xr10:uidLastSave="{00000000-0000-0000-0000-000000000000}"/>
  <bookViews>
    <workbookView xWindow="-108" yWindow="-108" windowWidth="23256" windowHeight="12456" xr2:uid="{A4D31C08-97DF-4289-A84D-C7EE89658B1D}"/>
  </bookViews>
  <sheets>
    <sheet name="personne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D42" i="1" s="1"/>
  <c r="C34" i="1"/>
  <c r="C42" i="1" s="1"/>
  <c r="J33" i="1"/>
  <c r="D33" i="1"/>
  <c r="D41" i="1" s="1"/>
  <c r="C33" i="1"/>
  <c r="C41" i="1" s="1"/>
  <c r="J32" i="1"/>
  <c r="G21" i="1"/>
  <c r="K21" i="1" s="1"/>
  <c r="K20" i="1"/>
  <c r="G20" i="1"/>
  <c r="G19" i="1"/>
  <c r="K19" i="1" s="1"/>
  <c r="G18" i="1"/>
  <c r="K18" i="1" s="1"/>
  <c r="G17" i="1"/>
  <c r="K17" i="1" s="1"/>
  <c r="G16" i="1"/>
  <c r="K16" i="1" s="1"/>
  <c r="G15" i="1"/>
  <c r="K15" i="1" s="1"/>
  <c r="G14" i="1"/>
  <c r="K14" i="1" s="1"/>
  <c r="G13" i="1"/>
  <c r="K13" i="1" s="1"/>
  <c r="G12" i="1"/>
  <c r="K12" i="1" s="1"/>
  <c r="G11" i="1"/>
  <c r="B33" i="1" s="1"/>
  <c r="K10" i="1"/>
  <c r="G10" i="1"/>
  <c r="G9" i="1"/>
  <c r="K9" i="1" s="1"/>
  <c r="G8" i="1"/>
  <c r="K8" i="1" s="1"/>
  <c r="G7" i="1"/>
  <c r="K7" i="1" s="1"/>
  <c r="G6" i="1"/>
  <c r="K6" i="1" s="1"/>
  <c r="G5" i="1"/>
  <c r="K5" i="1" s="1"/>
  <c r="G4" i="1"/>
  <c r="B34" i="1" s="1"/>
  <c r="B42" i="1" l="1"/>
  <c r="E34" i="1"/>
  <c r="E42" i="1" s="1"/>
  <c r="B41" i="1"/>
  <c r="E41" i="1" s="1"/>
  <c r="E33" i="1"/>
  <c r="K11" i="1"/>
  <c r="K4" i="1"/>
</calcChain>
</file>

<file path=xl/sharedStrings.xml><?xml version="1.0" encoding="utf-8"?>
<sst xmlns="http://schemas.openxmlformats.org/spreadsheetml/2006/main" count="92" uniqueCount="55">
  <si>
    <t>Company Oy's personnel database</t>
  </si>
  <si>
    <t>Name</t>
  </si>
  <si>
    <t>Job title</t>
  </si>
  <si>
    <t>Phone</t>
  </si>
  <si>
    <t>Department</t>
  </si>
  <si>
    <t xml:space="preserve">Salary/h
</t>
  </si>
  <si>
    <t>Worked hours
/month</t>
  </si>
  <si>
    <t>Gross 
salary</t>
  </si>
  <si>
    <t xml:space="preserve">Tax%
</t>
  </si>
  <si>
    <t>Employee
insurance(EI)</t>
  </si>
  <si>
    <t>Unemployent
insurance (UI)</t>
  </si>
  <si>
    <t>Net
salary</t>
  </si>
  <si>
    <t>Nieminen Kalle</t>
  </si>
  <si>
    <t>It-support</t>
  </si>
  <si>
    <t>Administration</t>
  </si>
  <si>
    <t>Lahtinen Liisa</t>
  </si>
  <si>
    <t>Salesperson</t>
  </si>
  <si>
    <t>Sales dep.</t>
  </si>
  <si>
    <t>Jokinen Kaija</t>
  </si>
  <si>
    <t>Cleaner</t>
  </si>
  <si>
    <t>Järvelä Minna</t>
  </si>
  <si>
    <t>Ruutinen Reino</t>
  </si>
  <si>
    <t>Kauppinen Jokke</t>
  </si>
  <si>
    <t>Messenger</t>
  </si>
  <si>
    <t>Lehtonen Leila</t>
  </si>
  <si>
    <t>Secretary</t>
  </si>
  <si>
    <t>Kalanen Kirsti</t>
  </si>
  <si>
    <t>Sales manager</t>
  </si>
  <si>
    <t>Kimppanen Joonas</t>
  </si>
  <si>
    <t>Trainee</t>
  </si>
  <si>
    <t>Kummeli Kustaa</t>
  </si>
  <si>
    <t>Marketing manager</t>
  </si>
  <si>
    <t>Leinonen Anne</t>
  </si>
  <si>
    <t>Financial manager</t>
  </si>
  <si>
    <t>Kivelä Sakari</t>
  </si>
  <si>
    <t>Jokela Tomppa</t>
  </si>
  <si>
    <t>Miettinen Laila</t>
  </si>
  <si>
    <t>Lintunen Kai</t>
  </si>
  <si>
    <t>Kyllönen Kyösti</t>
  </si>
  <si>
    <t>Customer service</t>
  </si>
  <si>
    <t>Pekkarinen Matti</t>
  </si>
  <si>
    <t>CEO</t>
  </si>
  <si>
    <t>Merilä Juuso</t>
  </si>
  <si>
    <t>Summary 2021:</t>
  </si>
  <si>
    <t>Phonebook:</t>
  </si>
  <si>
    <t>Staff salary costs in month</t>
  </si>
  <si>
    <t xml:space="preserve">Name: </t>
  </si>
  <si>
    <t>(fill)</t>
  </si>
  <si>
    <t>Employee
insurance</t>
  </si>
  <si>
    <t>Unemployent
insurance</t>
  </si>
  <si>
    <t>Phone:</t>
  </si>
  <si>
    <t>(function)</t>
  </si>
  <si>
    <t xml:space="preserve">Department </t>
  </si>
  <si>
    <t>Staff salary costs in year 2021</t>
  </si>
  <si>
    <t>Summary of the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</si>
</sst>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£&quot;* #,##0.00_-;\-&quot;£&quot;* #,##0.00_-;_-&quot;£&quot;* &quot;-&quot;??_-;_-@_-"/>
    <numFmt numFmtId="164" formatCode="#,##0.00\ &quot;€&quot;"/>
    <numFmt numFmtId="165" formatCode="0.0\ %"/>
    <numFmt numFmtId="166" formatCode="#,##0\ &quot;mk&quot;;[Red]\-#,##0\ &quot;mk&quot;"/>
    <numFmt numFmtId="167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0" fillId="0" borderId="4" xfId="0" applyBorder="1"/>
    <xf numFmtId="0" fontId="0" fillId="0" borderId="4" xfId="0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2" fillId="2" borderId="6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0" borderId="8" xfId="0" applyFont="1" applyBorder="1"/>
    <xf numFmtId="0" fontId="0" fillId="0" borderId="9" xfId="0" applyBorder="1"/>
    <xf numFmtId="0" fontId="0" fillId="0" borderId="9" xfId="0" applyBorder="1" applyAlignment="1">
      <alignment horizontal="center"/>
    </xf>
    <xf numFmtId="164" fontId="0" fillId="0" borderId="9" xfId="1" applyNumberFormat="1" applyFont="1" applyBorder="1"/>
    <xf numFmtId="164" fontId="0" fillId="3" borderId="9" xfId="1" applyNumberFormat="1" applyFont="1" applyFill="1" applyBorder="1"/>
    <xf numFmtId="165" fontId="0" fillId="0" borderId="9" xfId="2" applyNumberFormat="1" applyFont="1" applyBorder="1"/>
    <xf numFmtId="165" fontId="0" fillId="3" borderId="9" xfId="2" applyNumberFormat="1" applyFont="1" applyFill="1" applyBorder="1" applyAlignment="1">
      <alignment horizontal="center" vertical="center"/>
    </xf>
    <xf numFmtId="165" fontId="0" fillId="3" borderId="9" xfId="2" applyNumberFormat="1" applyFon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/>
    <xf numFmtId="0" fontId="3" fillId="0" borderId="9" xfId="0" applyFont="1" applyBorder="1" applyAlignment="1">
      <alignment horizontal="center"/>
    </xf>
    <xf numFmtId="166" fontId="0" fillId="0" borderId="0" xfId="0" applyNumberFormat="1"/>
    <xf numFmtId="0" fontId="3" fillId="0" borderId="9" xfId="0" applyFont="1" applyBorder="1"/>
    <xf numFmtId="0" fontId="0" fillId="0" borderId="11" xfId="0" applyBorder="1"/>
    <xf numFmtId="0" fontId="3" fillId="0" borderId="12" xfId="0" applyFont="1" applyBorder="1"/>
    <xf numFmtId="0" fontId="0" fillId="0" borderId="12" xfId="0" applyBorder="1" applyAlignment="1">
      <alignment horizontal="center"/>
    </xf>
    <xf numFmtId="164" fontId="0" fillId="0" borderId="12" xfId="1" applyNumberFormat="1" applyFont="1" applyBorder="1"/>
    <xf numFmtId="164" fontId="0" fillId="3" borderId="12" xfId="1" applyNumberFormat="1" applyFont="1" applyFill="1" applyBorder="1"/>
    <xf numFmtId="165" fontId="0" fillId="0" borderId="12" xfId="2" applyNumberFormat="1" applyFont="1" applyBorder="1"/>
    <xf numFmtId="165" fontId="0" fillId="3" borderId="12" xfId="2" applyNumberFormat="1" applyFont="1" applyFill="1" applyBorder="1" applyAlignment="1">
      <alignment horizontal="center" vertical="center"/>
    </xf>
    <xf numFmtId="165" fontId="0" fillId="3" borderId="12" xfId="2" applyNumberFormat="1" applyFon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0" borderId="0" xfId="1" applyNumberFormat="1" applyFont="1"/>
    <xf numFmtId="164" fontId="0" fillId="0" borderId="0" xfId="1" applyNumberFormat="1" applyFont="1" applyFill="1" applyBorder="1"/>
    <xf numFmtId="165" fontId="0" fillId="0" borderId="0" xfId="2" applyNumberFormat="1" applyFont="1" applyFill="1" applyBorder="1"/>
    <xf numFmtId="164" fontId="0" fillId="0" borderId="0" xfId="0" applyNumberFormat="1"/>
    <xf numFmtId="164" fontId="0" fillId="0" borderId="0" xfId="1" applyNumberFormat="1" applyFont="1" applyFill="1"/>
    <xf numFmtId="165" fontId="0" fillId="0" borderId="0" xfId="2" applyNumberFormat="1" applyFont="1" applyFill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14" xfId="0" applyFont="1" applyBorder="1"/>
    <xf numFmtId="0" fontId="5" fillId="0" borderId="16" xfId="0" applyFont="1" applyBorder="1"/>
    <xf numFmtId="0" fontId="5" fillId="0" borderId="16" xfId="0" applyFont="1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" fillId="0" borderId="19" xfId="0" applyFont="1" applyBorder="1" applyAlignment="1">
      <alignment vertical="top"/>
    </xf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5" xfId="0" applyFont="1" applyBorder="1"/>
    <xf numFmtId="0" fontId="2" fillId="0" borderId="6" xfId="0" applyFont="1" applyBorder="1" applyAlignment="1">
      <alignment horizontal="center" wrapText="1"/>
    </xf>
    <xf numFmtId="0" fontId="4" fillId="0" borderId="19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167" fontId="5" fillId="6" borderId="9" xfId="0" applyNumberFormat="1" applyFont="1" applyFill="1" applyBorder="1" applyAlignment="1">
      <alignment horizontal="center"/>
    </xf>
    <xf numFmtId="10" fontId="5" fillId="6" borderId="9" xfId="0" applyNumberFormat="1" applyFont="1" applyFill="1" applyBorder="1" applyAlignment="1">
      <alignment horizontal="center"/>
    </xf>
    <xf numFmtId="167" fontId="5" fillId="6" borderId="10" xfId="0" applyNumberFormat="1" applyFont="1" applyFill="1" applyBorder="1" applyAlignment="1">
      <alignment horizontal="center"/>
    </xf>
    <xf numFmtId="0" fontId="4" fillId="0" borderId="21" xfId="0" applyFont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167" fontId="5" fillId="6" borderId="12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7" fontId="5" fillId="7" borderId="9" xfId="0" applyNumberFormat="1" applyFont="1" applyFill="1" applyBorder="1" applyAlignment="1">
      <alignment horizontal="center"/>
    </xf>
    <xf numFmtId="10" fontId="5" fillId="7" borderId="9" xfId="0" applyNumberFormat="1" applyFont="1" applyFill="1" applyBorder="1" applyAlignment="1">
      <alignment horizontal="center"/>
    </xf>
    <xf numFmtId="167" fontId="5" fillId="7" borderId="10" xfId="0" applyNumberFormat="1" applyFont="1" applyFill="1" applyBorder="1" applyAlignment="1">
      <alignment horizontal="center"/>
    </xf>
    <xf numFmtId="167" fontId="5" fillId="7" borderId="23" xfId="0" applyNumberFormat="1" applyFont="1" applyFill="1" applyBorder="1" applyAlignment="1">
      <alignment horizontal="center"/>
    </xf>
    <xf numFmtId="167" fontId="5" fillId="7" borderId="24" xfId="0" applyNumberFormat="1" applyFont="1" applyFill="1" applyBorder="1" applyAlignment="1">
      <alignment horizontal="center"/>
    </xf>
    <xf numFmtId="0" fontId="4" fillId="0" borderId="25" xfId="0" applyFont="1" applyBorder="1"/>
    <xf numFmtId="0" fontId="0" fillId="0" borderId="26" xfId="0" applyBorder="1"/>
    <xf numFmtId="0" fontId="0" fillId="0" borderId="26" xfId="0" applyBorder="1" applyAlignment="1">
      <alignment horizont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salaries by department 2021</a:t>
            </a:r>
          </a:p>
        </c:rich>
      </c:tx>
      <c:layout>
        <c:manualLayout>
          <c:xMode val="edge"/>
          <c:yMode val="edge"/>
          <c:x val="0.30203769228527688"/>
          <c:y val="1.29849238558612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6200633075261"/>
          <c:y val="7.3093285776826403E-2"/>
          <c:w val="0.86721678618624554"/>
          <c:h val="0.8646341874568407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[1]Personnel!$A$41:$A$42</c:f>
              <c:strCache>
                <c:ptCount val="2"/>
                <c:pt idx="0">
                  <c:v>Sales dep.</c:v>
                </c:pt>
                <c:pt idx="1">
                  <c:v>Administration</c:v>
                </c:pt>
              </c:strCache>
            </c:strRef>
          </c:cat>
          <c:val>
            <c:numRef>
              <c:f>[1]Personnel!$B$41:$B$42</c:f>
              <c:numCache>
                <c:formatCode>General</c:formatCode>
                <c:ptCount val="2"/>
                <c:pt idx="0">
                  <c:v>222603.44818886829</c:v>
                </c:pt>
                <c:pt idx="1">
                  <c:v>252927.73132987882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5-434F-A734-76F33EF2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00359759"/>
        <c:axId val="1500357263"/>
      </c:barChart>
      <c:catAx>
        <c:axId val="1500359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0357263"/>
        <c:crosses val="autoZero"/>
        <c:auto val="1"/>
        <c:lblAlgn val="ctr"/>
        <c:lblOffset val="100"/>
        <c:noMultiLvlLbl val="0"/>
      </c:catAx>
      <c:valAx>
        <c:axId val="150035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59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46706</xdr:colOff>
      <xdr:row>35</xdr:row>
      <xdr:rowOff>42725</xdr:rowOff>
    </xdr:from>
    <xdr:to>
      <xdr:col>18</xdr:col>
      <xdr:colOff>85724</xdr:colOff>
      <xdr:row>58</xdr:row>
      <xdr:rowOff>20316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8DCE6E-9ED5-44FD-A69D-6A606679B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hand\Downloads\Personell-_salaries_finished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nel"/>
    </sheetNames>
    <sheetDataSet>
      <sheetData sheetId="0">
        <row r="41">
          <cell r="A41" t="str">
            <v>Sales dep.</v>
          </cell>
          <cell r="B41">
            <v>222603.44818886829</v>
          </cell>
        </row>
        <row r="42">
          <cell r="A42" t="str">
            <v>Administration</v>
          </cell>
          <cell r="B42">
            <v>252927.73132987882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9B0E-8AFF-45A9-81ED-D075F1D1E4A5}">
  <dimension ref="A1:P48"/>
  <sheetViews>
    <sheetView tabSelected="1" zoomScale="70" zoomScaleNormal="70" workbookViewId="0">
      <selection activeCell="F46" sqref="F46"/>
    </sheetView>
  </sheetViews>
  <sheetFormatPr defaultRowHeight="14.4" x14ac:dyDescent="0.3"/>
  <cols>
    <col min="1" max="1" width="25.6640625" customWidth="1"/>
    <col min="2" max="2" width="20.5546875" customWidth="1"/>
    <col min="3" max="3" width="16.109375" style="18" customWidth="1"/>
    <col min="4" max="4" width="17.44140625" customWidth="1"/>
    <col min="5" max="5" width="15.33203125" customWidth="1"/>
    <col min="6" max="6" width="19" customWidth="1"/>
    <col min="7" max="8" width="13" customWidth="1"/>
    <col min="9" max="10" width="19.5546875" customWidth="1"/>
    <col min="11" max="11" width="20.109375" customWidth="1"/>
    <col min="12" max="12" width="19.6640625" customWidth="1"/>
    <col min="13" max="13" width="13" customWidth="1"/>
  </cols>
  <sheetData>
    <row r="1" spans="1:16" ht="15" thickBot="1" x14ac:dyDescent="0.35">
      <c r="A1" s="75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16" ht="15" thickBot="1" x14ac:dyDescent="0.35">
      <c r="A2" s="1"/>
      <c r="B2" s="1"/>
      <c r="C2" s="2"/>
      <c r="D2" s="1"/>
      <c r="E2" s="1"/>
      <c r="F2" s="1"/>
      <c r="G2" s="1"/>
      <c r="H2" s="1"/>
      <c r="I2" s="3">
        <v>4.1000000000000002E-2</v>
      </c>
      <c r="J2" s="3">
        <v>3.3999999999999998E-3</v>
      </c>
      <c r="K2" s="1"/>
    </row>
    <row r="3" spans="1:16" ht="27" x14ac:dyDescent="0.3">
      <c r="A3" s="4" t="s">
        <v>1</v>
      </c>
      <c r="B3" s="5" t="s">
        <v>2</v>
      </c>
      <c r="C3" s="6" t="s">
        <v>3</v>
      </c>
      <c r="D3" s="5" t="s">
        <v>4</v>
      </c>
      <c r="E3" s="7" t="s">
        <v>5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8" t="s">
        <v>11</v>
      </c>
    </row>
    <row r="4" spans="1:16" x14ac:dyDescent="0.3">
      <c r="A4" s="9" t="s">
        <v>12</v>
      </c>
      <c r="B4" s="10" t="s">
        <v>13</v>
      </c>
      <c r="C4" s="11">
        <v>2225</v>
      </c>
      <c r="D4" s="11" t="s">
        <v>14</v>
      </c>
      <c r="E4" s="12">
        <v>12.614094484613327</v>
      </c>
      <c r="F4" s="11">
        <v>160</v>
      </c>
      <c r="G4" s="13">
        <f>E4*F4</f>
        <v>2018.2551175381323</v>
      </c>
      <c r="H4" s="14">
        <v>0.27</v>
      </c>
      <c r="I4" s="15">
        <v>4.1000000000000002E-2</v>
      </c>
      <c r="J4" s="16">
        <v>3.3999999999999998E-3</v>
      </c>
      <c r="K4" s="17">
        <f>G4-(G4*(H4+I4+J4))</f>
        <v>1383.7157085841436</v>
      </c>
      <c r="N4" s="18"/>
    </row>
    <row r="5" spans="1:16" x14ac:dyDescent="0.3">
      <c r="A5" s="19" t="s">
        <v>15</v>
      </c>
      <c r="B5" s="10" t="s">
        <v>16</v>
      </c>
      <c r="C5" s="11">
        <v>4332</v>
      </c>
      <c r="D5" s="20" t="s">
        <v>17</v>
      </c>
      <c r="E5" s="12">
        <v>11.773154852305773</v>
      </c>
      <c r="F5" s="11">
        <v>155</v>
      </c>
      <c r="G5" s="13">
        <f t="shared" ref="G5:G21" si="0">E5*F5</f>
        <v>1824.8390021073947</v>
      </c>
      <c r="H5" s="14">
        <v>0.32600000000000001</v>
      </c>
      <c r="I5" s="15">
        <v>4.1000000000000002E-2</v>
      </c>
      <c r="J5" s="16">
        <v>3.3999999999999998E-3</v>
      </c>
      <c r="K5" s="17">
        <f t="shared" ref="K5:K21" si="1">G5-(G5*(H5+I5+J5))</f>
        <v>1148.9186357268156</v>
      </c>
      <c r="N5" s="18"/>
      <c r="O5" s="21"/>
      <c r="P5" s="21"/>
    </row>
    <row r="6" spans="1:16" x14ac:dyDescent="0.3">
      <c r="A6" s="19" t="s">
        <v>18</v>
      </c>
      <c r="B6" s="10" t="s">
        <v>19</v>
      </c>
      <c r="C6" s="11">
        <v>3312</v>
      </c>
      <c r="D6" s="11" t="s">
        <v>14</v>
      </c>
      <c r="E6" s="12">
        <v>8.0730204701525299</v>
      </c>
      <c r="F6" s="11">
        <v>120</v>
      </c>
      <c r="G6" s="13">
        <f t="shared" si="0"/>
        <v>968.7624564183036</v>
      </c>
      <c r="H6" s="14">
        <v>0.26500000000000001</v>
      </c>
      <c r="I6" s="15">
        <v>4.1000000000000002E-2</v>
      </c>
      <c r="J6" s="16">
        <v>3.3999999999999998E-3</v>
      </c>
      <c r="K6" s="17">
        <f t="shared" si="1"/>
        <v>669.02735240248046</v>
      </c>
      <c r="N6" s="18"/>
      <c r="O6" s="21"/>
      <c r="P6" s="21"/>
    </row>
    <row r="7" spans="1:16" x14ac:dyDescent="0.3">
      <c r="A7" s="19" t="s">
        <v>20</v>
      </c>
      <c r="B7" s="10" t="s">
        <v>13</v>
      </c>
      <c r="C7" s="11">
        <v>4432</v>
      </c>
      <c r="D7" s="11" t="s">
        <v>14</v>
      </c>
      <c r="E7" s="12">
        <v>10.091275587690662</v>
      </c>
      <c r="F7" s="11">
        <v>160</v>
      </c>
      <c r="G7" s="13">
        <f t="shared" si="0"/>
        <v>1614.6040940305058</v>
      </c>
      <c r="H7" s="14">
        <v>0.22900000000000001</v>
      </c>
      <c r="I7" s="15">
        <v>4.1000000000000002E-2</v>
      </c>
      <c r="J7" s="16">
        <v>3.3999999999999998E-3</v>
      </c>
      <c r="K7" s="17">
        <f t="shared" si="1"/>
        <v>1173.1713347225655</v>
      </c>
      <c r="N7" s="18"/>
      <c r="O7" s="21"/>
      <c r="P7" s="21"/>
    </row>
    <row r="8" spans="1:16" x14ac:dyDescent="0.3">
      <c r="A8" s="19" t="s">
        <v>21</v>
      </c>
      <c r="B8" s="10" t="s">
        <v>16</v>
      </c>
      <c r="C8" s="11">
        <v>4223</v>
      </c>
      <c r="D8" s="11" t="s">
        <v>17</v>
      </c>
      <c r="E8" s="12">
        <v>14.295973749228438</v>
      </c>
      <c r="F8" s="11">
        <v>155</v>
      </c>
      <c r="G8" s="13">
        <f t="shared" si="0"/>
        <v>2215.8759311304079</v>
      </c>
      <c r="H8" s="14">
        <v>0.28999999999999998</v>
      </c>
      <c r="I8" s="15">
        <v>4.1000000000000002E-2</v>
      </c>
      <c r="J8" s="16">
        <v>3.3999999999999998E-3</v>
      </c>
      <c r="K8" s="17">
        <f t="shared" si="1"/>
        <v>1474.8870197603997</v>
      </c>
      <c r="N8" s="18"/>
      <c r="O8" s="21"/>
      <c r="P8" s="21"/>
    </row>
    <row r="9" spans="1:16" x14ac:dyDescent="0.3">
      <c r="A9" s="19" t="s">
        <v>22</v>
      </c>
      <c r="B9" s="22" t="s">
        <v>23</v>
      </c>
      <c r="C9" s="11">
        <v>2345</v>
      </c>
      <c r="D9" s="11" t="s">
        <v>14</v>
      </c>
      <c r="E9" s="12">
        <v>8.7457721759985727</v>
      </c>
      <c r="F9" s="11">
        <v>168</v>
      </c>
      <c r="G9" s="13">
        <f t="shared" si="0"/>
        <v>1469.2897255677601</v>
      </c>
      <c r="H9" s="14">
        <v>0.27</v>
      </c>
      <c r="I9" s="15">
        <v>4.1000000000000002E-2</v>
      </c>
      <c r="J9" s="16">
        <v>3.3999999999999998E-3</v>
      </c>
      <c r="K9" s="17">
        <f t="shared" si="1"/>
        <v>1007.3450358492563</v>
      </c>
      <c r="N9" s="18"/>
      <c r="O9" s="21"/>
      <c r="P9" s="21"/>
    </row>
    <row r="10" spans="1:16" x14ac:dyDescent="0.3">
      <c r="A10" s="19" t="s">
        <v>24</v>
      </c>
      <c r="B10" s="22" t="s">
        <v>25</v>
      </c>
      <c r="C10" s="11">
        <v>4773</v>
      </c>
      <c r="D10" s="11" t="s">
        <v>14</v>
      </c>
      <c r="E10" s="12">
        <v>15.136913381535992</v>
      </c>
      <c r="F10" s="11">
        <v>153</v>
      </c>
      <c r="G10" s="13">
        <f t="shared" si="0"/>
        <v>2315.9477473750067</v>
      </c>
      <c r="H10" s="14">
        <v>0.33</v>
      </c>
      <c r="I10" s="15">
        <v>4.1000000000000002E-2</v>
      </c>
      <c r="J10" s="16">
        <v>3.3999999999999998E-3</v>
      </c>
      <c r="K10" s="17">
        <f t="shared" si="1"/>
        <v>1448.8569107578041</v>
      </c>
      <c r="N10" s="18"/>
      <c r="O10" s="21"/>
      <c r="P10" s="21"/>
    </row>
    <row r="11" spans="1:16" x14ac:dyDescent="0.3">
      <c r="A11" s="19" t="s">
        <v>26</v>
      </c>
      <c r="B11" s="22" t="s">
        <v>27</v>
      </c>
      <c r="C11" s="11">
        <v>5634</v>
      </c>
      <c r="D11" s="11" t="s">
        <v>17</v>
      </c>
      <c r="E11" s="12">
        <v>15.977853013843548</v>
      </c>
      <c r="F11" s="11">
        <v>155</v>
      </c>
      <c r="G11" s="13">
        <f t="shared" si="0"/>
        <v>2476.56721714575</v>
      </c>
      <c r="H11" s="14">
        <v>0.36</v>
      </c>
      <c r="I11" s="15">
        <v>4.1000000000000002E-2</v>
      </c>
      <c r="J11" s="16">
        <v>3.3999999999999998E-3</v>
      </c>
      <c r="K11" s="17">
        <f t="shared" si="1"/>
        <v>1475.0434345320086</v>
      </c>
      <c r="N11" s="18"/>
      <c r="O11" s="21"/>
      <c r="P11" s="21"/>
    </row>
    <row r="12" spans="1:16" x14ac:dyDescent="0.3">
      <c r="A12" s="19" t="s">
        <v>28</v>
      </c>
      <c r="B12" s="22" t="s">
        <v>29</v>
      </c>
      <c r="C12" s="11">
        <v>8867</v>
      </c>
      <c r="D12" s="11" t="s">
        <v>14</v>
      </c>
      <c r="E12" s="12">
        <v>8.5775842495370629</v>
      </c>
      <c r="F12" s="11">
        <v>132</v>
      </c>
      <c r="G12" s="13">
        <f t="shared" si="0"/>
        <v>1132.2411209388922</v>
      </c>
      <c r="H12" s="14">
        <v>0.24</v>
      </c>
      <c r="I12" s="15">
        <v>4.1000000000000002E-2</v>
      </c>
      <c r="J12" s="16">
        <v>3.3999999999999998E-3</v>
      </c>
      <c r="K12" s="17">
        <f t="shared" si="1"/>
        <v>810.23174614387131</v>
      </c>
      <c r="N12" s="18"/>
      <c r="O12" s="21"/>
      <c r="P12" s="21"/>
    </row>
    <row r="13" spans="1:16" x14ac:dyDescent="0.3">
      <c r="A13" s="19" t="s">
        <v>30</v>
      </c>
      <c r="B13" s="22" t="s">
        <v>31</v>
      </c>
      <c r="C13" s="11">
        <v>3376</v>
      </c>
      <c r="D13" s="11" t="s">
        <v>17</v>
      </c>
      <c r="E13" s="12">
        <v>15.809665087382037</v>
      </c>
      <c r="F13" s="11">
        <v>144</v>
      </c>
      <c r="G13" s="13">
        <f t="shared" si="0"/>
        <v>2276.5917725830132</v>
      </c>
      <c r="H13" s="14">
        <v>0.36499999999999999</v>
      </c>
      <c r="I13" s="15">
        <v>4.1000000000000002E-2</v>
      </c>
      <c r="J13" s="16">
        <v>3.3999999999999998E-3</v>
      </c>
      <c r="K13" s="17">
        <f t="shared" si="1"/>
        <v>1344.5551008875277</v>
      </c>
      <c r="N13" s="18"/>
      <c r="O13" s="21"/>
      <c r="P13" s="21"/>
    </row>
    <row r="14" spans="1:16" x14ac:dyDescent="0.3">
      <c r="A14" s="19" t="s">
        <v>32</v>
      </c>
      <c r="B14" s="22" t="s">
        <v>33</v>
      </c>
      <c r="C14" s="11">
        <v>6654</v>
      </c>
      <c r="D14" s="11" t="s">
        <v>14</v>
      </c>
      <c r="E14" s="12">
        <v>16.146040940305099</v>
      </c>
      <c r="F14" s="11">
        <v>168</v>
      </c>
      <c r="G14" s="13">
        <f t="shared" si="0"/>
        <v>2712.5348779712567</v>
      </c>
      <c r="H14" s="14">
        <v>0.35199999999999998</v>
      </c>
      <c r="I14" s="15">
        <v>4.1000000000000002E-2</v>
      </c>
      <c r="J14" s="16">
        <v>3.3999999999999998E-3</v>
      </c>
      <c r="K14" s="17">
        <f t="shared" si="1"/>
        <v>1637.2860523434506</v>
      </c>
      <c r="N14" s="18"/>
      <c r="O14" s="21"/>
      <c r="P14" s="21"/>
    </row>
    <row r="15" spans="1:16" x14ac:dyDescent="0.3">
      <c r="A15" s="19" t="s">
        <v>34</v>
      </c>
      <c r="B15" s="10" t="s">
        <v>16</v>
      </c>
      <c r="C15" s="11">
        <v>4435</v>
      </c>
      <c r="D15" s="11" t="s">
        <v>17</v>
      </c>
      <c r="E15" s="12">
        <v>18.500671910766201</v>
      </c>
      <c r="F15" s="11">
        <v>120</v>
      </c>
      <c r="G15" s="13">
        <f t="shared" si="0"/>
        <v>2220.0806292919442</v>
      </c>
      <c r="H15" s="14">
        <v>0.41</v>
      </c>
      <c r="I15" s="15">
        <v>4.1000000000000002E-2</v>
      </c>
      <c r="J15" s="16">
        <v>3.3999999999999998E-3</v>
      </c>
      <c r="K15" s="17">
        <f t="shared" si="1"/>
        <v>1211.2759913416849</v>
      </c>
      <c r="N15" s="18"/>
      <c r="O15" s="21"/>
      <c r="P15" s="21"/>
    </row>
    <row r="16" spans="1:16" x14ac:dyDescent="0.3">
      <c r="A16" s="19" t="s">
        <v>35</v>
      </c>
      <c r="B16" s="10" t="s">
        <v>16</v>
      </c>
      <c r="C16" s="11">
        <v>3645</v>
      </c>
      <c r="D16" s="11" t="s">
        <v>17</v>
      </c>
      <c r="E16" s="12">
        <v>12.277718631690306</v>
      </c>
      <c r="F16" s="11">
        <v>170</v>
      </c>
      <c r="G16" s="13">
        <f t="shared" si="0"/>
        <v>2087.2121673873521</v>
      </c>
      <c r="H16" s="14">
        <v>0.32800000000000001</v>
      </c>
      <c r="I16" s="15">
        <v>4.1000000000000002E-2</v>
      </c>
      <c r="J16" s="16">
        <v>3.3999999999999998E-3</v>
      </c>
      <c r="K16" s="17">
        <f t="shared" si="1"/>
        <v>1309.9343562523022</v>
      </c>
      <c r="N16" s="18"/>
      <c r="O16" s="21"/>
      <c r="P16" s="21"/>
    </row>
    <row r="17" spans="1:16" x14ac:dyDescent="0.3">
      <c r="A17" s="19" t="s">
        <v>36</v>
      </c>
      <c r="B17" s="10" t="s">
        <v>16</v>
      </c>
      <c r="C17" s="11">
        <v>6654</v>
      </c>
      <c r="D17" s="11" t="s">
        <v>17</v>
      </c>
      <c r="E17" s="12">
        <v>10.427651440613683</v>
      </c>
      <c r="F17" s="11">
        <v>147</v>
      </c>
      <c r="G17" s="13">
        <f t="shared" si="0"/>
        <v>1532.8647617702115</v>
      </c>
      <c r="H17" s="14">
        <v>0.318</v>
      </c>
      <c r="I17" s="15">
        <v>4.1000000000000002E-2</v>
      </c>
      <c r="J17" s="16">
        <v>3.3999999999999998E-3</v>
      </c>
      <c r="K17" s="17">
        <f t="shared" si="1"/>
        <v>977.35457210468689</v>
      </c>
      <c r="N17" s="18"/>
      <c r="O17" s="21"/>
      <c r="P17" s="21"/>
    </row>
    <row r="18" spans="1:16" x14ac:dyDescent="0.3">
      <c r="A18" s="19" t="s">
        <v>37</v>
      </c>
      <c r="B18" s="10" t="s">
        <v>16</v>
      </c>
      <c r="C18" s="11">
        <v>1196</v>
      </c>
      <c r="D18" s="11" t="s">
        <v>17</v>
      </c>
      <c r="E18" s="12">
        <v>9.2503359553831057</v>
      </c>
      <c r="F18" s="11">
        <v>137</v>
      </c>
      <c r="G18" s="13">
        <f t="shared" si="0"/>
        <v>1267.2960258874855</v>
      </c>
      <c r="H18" s="14">
        <v>0.307</v>
      </c>
      <c r="I18" s="15">
        <v>4.1000000000000002E-2</v>
      </c>
      <c r="J18" s="16">
        <v>3.3999999999999998E-3</v>
      </c>
      <c r="K18" s="17">
        <f t="shared" si="1"/>
        <v>821.96820239062311</v>
      </c>
      <c r="N18" s="18"/>
      <c r="O18" s="21"/>
      <c r="P18" s="21"/>
    </row>
    <row r="19" spans="1:16" x14ac:dyDescent="0.3">
      <c r="A19" s="19" t="s">
        <v>38</v>
      </c>
      <c r="B19" s="22" t="s">
        <v>39</v>
      </c>
      <c r="C19" s="11">
        <v>5647</v>
      </c>
      <c r="D19" s="11" t="s">
        <v>14</v>
      </c>
      <c r="E19" s="12">
        <v>10.259463514152174</v>
      </c>
      <c r="F19" s="11">
        <v>154</v>
      </c>
      <c r="G19" s="13">
        <f t="shared" si="0"/>
        <v>1579.9573811794348</v>
      </c>
      <c r="H19" s="14">
        <v>0.24299999999999999</v>
      </c>
      <c r="I19" s="15">
        <v>4.1000000000000002E-2</v>
      </c>
      <c r="J19" s="16">
        <v>3.3999999999999998E-3</v>
      </c>
      <c r="K19" s="17">
        <f t="shared" si="1"/>
        <v>1125.8776298284652</v>
      </c>
      <c r="N19" s="18"/>
      <c r="O19" s="21"/>
      <c r="P19" s="21"/>
    </row>
    <row r="20" spans="1:16" x14ac:dyDescent="0.3">
      <c r="A20" s="19" t="s">
        <v>40</v>
      </c>
      <c r="B20" s="22" t="s">
        <v>41</v>
      </c>
      <c r="C20" s="11">
        <v>4432</v>
      </c>
      <c r="D20" s="11" t="s">
        <v>14</v>
      </c>
      <c r="E20" s="12">
        <v>50.456377938453308</v>
      </c>
      <c r="F20" s="11">
        <v>144</v>
      </c>
      <c r="G20" s="13">
        <f t="shared" si="0"/>
        <v>7265.7184231372767</v>
      </c>
      <c r="H20" s="14">
        <v>0.54</v>
      </c>
      <c r="I20" s="15">
        <v>4.1000000000000002E-2</v>
      </c>
      <c r="J20" s="16">
        <v>3.3999999999999998E-3</v>
      </c>
      <c r="K20" s="17">
        <f t="shared" si="1"/>
        <v>3019.6325766558521</v>
      </c>
      <c r="N20" s="18"/>
      <c r="O20" s="21"/>
      <c r="P20" s="21"/>
    </row>
    <row r="21" spans="1:16" ht="15" thickBot="1" x14ac:dyDescent="0.35">
      <c r="A21" s="23" t="s">
        <v>42</v>
      </c>
      <c r="B21" s="24" t="s">
        <v>27</v>
      </c>
      <c r="C21" s="25">
        <v>1123</v>
      </c>
      <c r="D21" s="25" t="s">
        <v>17</v>
      </c>
      <c r="E21" s="26">
        <v>17.659732278458659</v>
      </c>
      <c r="F21" s="25">
        <v>150</v>
      </c>
      <c r="G21" s="27">
        <f t="shared" si="0"/>
        <v>2648.9598417687989</v>
      </c>
      <c r="H21" s="28">
        <v>0.34</v>
      </c>
      <c r="I21" s="29">
        <v>4.1000000000000002E-2</v>
      </c>
      <c r="J21" s="30">
        <v>3.3999999999999998E-3</v>
      </c>
      <c r="K21" s="31">
        <f t="shared" si="1"/>
        <v>1630.6996785928727</v>
      </c>
      <c r="N21" s="18"/>
      <c r="O21" s="21"/>
      <c r="P21" s="21"/>
    </row>
    <row r="22" spans="1:16" x14ac:dyDescent="0.3">
      <c r="E22" s="32"/>
      <c r="F22" s="18"/>
      <c r="G22" s="33"/>
      <c r="H22" s="34"/>
      <c r="I22" s="34"/>
      <c r="J22" s="34"/>
      <c r="K22" s="35"/>
      <c r="N22" s="18"/>
      <c r="O22" s="21"/>
      <c r="P22" s="21"/>
    </row>
    <row r="23" spans="1:16" x14ac:dyDescent="0.3">
      <c r="E23" s="32"/>
      <c r="F23" s="18"/>
      <c r="G23" s="33"/>
      <c r="H23" s="34"/>
      <c r="I23" s="34"/>
      <c r="J23" s="34"/>
      <c r="K23" s="35"/>
      <c r="N23" s="18"/>
      <c r="O23" s="21"/>
      <c r="P23" s="21"/>
    </row>
    <row r="24" spans="1:16" x14ac:dyDescent="0.3">
      <c r="E24" s="32"/>
      <c r="F24" s="18"/>
      <c r="G24" s="33"/>
      <c r="H24" s="34"/>
      <c r="I24" s="34"/>
      <c r="J24" s="34"/>
      <c r="K24" s="35"/>
      <c r="N24" s="18"/>
      <c r="O24" s="21"/>
      <c r="P24" s="21"/>
    </row>
    <row r="25" spans="1:16" x14ac:dyDescent="0.3">
      <c r="E25" s="32"/>
      <c r="F25" s="18"/>
      <c r="G25" s="36"/>
      <c r="H25" s="37"/>
      <c r="I25" s="37"/>
      <c r="J25" s="37"/>
      <c r="K25" s="35"/>
      <c r="N25" s="18"/>
      <c r="O25" s="21"/>
      <c r="P25" s="21"/>
    </row>
    <row r="26" spans="1:16" x14ac:dyDescent="0.3">
      <c r="E26" s="32"/>
      <c r="F26" s="18"/>
      <c r="G26" s="36"/>
      <c r="H26" s="37"/>
      <c r="I26" s="37"/>
      <c r="J26" s="37"/>
      <c r="K26" s="35"/>
      <c r="N26" s="18"/>
      <c r="O26" s="21"/>
      <c r="P26" s="21"/>
    </row>
    <row r="27" spans="1:16" x14ac:dyDescent="0.3">
      <c r="A27" s="38"/>
      <c r="O27" s="21"/>
      <c r="P27" s="21"/>
    </row>
    <row r="28" spans="1:16" ht="15" thickBot="1" x14ac:dyDescent="0.35">
      <c r="H28" s="39"/>
      <c r="I28" s="39"/>
      <c r="J28" s="39"/>
      <c r="K28" s="39"/>
    </row>
    <row r="29" spans="1:16" ht="16.2" thickBot="1" x14ac:dyDescent="0.35">
      <c r="A29" s="78" t="s">
        <v>43</v>
      </c>
      <c r="B29" s="79"/>
      <c r="C29" s="79"/>
      <c r="D29" s="79"/>
      <c r="E29" s="80"/>
      <c r="H29" s="39"/>
      <c r="I29" s="81" t="s">
        <v>44</v>
      </c>
      <c r="J29" s="82"/>
      <c r="K29" s="39"/>
    </row>
    <row r="30" spans="1:16" ht="16.2" thickBot="1" x14ac:dyDescent="0.35">
      <c r="A30" s="40"/>
      <c r="B30" s="41"/>
      <c r="C30" s="42"/>
      <c r="D30" s="41"/>
      <c r="E30" s="41"/>
      <c r="H30" s="39"/>
      <c r="I30" s="43"/>
      <c r="J30" s="44"/>
      <c r="K30" s="39"/>
    </row>
    <row r="31" spans="1:16" ht="16.2" thickBot="1" x14ac:dyDescent="0.35">
      <c r="A31" s="45" t="s">
        <v>45</v>
      </c>
      <c r="B31" s="46"/>
      <c r="C31" s="47"/>
      <c r="D31" s="46"/>
      <c r="E31" s="46"/>
      <c r="H31" s="39"/>
      <c r="I31" s="48" t="s">
        <v>46</v>
      </c>
      <c r="J31" s="49" t="s">
        <v>12</v>
      </c>
      <c r="K31" s="39" t="s">
        <v>47</v>
      </c>
    </row>
    <row r="32" spans="1:16" ht="27.6" thickBot="1" x14ac:dyDescent="0.35">
      <c r="A32" s="50" t="s">
        <v>4</v>
      </c>
      <c r="B32" s="51" t="s">
        <v>7</v>
      </c>
      <c r="C32" s="7" t="s">
        <v>48</v>
      </c>
      <c r="D32" s="7" t="s">
        <v>49</v>
      </c>
      <c r="E32" s="8" t="s">
        <v>11</v>
      </c>
      <c r="H32" s="39"/>
      <c r="I32" s="52" t="s">
        <v>50</v>
      </c>
      <c r="J32" s="53">
        <f>VLOOKUP(J31,A4:D21,3,FALSE)</f>
        <v>2225</v>
      </c>
      <c r="K32" s="39" t="s">
        <v>51</v>
      </c>
    </row>
    <row r="33" spans="1:11" ht="16.2" thickBot="1" x14ac:dyDescent="0.35">
      <c r="A33" s="50" t="s">
        <v>17</v>
      </c>
      <c r="B33" s="54">
        <f>SUMIF(D4:D21,D5,G4:G21)</f>
        <v>18550.287349072358</v>
      </c>
      <c r="C33" s="55">
        <f>I4</f>
        <v>4.1000000000000002E-2</v>
      </c>
      <c r="D33" s="55">
        <f>J4</f>
        <v>3.3999999999999998E-3</v>
      </c>
      <c r="E33" s="56">
        <f>B33-(B33*(C33+D33))</f>
        <v>17726.654590773545</v>
      </c>
      <c r="H33" s="39"/>
      <c r="I33" s="57" t="s">
        <v>52</v>
      </c>
      <c r="J33" s="58" t="str">
        <f>VLOOKUP(J31,A4:D21,4,FALSE)</f>
        <v>Administration</v>
      </c>
      <c r="K33" s="39" t="s">
        <v>51</v>
      </c>
    </row>
    <row r="34" spans="1:11" ht="16.2" thickBot="1" x14ac:dyDescent="0.35">
      <c r="A34" s="50" t="s">
        <v>14</v>
      </c>
      <c r="B34" s="59">
        <f>SUMIF(D4:D21,D4,G4:G21)</f>
        <v>21077.310944156568</v>
      </c>
      <c r="C34" s="55">
        <f>I5</f>
        <v>4.1000000000000002E-2</v>
      </c>
      <c r="D34" s="55">
        <f>J5</f>
        <v>3.3999999999999998E-3</v>
      </c>
      <c r="E34" s="56">
        <f>B34-(B34*(C34+D34))</f>
        <v>20141.478338236018</v>
      </c>
      <c r="H34" s="39"/>
      <c r="I34" s="39"/>
      <c r="J34" s="39"/>
      <c r="K34" s="39"/>
    </row>
    <row r="35" spans="1:11" x14ac:dyDescent="0.3">
      <c r="B35" s="18"/>
      <c r="D35" s="18"/>
      <c r="E35" s="18"/>
      <c r="H35" s="39"/>
      <c r="I35" s="39"/>
      <c r="J35" s="39"/>
      <c r="K35" s="39"/>
    </row>
    <row r="36" spans="1:11" x14ac:dyDescent="0.3">
      <c r="B36" s="18"/>
      <c r="D36" s="18"/>
      <c r="E36" s="18"/>
      <c r="H36" s="39"/>
      <c r="I36" s="39"/>
      <c r="J36" s="39"/>
      <c r="K36" s="39"/>
    </row>
    <row r="37" spans="1:11" ht="16.2" thickBot="1" x14ac:dyDescent="0.35">
      <c r="A37" s="60"/>
      <c r="B37" s="61"/>
      <c r="C37" s="61"/>
      <c r="D37" s="61"/>
      <c r="E37" s="61"/>
      <c r="H37" s="39"/>
      <c r="I37" s="39"/>
      <c r="J37" s="39"/>
      <c r="K37" s="39"/>
    </row>
    <row r="38" spans="1:11" ht="16.2" thickBot="1" x14ac:dyDescent="0.35">
      <c r="A38" s="62"/>
      <c r="B38" s="47"/>
      <c r="C38" s="47"/>
      <c r="D38" s="47"/>
      <c r="E38" s="47"/>
      <c r="H38" s="39"/>
      <c r="I38" s="39"/>
      <c r="J38" s="39"/>
      <c r="K38" s="39"/>
    </row>
    <row r="39" spans="1:11" ht="16.2" thickBot="1" x14ac:dyDescent="0.35">
      <c r="A39" s="45" t="s">
        <v>53</v>
      </c>
      <c r="B39" s="47"/>
      <c r="C39" s="47"/>
      <c r="D39" s="47"/>
      <c r="E39" s="47"/>
    </row>
    <row r="40" spans="1:11" ht="27.6" thickBot="1" x14ac:dyDescent="0.35">
      <c r="A40" s="50" t="s">
        <v>4</v>
      </c>
      <c r="B40" s="51" t="s">
        <v>7</v>
      </c>
      <c r="C40" s="7" t="s">
        <v>48</v>
      </c>
      <c r="D40" s="7" t="s">
        <v>49</v>
      </c>
      <c r="E40" s="8" t="s">
        <v>11</v>
      </c>
    </row>
    <row r="41" spans="1:11" ht="16.2" thickBot="1" x14ac:dyDescent="0.35">
      <c r="A41" s="50" t="s">
        <v>17</v>
      </c>
      <c r="B41" s="63">
        <f>B33*12</f>
        <v>222603.44818886829</v>
      </c>
      <c r="C41" s="64">
        <f>C33</f>
        <v>4.1000000000000002E-2</v>
      </c>
      <c r="D41" s="64">
        <f>D33</f>
        <v>3.3999999999999998E-3</v>
      </c>
      <c r="E41" s="65">
        <f>B41-(B41*(C41+D41))</f>
        <v>212719.85508928253</v>
      </c>
    </row>
    <row r="42" spans="1:11" ht="16.2" thickBot="1" x14ac:dyDescent="0.35">
      <c r="A42" s="50" t="s">
        <v>14</v>
      </c>
      <c r="B42" s="66">
        <f>B34*12</f>
        <v>252927.73132987882</v>
      </c>
      <c r="C42" s="64">
        <f>C34</f>
        <v>4.1000000000000002E-2</v>
      </c>
      <c r="D42" s="64">
        <f>D34</f>
        <v>3.3999999999999998E-3</v>
      </c>
      <c r="E42" s="67">
        <f>E34*12</f>
        <v>241697.74005883222</v>
      </c>
    </row>
    <row r="43" spans="1:11" ht="16.2" thickBot="1" x14ac:dyDescent="0.35">
      <c r="A43" s="68" t="s">
        <v>54</v>
      </c>
      <c r="B43" s="69"/>
      <c r="C43" s="70"/>
      <c r="D43" s="69"/>
      <c r="E43" s="69"/>
    </row>
    <row r="46" spans="1:11" ht="16.2" thickBot="1" x14ac:dyDescent="0.35">
      <c r="A46" s="71"/>
      <c r="B46" s="71"/>
      <c r="C46" s="71"/>
      <c r="D46" s="71"/>
      <c r="E46" s="71"/>
    </row>
    <row r="47" spans="1:11" ht="16.2" thickBot="1" x14ac:dyDescent="0.35">
      <c r="A47" s="72"/>
      <c r="B47" s="73"/>
      <c r="C47" s="73"/>
      <c r="D47" s="73"/>
      <c r="E47" s="74"/>
      <c r="F47" s="71"/>
    </row>
    <row r="48" spans="1:11" ht="15.6" x14ac:dyDescent="0.3">
      <c r="A48" s="71"/>
      <c r="B48" s="71"/>
      <c r="C48" s="71"/>
      <c r="D48" s="71"/>
      <c r="E48" s="71"/>
      <c r="F48" s="71"/>
    </row>
  </sheetData>
  <mergeCells count="3">
    <mergeCell ref="A1:K1"/>
    <mergeCell ref="A29:E29"/>
    <mergeCell ref="I29:J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Khandaker Rakib Hasan</dc:creator>
  <cp:lastModifiedBy>Khandaker Rakib Hasan</cp:lastModifiedBy>
  <dcterms:created xsi:type="dcterms:W3CDTF">2022-11-19T19:17:38Z</dcterms:created>
  <dcterms:modified xsi:type="dcterms:W3CDTF">2022-11-19T19:29:26Z</dcterms:modified>
</cp:coreProperties>
</file>