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mrinn\OneDrive\Desktop\Code Basic\Excel\"/>
    </mc:Choice>
  </mc:AlternateContent>
  <xr:revisionPtr revIDLastSave="0" documentId="8_{746FFBFF-D8D9-408A-8BCD-FA0F2620D83A}" xr6:coauthVersionLast="47" xr6:coauthVersionMax="47" xr10:uidLastSave="{00000000-0000-0000-0000-000000000000}"/>
  <bookViews>
    <workbookView xWindow="-108" yWindow="-108" windowWidth="23256" windowHeight="12456" xr2:uid="{BDF4F9F6-E606-43EC-8063-410996EE6C46}"/>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29" i="1" l="1"/>
  <c r="M29" i="1"/>
  <c r="L29" i="1"/>
  <c r="K29" i="1"/>
  <c r="J29" i="1"/>
  <c r="I29" i="1"/>
  <c r="H29" i="1"/>
  <c r="F29" i="1"/>
  <c r="E29" i="1"/>
  <c r="D29" i="1"/>
  <c r="C29" i="1"/>
  <c r="B29" i="1"/>
  <c r="N17" i="1"/>
  <c r="N18" i="1"/>
  <c r="N19" i="1"/>
  <c r="N20" i="1"/>
  <c r="N21" i="1"/>
  <c r="N23" i="1"/>
  <c r="N24" i="1"/>
  <c r="N26" i="1"/>
  <c r="N27" i="1"/>
  <c r="N28" i="1"/>
  <c r="N7" i="1"/>
  <c r="N8" i="1"/>
  <c r="N9" i="1"/>
  <c r="N10" i="1"/>
  <c r="F11" i="1"/>
  <c r="F31" i="1" s="1"/>
  <c r="G11" i="1"/>
  <c r="G31" i="1" s="1"/>
  <c r="H11" i="1"/>
  <c r="H31" i="1" s="1"/>
  <c r="I11" i="1"/>
  <c r="I31" i="1" s="1"/>
  <c r="J11" i="1"/>
  <c r="J31" i="1" s="1"/>
  <c r="K11" i="1"/>
  <c r="K31" i="1" s="1"/>
  <c r="L11" i="1"/>
  <c r="L31" i="1" s="1"/>
  <c r="M11" i="1"/>
  <c r="M31" i="1" s="1"/>
  <c r="C11" i="1"/>
  <c r="C31" i="1" s="1"/>
  <c r="D11" i="1"/>
  <c r="E11" i="1"/>
  <c r="E31" i="1" s="1"/>
  <c r="B11" i="1"/>
  <c r="B31" i="1" s="1"/>
  <c r="D31" i="1" l="1"/>
  <c r="N29" i="1"/>
  <c r="N11" i="1" l="1"/>
  <c r="N31" i="1" s="1"/>
</calcChain>
</file>

<file path=xl/sharedStrings.xml><?xml version="1.0" encoding="utf-8"?>
<sst xmlns="http://schemas.openxmlformats.org/spreadsheetml/2006/main" count="54" uniqueCount="39">
  <si>
    <t xml:space="preserve">Monthly Saving Target </t>
  </si>
  <si>
    <t xml:space="preserve">Income </t>
  </si>
  <si>
    <t>Item</t>
  </si>
  <si>
    <t>Jan</t>
  </si>
  <si>
    <t>Feb</t>
  </si>
  <si>
    <t>Mar</t>
  </si>
  <si>
    <t>Apr</t>
  </si>
  <si>
    <t>May</t>
  </si>
  <si>
    <t>Jun</t>
  </si>
  <si>
    <t>Jul</t>
  </si>
  <si>
    <t>Aug</t>
  </si>
  <si>
    <t>Sep</t>
  </si>
  <si>
    <t>Oct</t>
  </si>
  <si>
    <t>Nov</t>
  </si>
  <si>
    <t>Dec</t>
  </si>
  <si>
    <t>Year to Date</t>
  </si>
  <si>
    <t>Salary</t>
  </si>
  <si>
    <t>Rental Income</t>
  </si>
  <si>
    <t>Dividend, Stock Gain</t>
  </si>
  <si>
    <t>Freelancing</t>
  </si>
  <si>
    <t>Total</t>
  </si>
  <si>
    <t>Personal Income, Expense Tracker</t>
  </si>
  <si>
    <t>Expenses</t>
  </si>
  <si>
    <t>Housing</t>
  </si>
  <si>
    <t>Mortgage or Rent</t>
  </si>
  <si>
    <t>Phone</t>
  </si>
  <si>
    <t>Electricity</t>
  </si>
  <si>
    <t>Gas</t>
  </si>
  <si>
    <t>Other Maintenance</t>
  </si>
  <si>
    <t>Food</t>
  </si>
  <si>
    <t>Groceries</t>
  </si>
  <si>
    <t>Dining out</t>
  </si>
  <si>
    <t>Transportation</t>
  </si>
  <si>
    <t>Fuel Expenses</t>
  </si>
  <si>
    <t>Bus/Train/Taxi/Flight</t>
  </si>
  <si>
    <t>Vehicle maintenance</t>
  </si>
  <si>
    <t>Savings/Deficit</t>
  </si>
  <si>
    <t>Here you will see an excel file preview of monthly income and expenses. You need to create a similar-looking excel file. 
Keep the following in mind:
1) Use separate table objects for income and expenses.
2) For totals in both tables, you can use the inbuilt Excel table total feature.
3) Use conditional formatting to highlight monthly savings when they are below the monthly savings target that is specified at the top.
4) You can add additional income and expense items. Also, fill out your own real expenses in this sheet on an ongoing basis so that you can track your monthly savings.
5) In case you don't have an income right now, do this for your friend or family member.</t>
  </si>
  <si>
    <t>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</si>
</sst>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7" tint="0.79998168889431442"/>
      <name val="Calibri"/>
      <family val="2"/>
      <scheme val="minor"/>
    </font>
    <font>
      <b/>
      <sz val="14"/>
      <color theme="1"/>
      <name val="Calibri"/>
      <family val="2"/>
      <scheme val="minor"/>
    </font>
    <font>
      <b/>
      <i/>
      <sz val="11"/>
      <color theme="1"/>
      <name val="Calibri"/>
      <family val="2"/>
      <scheme val="minor"/>
    </font>
    <font>
      <b/>
      <sz val="12"/>
      <color theme="1"/>
      <name val="Calibri"/>
      <family val="2"/>
      <scheme val="minor"/>
    </font>
    <font>
      <b/>
      <i/>
      <sz val="11"/>
      <color theme="1"/>
      <name val="Arial Rounded MT Bold"/>
      <family val="2"/>
    </font>
  </fonts>
  <fills count="11">
    <fill>
      <patternFill patternType="none"/>
    </fill>
    <fill>
      <patternFill patternType="gray125"/>
    </fill>
    <fill>
      <patternFill patternType="solid">
        <fgColor theme="7" tint="0.39997558519241921"/>
        <bgColor indexed="64"/>
      </patternFill>
    </fill>
    <fill>
      <patternFill patternType="solid">
        <fgColor theme="1"/>
        <bgColor theme="1"/>
      </patternFill>
    </fill>
    <fill>
      <patternFill patternType="solid">
        <fgColor theme="5" tint="-0.249977111117893"/>
        <bgColor indexed="64"/>
      </patternFill>
    </fill>
    <fill>
      <patternFill patternType="solid">
        <fgColor theme="9" tint="0.39997558519241921"/>
        <bgColor indexed="64"/>
      </patternFill>
    </fill>
    <fill>
      <patternFill patternType="solid">
        <fgColor theme="6" tint="0.79998168889431442"/>
        <bgColor theme="6" tint="0.79998168889431442"/>
      </patternFill>
    </fill>
    <fill>
      <patternFill patternType="solid">
        <fgColor theme="4" tint="0.79998168889431442"/>
        <bgColor indexed="64"/>
      </patternFill>
    </fill>
    <fill>
      <patternFill patternType="solid">
        <fgColor theme="5" tint="0.39997558519241921"/>
        <bgColor theme="6" tint="0.79998168889431442"/>
      </patternFill>
    </fill>
    <fill>
      <patternFill patternType="solid">
        <fgColor theme="5" tint="0.39997558519241921"/>
        <bgColor indexed="64"/>
      </patternFill>
    </fill>
    <fill>
      <patternFill patternType="solid">
        <fgColor rgb="FFFF0000"/>
        <bgColor indexed="64"/>
      </patternFill>
    </fill>
  </fills>
  <borders count="7">
    <border>
      <left/>
      <right/>
      <top/>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1"/>
      </left>
      <right/>
      <top/>
      <bottom style="thin">
        <color theme="1"/>
      </bottom>
      <diagonal/>
    </border>
    <border>
      <left/>
      <right/>
      <top/>
      <bottom style="thin">
        <color theme="1"/>
      </bottom>
      <diagonal/>
    </border>
    <border>
      <left/>
      <right style="thin">
        <color theme="1"/>
      </right>
      <top/>
      <bottom style="thin">
        <color theme="1"/>
      </bottom>
      <diagonal/>
    </border>
    <border>
      <left style="thin">
        <color theme="6" tint="0.39997558519241921"/>
      </left>
      <right/>
      <top/>
      <bottom/>
      <diagonal/>
    </border>
  </borders>
  <cellStyleXfs count="1">
    <xf numFmtId="0" fontId="0" fillId="0" borderId="0"/>
  </cellStyleXfs>
  <cellXfs count="26">
    <xf numFmtId="0" fontId="0" fillId="0" borderId="0" xfId="0"/>
    <xf numFmtId="0" fontId="3" fillId="0" borderId="0" xfId="0" applyFont="1" applyAlignment="1">
      <alignment horizontal="center"/>
    </xf>
    <xf numFmtId="0" fontId="3" fillId="2" borderId="0" xfId="0" applyFont="1" applyFill="1" applyAlignment="1">
      <alignment horizontal="center"/>
    </xf>
    <xf numFmtId="0" fontId="4" fillId="4" borderId="0" xfId="0" applyFont="1" applyFill="1" applyAlignment="1">
      <alignment horizontal="center"/>
    </xf>
    <xf numFmtId="0" fontId="4" fillId="4" borderId="0" xfId="0" applyFont="1" applyFill="1" applyAlignment="1">
      <alignment horizontal="right"/>
    </xf>
    <xf numFmtId="0" fontId="5" fillId="5" borderId="0" xfId="0" applyFont="1" applyFill="1" applyAlignment="1">
      <alignment horizontal="center"/>
    </xf>
    <xf numFmtId="0" fontId="1" fillId="0" borderId="1" xfId="0" applyFont="1" applyBorder="1"/>
    <xf numFmtId="0" fontId="1" fillId="6" borderId="1" xfId="0" applyFont="1" applyFill="1" applyBorder="1"/>
    <xf numFmtId="0" fontId="6" fillId="7" borderId="1" xfId="0" applyFont="1" applyFill="1" applyBorder="1"/>
    <xf numFmtId="0" fontId="1" fillId="7" borderId="2" xfId="0" applyFont="1" applyFill="1" applyBorder="1"/>
    <xf numFmtId="0" fontId="1" fillId="0" borderId="2" xfId="0" applyFont="1" applyBorder="1"/>
    <xf numFmtId="0" fontId="1" fillId="6" borderId="2" xfId="0" applyFont="1" applyFill="1" applyBorder="1"/>
    <xf numFmtId="0" fontId="0" fillId="0" borderId="0" xfId="0" applyFont="1" applyFill="1" applyBorder="1"/>
    <xf numFmtId="0" fontId="0" fillId="6" borderId="0" xfId="0" applyFont="1" applyFill="1" applyBorder="1"/>
    <xf numFmtId="0" fontId="2" fillId="3" borderId="3" xfId="0" applyFont="1" applyFill="1" applyBorder="1"/>
    <xf numFmtId="0" fontId="2" fillId="3" borderId="4" xfId="0" applyFont="1" applyFill="1" applyBorder="1"/>
    <xf numFmtId="0" fontId="2" fillId="3" borderId="5" xfId="0" applyFont="1" applyFill="1" applyBorder="1"/>
    <xf numFmtId="0" fontId="0" fillId="8" borderId="6" xfId="0" applyFont="1" applyFill="1" applyBorder="1"/>
    <xf numFmtId="0" fontId="0" fillId="8" borderId="0" xfId="0" applyFont="1" applyFill="1" applyBorder="1"/>
    <xf numFmtId="0" fontId="0" fillId="8" borderId="0" xfId="0" applyFont="1" applyFill="1"/>
    <xf numFmtId="0" fontId="0" fillId="9" borderId="0" xfId="0" applyFill="1"/>
    <xf numFmtId="0" fontId="7" fillId="10" borderId="0" xfId="0" applyFont="1" applyFill="1" applyAlignment="1">
      <alignment horizontal="center" vertical="center"/>
    </xf>
    <xf numFmtId="0" fontId="8" fillId="5" borderId="0" xfId="0" applyFont="1" applyFill="1"/>
    <xf numFmtId="0" fontId="0" fillId="5" borderId="0" xfId="0" applyFill="1"/>
    <xf numFmtId="0" fontId="0" fillId="0" borderId="0" xfId="0" applyAlignment="1">
      <alignment horizontal="left" vertical="top"/>
    </xf>
    <xf numFmtId="0" fontId="0" fillId="0" borderId="0" xfId="0" applyAlignment="1">
      <alignment horizontal="left" vertical="top" wrapText="1"/>
    </xf>
  </cellXfs>
  <cellStyles count="1">
    <cellStyle name="Normal" xfId="0" builtinId="0"/>
  </cellStyles>
  <dxfs count="35">
    <dxf>
      <font>
        <color rgb="FF9C0006"/>
      </font>
      <fill>
        <patternFill>
          <bgColor rgb="FFFFC7CE"/>
        </patternFill>
      </fill>
    </dxf>
    <dxf>
      <fill>
        <patternFill>
          <bgColor theme="5" tint="0.39997558519241921"/>
        </patternFill>
      </fill>
    </dxf>
    <dxf>
      <fill>
        <patternFill>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5" tint="0.39997558519241921"/>
        </patternFill>
      </fill>
      <border diagonalUp="0" diagonalDown="0" outline="0">
        <left style="thin">
          <color theme="6" tint="0.39997558519241921"/>
        </left>
        <right/>
        <top/>
        <bottom/>
      </border>
    </dxf>
    <dxf>
      <numFmt numFmtId="0" formatCode="Genera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right/>
        <top style="thin">
          <color theme="6" tint="0.39997558519241921"/>
        </top>
        <bottom style="thin">
          <color theme="6" tint="0.39997558519241921"/>
        </bottom>
        <vertical/>
        <horizontal/>
      </border>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border diagonalUp="0" diagonalDown="0">
        <left style="thin">
          <color theme="6" tint="0.39997558519241921"/>
        </left>
        <right/>
        <top style="thin">
          <color theme="6" tint="0.39997558519241921"/>
        </top>
        <bottom style="thin">
          <color theme="6" tint="0.39997558519241921"/>
        </bottom>
        <vertical/>
        <horizontal/>
      </border>
    </dxf>
    <dxf>
      <font>
        <b/>
        <i val="0"/>
        <strike val="0"/>
        <condense val="0"/>
        <extend val="0"/>
        <outline val="0"/>
        <shadow val="0"/>
        <u val="none"/>
        <vertAlign val="baseline"/>
        <sz val="11"/>
        <color theme="0"/>
        <name val="Calibri"/>
        <family val="2"/>
        <scheme val="minor"/>
      </font>
      <fill>
        <patternFill patternType="solid">
          <fgColor theme="1"/>
          <bgColor theme="1"/>
        </patternFill>
      </fill>
    </dxf>
    <dxf>
      <font>
        <b val="0"/>
        <i val="0"/>
        <strike val="0"/>
        <condense val="0"/>
        <extend val="0"/>
        <outline val="0"/>
        <shadow val="0"/>
        <u val="none"/>
        <vertAlign val="baseline"/>
        <sz val="11"/>
        <color theme="1"/>
        <name val="Calibri"/>
        <family val="2"/>
        <scheme val="minor"/>
      </font>
      <fill>
        <patternFill patternType="solid">
          <fgColor theme="6" tint="0.79998168889431442"/>
          <bgColor theme="6" tint="0.79998168889431442"/>
        </patternFill>
      </fill>
    </dxf>
    <dxf>
      <border outline="0">
        <bottom style="thin">
          <color theme="1"/>
        </bottom>
      </border>
    </dxf>
    <dxf>
      <border outline="0">
        <top style="thin">
          <color theme="1"/>
        </top>
      </border>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B5259E4-CFFE-40C8-99DC-2B5E1CCA2B2B}" name="income" displayName="income" ref="A6:N11" totalsRowCount="1">
  <autoFilter ref="A6:N10" xr:uid="{4B5259E4-CFFE-40C8-99DC-2B5E1CCA2B2B}">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14AB10A9-378B-46AE-BF30-6BCE1D927259}" name="Item" totalsRowLabel="Total"/>
    <tableColumn id="2" xr3:uid="{A3DA5420-9B4C-4187-9513-CC007122F9DE}" name="Jan" totalsRowFunction="sum"/>
    <tableColumn id="3" xr3:uid="{82A88DC2-E83C-4282-81E6-A4C4346B6169}" name="Feb" totalsRowFunction="sum"/>
    <tableColumn id="4" xr3:uid="{2C54FB4C-F91F-440E-8539-DBD839049F2F}" name="Mar" totalsRowFunction="sum"/>
    <tableColumn id="5" xr3:uid="{D9084836-2D89-4F01-AC75-1165B4577BA7}" name="Apr" totalsRowFunction="sum"/>
    <tableColumn id="6" xr3:uid="{42DE7644-0EE3-4429-8820-75AE6CA22530}" name="May" totalsRowFunction="sum"/>
    <tableColumn id="7" xr3:uid="{D5CD8B63-3669-4507-84E8-20BF9FD26C92}" name="Jun" totalsRowFunction="sum"/>
    <tableColumn id="8" xr3:uid="{0F72AA7E-9183-41E2-9A23-3546F33CD2AA}" name="Jul" totalsRowFunction="sum"/>
    <tableColumn id="9" xr3:uid="{8F295FB0-52F5-4A17-898E-CABD73CD11F1}" name="Aug" totalsRowFunction="sum"/>
    <tableColumn id="10" xr3:uid="{B5273BEE-F688-45E1-A344-7A89C424F363}" name="Sep" totalsRowFunction="sum"/>
    <tableColumn id="11" xr3:uid="{5C77B30F-B4A6-47E4-8F00-8F267570BB31}" name="Oct" totalsRowFunction="sum"/>
    <tableColumn id="12" xr3:uid="{48C3036B-95E9-4DC0-8F62-5ED0BA1CADD9}" name="Nov" totalsRowFunction="sum"/>
    <tableColumn id="13" xr3:uid="{34F8890C-0C43-4566-9444-24F7D967D092}" name="Dec" totalsRowFunction="sum"/>
    <tableColumn id="14" xr3:uid="{688F8BBA-9D22-4E6A-92B5-49D2AAD3B589}" name="Year to Date" totalsRowFunction="sum" dataDxfId="34">
      <calculatedColumnFormula>SUM(income[[#This Row],[Jan]:[Dec]])</calculatedColumnFormula>
    </tableColumn>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675E32D-C51E-4C76-914E-B9BC88BB9652}" name="Expense" displayName="Expense" ref="A15:N29" totalsRowCount="1" headerRowDxfId="30" dataDxfId="31" totalsRowDxfId="1" headerRowBorderDxfId="32" tableBorderDxfId="33">
  <autoFilter ref="A15:N28" xr:uid="{E675E32D-C51E-4C76-914E-B9BC88BB9652}">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autoFilter>
  <tableColumns count="14">
    <tableColumn id="1" xr3:uid="{9EC02C47-296F-48C5-801B-DE77E6741D58}" name="Item" totalsRowLabel="Total" dataDxfId="29" totalsRowDxfId="15"/>
    <tableColumn id="2" xr3:uid="{E59DA3A2-F6E9-4820-8237-888604EFB185}" name="Jan" totalsRowFunction="sum" dataDxfId="28" totalsRowDxfId="14"/>
    <tableColumn id="3" xr3:uid="{116C7A78-5385-469F-BB4B-5D698EB9E30A}" name="Feb" totalsRowFunction="sum" dataDxfId="27" totalsRowDxfId="13"/>
    <tableColumn id="4" xr3:uid="{85755539-C86E-456B-873F-2154C7A6F00E}" name="Mar" totalsRowFunction="sum" dataDxfId="26" totalsRowDxfId="12"/>
    <tableColumn id="5" xr3:uid="{15F508C6-6900-4399-9A4D-602471C7EBD9}" name="Apr" totalsRowFunction="sum" dataDxfId="25" totalsRowDxfId="11"/>
    <tableColumn id="6" xr3:uid="{0884ACAC-6CC1-4014-A832-1F1CF75E24C5}" name="May" totalsRowFunction="sum" dataDxfId="24" totalsRowDxfId="10"/>
    <tableColumn id="7" xr3:uid="{C89A97E3-DA59-45CA-9671-200AD9F305C9}" name="Jun" totalsRowFunction="sum" dataDxfId="23" totalsRowDxfId="9"/>
    <tableColumn id="8" xr3:uid="{90876662-9CE2-43F3-B16C-84B5CCFBC354}" name="Jul" totalsRowFunction="sum" dataDxfId="22" totalsRowDxfId="8"/>
    <tableColumn id="9" xr3:uid="{35FC9C7D-AD6B-4352-94F9-D6F78968AFB1}" name="Aug" totalsRowFunction="sum" dataDxfId="21" totalsRowDxfId="7"/>
    <tableColumn id="10" xr3:uid="{5DFEA410-CC2B-43EC-8E0C-C3A696C9B0C3}" name="Sep" totalsRowFunction="sum" dataDxfId="20" totalsRowDxfId="6"/>
    <tableColumn id="11" xr3:uid="{C9080157-4ADC-4DA5-B09A-89D4F239442A}" name="Oct" totalsRowFunction="sum" dataDxfId="19" totalsRowDxfId="5"/>
    <tableColumn id="12" xr3:uid="{AA591687-E34E-4CB7-BA5F-D7F36F68D784}" name="Nov" totalsRowFunction="sum" dataDxfId="18" totalsRowDxfId="4"/>
    <tableColumn id="13" xr3:uid="{F85E6746-66F7-4133-9B13-FB20DA054D8C}" name="Dec" totalsRowFunction="sum" dataDxfId="17" totalsRowDxfId="3"/>
    <tableColumn id="14" xr3:uid="{8C15295F-C850-4F80-A1CF-B25F8B851BA7}" name="Year to Date" totalsRowFunction="sum" dataDxfId="16" totalsRowDxfId="2">
      <calculatedColumnFormula>SUM(Expense[[#This Row],[Jan]:[Dec]])</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6EFDF-D761-4E39-B614-E4DA2A0293D6}">
  <dimension ref="A1:P42"/>
  <sheetViews>
    <sheetView tabSelected="1" topLeftCell="B1" zoomScaleNormal="100" workbookViewId="0">
      <selection activeCell="T10" sqref="T10:T11"/>
    </sheetView>
  </sheetViews>
  <sheetFormatPr defaultRowHeight="14.4" x14ac:dyDescent="0.3"/>
  <cols>
    <col min="1" max="1" width="18.5546875" customWidth="1"/>
    <col min="2" max="2" width="10.6640625" customWidth="1"/>
    <col min="14" max="14" width="13.109375" customWidth="1"/>
  </cols>
  <sheetData>
    <row r="1" spans="1:14" ht="18" x14ac:dyDescent="0.35">
      <c r="A1" s="5" t="s">
        <v>21</v>
      </c>
      <c r="B1" s="5"/>
      <c r="C1" s="5"/>
      <c r="D1" s="5"/>
      <c r="E1" s="5"/>
      <c r="F1" s="5"/>
      <c r="G1" s="5"/>
      <c r="H1" s="5"/>
      <c r="I1" s="5"/>
      <c r="J1" s="5"/>
      <c r="K1" s="5"/>
      <c r="L1" s="5"/>
      <c r="M1" s="5"/>
      <c r="N1" s="5"/>
    </row>
    <row r="3" spans="1:14" x14ac:dyDescent="0.3">
      <c r="A3" s="3" t="s">
        <v>0</v>
      </c>
      <c r="B3" s="3"/>
      <c r="C3" s="4">
        <v>40000</v>
      </c>
      <c r="D3" s="4"/>
    </row>
    <row r="5" spans="1:14" x14ac:dyDescent="0.3">
      <c r="A5" s="2" t="s">
        <v>1</v>
      </c>
      <c r="B5" s="2"/>
      <c r="C5" s="2"/>
      <c r="D5" s="2"/>
      <c r="E5" s="2"/>
      <c r="F5" s="2"/>
      <c r="G5" s="2"/>
      <c r="H5" s="2"/>
      <c r="I5" s="2"/>
      <c r="J5" s="2"/>
      <c r="K5" s="2"/>
      <c r="L5" s="2"/>
      <c r="M5" s="2"/>
      <c r="N5" s="2"/>
    </row>
    <row r="6" spans="1:14" x14ac:dyDescent="0.3">
      <c r="A6" t="s">
        <v>2</v>
      </c>
      <c r="B6" t="s">
        <v>3</v>
      </c>
      <c r="C6" t="s">
        <v>4</v>
      </c>
      <c r="D6" t="s">
        <v>5</v>
      </c>
      <c r="E6" t="s">
        <v>6</v>
      </c>
      <c r="F6" t="s">
        <v>7</v>
      </c>
      <c r="G6" t="s">
        <v>8</v>
      </c>
      <c r="H6" t="s">
        <v>9</v>
      </c>
      <c r="I6" t="s">
        <v>10</v>
      </c>
      <c r="J6" t="s">
        <v>11</v>
      </c>
      <c r="K6" t="s">
        <v>12</v>
      </c>
      <c r="L6" t="s">
        <v>13</v>
      </c>
      <c r="M6" t="s">
        <v>14</v>
      </c>
      <c r="N6" t="s">
        <v>15</v>
      </c>
    </row>
    <row r="7" spans="1:14" x14ac:dyDescent="0.3">
      <c r="A7" t="s">
        <v>16</v>
      </c>
      <c r="B7">
        <v>60000</v>
      </c>
      <c r="C7">
        <v>60000</v>
      </c>
      <c r="D7">
        <v>40000</v>
      </c>
      <c r="E7">
        <v>75000</v>
      </c>
      <c r="F7">
        <v>50000</v>
      </c>
      <c r="G7">
        <v>60000</v>
      </c>
      <c r="H7">
        <v>60000</v>
      </c>
      <c r="I7">
        <v>60000</v>
      </c>
      <c r="J7">
        <v>75000</v>
      </c>
      <c r="K7">
        <v>80000</v>
      </c>
      <c r="L7">
        <v>90000</v>
      </c>
      <c r="M7">
        <v>95000</v>
      </c>
      <c r="N7">
        <f>SUM(income[[#This Row],[Jan]:[Dec]])</f>
        <v>805000</v>
      </c>
    </row>
    <row r="8" spans="1:14" x14ac:dyDescent="0.3">
      <c r="A8" t="s">
        <v>17</v>
      </c>
      <c r="B8">
        <v>14000</v>
      </c>
      <c r="C8">
        <v>14000</v>
      </c>
      <c r="D8">
        <v>0</v>
      </c>
      <c r="E8">
        <v>15000</v>
      </c>
      <c r="F8">
        <v>14000</v>
      </c>
      <c r="G8">
        <v>14000</v>
      </c>
      <c r="H8">
        <v>10000</v>
      </c>
      <c r="I8">
        <v>7000</v>
      </c>
      <c r="J8">
        <v>7000</v>
      </c>
      <c r="K8">
        <v>14000</v>
      </c>
      <c r="L8">
        <v>14000</v>
      </c>
      <c r="M8">
        <v>14000</v>
      </c>
      <c r="N8">
        <f>SUM(income[[#This Row],[Jan]:[Dec]])</f>
        <v>137000</v>
      </c>
    </row>
    <row r="9" spans="1:14" x14ac:dyDescent="0.3">
      <c r="A9" t="s">
        <v>18</v>
      </c>
      <c r="B9">
        <v>2000</v>
      </c>
      <c r="C9">
        <v>600</v>
      </c>
      <c r="D9">
        <v>1400</v>
      </c>
      <c r="E9">
        <v>0</v>
      </c>
      <c r="F9">
        <v>0</v>
      </c>
      <c r="G9">
        <v>5000</v>
      </c>
      <c r="H9">
        <v>450</v>
      </c>
      <c r="I9">
        <v>2000</v>
      </c>
      <c r="J9">
        <v>14000</v>
      </c>
      <c r="K9">
        <v>0</v>
      </c>
      <c r="L9">
        <v>0</v>
      </c>
      <c r="M9">
        <v>100</v>
      </c>
      <c r="N9">
        <f>SUM(income[[#This Row],[Jan]:[Dec]])</f>
        <v>25550</v>
      </c>
    </row>
    <row r="10" spans="1:14" x14ac:dyDescent="0.3">
      <c r="A10" t="s">
        <v>19</v>
      </c>
      <c r="B10">
        <v>0</v>
      </c>
      <c r="C10">
        <v>0</v>
      </c>
      <c r="D10">
        <v>0</v>
      </c>
      <c r="E10">
        <v>0</v>
      </c>
      <c r="F10">
        <v>0</v>
      </c>
      <c r="G10">
        <v>0</v>
      </c>
      <c r="H10">
        <v>1500</v>
      </c>
      <c r="I10">
        <v>200</v>
      </c>
      <c r="J10">
        <v>2500</v>
      </c>
      <c r="K10">
        <v>140</v>
      </c>
      <c r="L10">
        <v>0</v>
      </c>
      <c r="M10">
        <v>5000</v>
      </c>
      <c r="N10">
        <f>SUM(income[[#This Row],[Jan]:[Dec]])</f>
        <v>9340</v>
      </c>
    </row>
    <row r="11" spans="1:14" x14ac:dyDescent="0.3">
      <c r="A11" t="s">
        <v>20</v>
      </c>
      <c r="B11">
        <f>SUBTOTAL(109,income[Jan])</f>
        <v>76000</v>
      </c>
      <c r="C11">
        <f>SUBTOTAL(109,income[Feb])</f>
        <v>74600</v>
      </c>
      <c r="D11">
        <f>SUBTOTAL(109,income[Mar])</f>
        <v>41400</v>
      </c>
      <c r="E11">
        <f>SUBTOTAL(109,income[Apr])</f>
        <v>90000</v>
      </c>
      <c r="F11">
        <f>SUBTOTAL(109,income[May])</f>
        <v>64000</v>
      </c>
      <c r="G11">
        <f>SUBTOTAL(109,income[Jun])</f>
        <v>79000</v>
      </c>
      <c r="H11">
        <f>SUBTOTAL(109,income[Jul])</f>
        <v>71950</v>
      </c>
      <c r="I11">
        <f>SUBTOTAL(109,income[Aug])</f>
        <v>69200</v>
      </c>
      <c r="J11">
        <f>SUBTOTAL(109,income[Sep])</f>
        <v>98500</v>
      </c>
      <c r="K11">
        <f>SUBTOTAL(109,income[Oct])</f>
        <v>94140</v>
      </c>
      <c r="L11">
        <f>SUBTOTAL(109,income[Nov])</f>
        <v>104000</v>
      </c>
      <c r="M11">
        <f>SUBTOTAL(109,income[Dec])</f>
        <v>114100</v>
      </c>
      <c r="N11">
        <f>SUBTOTAL(109,income[Year to Date])</f>
        <v>976890</v>
      </c>
    </row>
    <row r="14" spans="1:14" ht="15.6" x14ac:dyDescent="0.3">
      <c r="A14" s="21" t="s">
        <v>22</v>
      </c>
      <c r="B14" s="21"/>
      <c r="C14" s="21"/>
      <c r="D14" s="21"/>
      <c r="E14" s="21"/>
      <c r="F14" s="21"/>
      <c r="G14" s="21"/>
      <c r="H14" s="21"/>
      <c r="I14" s="21"/>
      <c r="J14" s="21"/>
      <c r="K14" s="21"/>
      <c r="L14" s="21"/>
      <c r="M14" s="21"/>
      <c r="N14" s="21"/>
    </row>
    <row r="15" spans="1:14" x14ac:dyDescent="0.3">
      <c r="A15" s="14" t="s">
        <v>2</v>
      </c>
      <c r="B15" s="15" t="s">
        <v>3</v>
      </c>
      <c r="C15" s="15" t="s">
        <v>4</v>
      </c>
      <c r="D15" s="15" t="s">
        <v>5</v>
      </c>
      <c r="E15" s="15" t="s">
        <v>6</v>
      </c>
      <c r="F15" s="15" t="s">
        <v>7</v>
      </c>
      <c r="G15" s="15" t="s">
        <v>8</v>
      </c>
      <c r="H15" s="15" t="s">
        <v>9</v>
      </c>
      <c r="I15" s="15" t="s">
        <v>10</v>
      </c>
      <c r="J15" s="15" t="s">
        <v>11</v>
      </c>
      <c r="K15" s="15" t="s">
        <v>12</v>
      </c>
      <c r="L15" s="15" t="s">
        <v>13</v>
      </c>
      <c r="M15" s="15" t="s">
        <v>14</v>
      </c>
      <c r="N15" s="16" t="s">
        <v>15</v>
      </c>
    </row>
    <row r="16" spans="1:14" x14ac:dyDescent="0.3">
      <c r="A16" s="8" t="s">
        <v>23</v>
      </c>
      <c r="B16" s="9"/>
      <c r="C16" s="9"/>
      <c r="D16" s="9"/>
      <c r="E16" s="9"/>
    </row>
    <row r="17" spans="1:14" x14ac:dyDescent="0.3">
      <c r="A17" s="6" t="s">
        <v>24</v>
      </c>
      <c r="B17" s="10">
        <v>23000</v>
      </c>
      <c r="C17" s="10">
        <v>23000</v>
      </c>
      <c r="D17" s="10">
        <v>23000</v>
      </c>
      <c r="E17" s="10">
        <v>22500</v>
      </c>
      <c r="F17" s="12">
        <v>23000</v>
      </c>
      <c r="G17" s="12">
        <v>22500</v>
      </c>
      <c r="H17" s="12">
        <v>25000</v>
      </c>
      <c r="I17" s="12">
        <v>23000</v>
      </c>
      <c r="J17" s="12">
        <v>20000</v>
      </c>
      <c r="K17" s="12">
        <v>24000</v>
      </c>
      <c r="L17" s="12">
        <v>22000</v>
      </c>
      <c r="M17" s="12">
        <v>22500</v>
      </c>
      <c r="N17">
        <f>SUM(Expense[[#This Row],[Jan]:[Dec]])</f>
        <v>273500</v>
      </c>
    </row>
    <row r="18" spans="1:14" x14ac:dyDescent="0.3">
      <c r="A18" s="7" t="s">
        <v>25</v>
      </c>
      <c r="B18" s="11">
        <v>400</v>
      </c>
      <c r="C18" s="11">
        <v>400</v>
      </c>
      <c r="D18" s="11">
        <v>400</v>
      </c>
      <c r="E18" s="11">
        <v>400</v>
      </c>
      <c r="F18" s="11">
        <v>400</v>
      </c>
      <c r="G18" s="11">
        <v>400</v>
      </c>
      <c r="H18" s="11">
        <v>400</v>
      </c>
      <c r="I18" s="11">
        <v>400</v>
      </c>
      <c r="J18" s="11">
        <v>400</v>
      </c>
      <c r="K18" s="11">
        <v>400</v>
      </c>
      <c r="L18" s="11">
        <v>400</v>
      </c>
      <c r="M18" s="11">
        <v>400</v>
      </c>
      <c r="N18">
        <f>SUM(Expense[[#This Row],[Jan]:[Dec]])</f>
        <v>4800</v>
      </c>
    </row>
    <row r="19" spans="1:14" x14ac:dyDescent="0.3">
      <c r="A19" s="6" t="s">
        <v>26</v>
      </c>
      <c r="B19" s="10">
        <v>1700</v>
      </c>
      <c r="C19" s="10">
        <v>1600</v>
      </c>
      <c r="D19" s="10">
        <v>2300</v>
      </c>
      <c r="E19" s="10">
        <v>2800</v>
      </c>
      <c r="F19" s="12">
        <v>1800</v>
      </c>
      <c r="G19" s="12">
        <v>1900</v>
      </c>
      <c r="H19" s="12">
        <v>2000</v>
      </c>
      <c r="I19" s="12">
        <v>1400</v>
      </c>
      <c r="J19" s="12">
        <v>1700</v>
      </c>
      <c r="K19" s="12">
        <v>1800</v>
      </c>
      <c r="L19" s="12">
        <v>1900</v>
      </c>
      <c r="M19" s="12">
        <v>1700</v>
      </c>
      <c r="N19">
        <f>SUM(Expense[[#This Row],[Jan]:[Dec]])</f>
        <v>22600</v>
      </c>
    </row>
    <row r="20" spans="1:14" x14ac:dyDescent="0.3">
      <c r="A20" s="7" t="s">
        <v>27</v>
      </c>
      <c r="B20" s="11">
        <v>800</v>
      </c>
      <c r="C20" s="11">
        <v>950</v>
      </c>
      <c r="D20" s="11">
        <v>940</v>
      </c>
      <c r="E20" s="11">
        <v>1020</v>
      </c>
      <c r="F20" s="13">
        <v>800</v>
      </c>
      <c r="G20" s="13">
        <v>850</v>
      </c>
      <c r="H20" s="13">
        <v>800</v>
      </c>
      <c r="I20" s="13">
        <v>750</v>
      </c>
      <c r="J20" s="13">
        <v>900</v>
      </c>
      <c r="K20" s="13">
        <v>890</v>
      </c>
      <c r="L20" s="13">
        <v>950</v>
      </c>
      <c r="M20" s="13">
        <v>1400</v>
      </c>
      <c r="N20">
        <f>SUM(Expense[[#This Row],[Jan]:[Dec]])</f>
        <v>11050</v>
      </c>
    </row>
    <row r="21" spans="1:14" x14ac:dyDescent="0.3">
      <c r="A21" s="6" t="s">
        <v>28</v>
      </c>
      <c r="B21" s="10">
        <v>600</v>
      </c>
      <c r="C21" s="10">
        <v>230</v>
      </c>
      <c r="D21" s="10">
        <v>2350</v>
      </c>
      <c r="E21" s="10">
        <v>1540</v>
      </c>
      <c r="F21" s="12">
        <v>600</v>
      </c>
      <c r="G21" s="12">
        <v>700</v>
      </c>
      <c r="H21" s="12">
        <v>800</v>
      </c>
      <c r="I21" s="12">
        <v>900</v>
      </c>
      <c r="J21" s="12">
        <v>700</v>
      </c>
      <c r="K21" s="12">
        <v>800</v>
      </c>
      <c r="L21" s="12">
        <v>950</v>
      </c>
      <c r="M21" s="12">
        <v>100</v>
      </c>
      <c r="N21">
        <f>SUM(Expense[[#This Row],[Jan]:[Dec]])</f>
        <v>10270</v>
      </c>
    </row>
    <row r="22" spans="1:14" x14ac:dyDescent="0.3">
      <c r="A22" s="8" t="s">
        <v>29</v>
      </c>
      <c r="B22" s="9"/>
      <c r="C22" s="9"/>
      <c r="D22" s="9"/>
      <c r="E22" s="9"/>
    </row>
    <row r="23" spans="1:14" x14ac:dyDescent="0.3">
      <c r="A23" s="6" t="s">
        <v>30</v>
      </c>
      <c r="B23" s="10">
        <v>200</v>
      </c>
      <c r="C23" s="10">
        <v>180</v>
      </c>
      <c r="D23" s="10">
        <v>160</v>
      </c>
      <c r="E23" s="10">
        <v>210</v>
      </c>
      <c r="F23" s="12">
        <v>150</v>
      </c>
      <c r="G23" s="12">
        <v>150</v>
      </c>
      <c r="H23" s="12">
        <v>140</v>
      </c>
      <c r="I23" s="12">
        <v>170</v>
      </c>
      <c r="J23" s="12">
        <v>200</v>
      </c>
      <c r="K23" s="12">
        <v>150</v>
      </c>
      <c r="L23" s="12">
        <v>180</v>
      </c>
      <c r="M23" s="12">
        <v>190</v>
      </c>
      <c r="N23">
        <f>SUM(Expense[[#This Row],[Jan]:[Dec]])</f>
        <v>2080</v>
      </c>
    </row>
    <row r="24" spans="1:14" x14ac:dyDescent="0.3">
      <c r="A24" s="7" t="s">
        <v>31</v>
      </c>
      <c r="B24" s="11">
        <v>50</v>
      </c>
      <c r="C24" s="11">
        <v>45</v>
      </c>
      <c r="D24" s="11">
        <v>37</v>
      </c>
      <c r="E24" s="11">
        <v>0</v>
      </c>
      <c r="F24" s="13">
        <v>50</v>
      </c>
      <c r="G24" s="13">
        <v>30</v>
      </c>
      <c r="H24" s="13">
        <v>50</v>
      </c>
      <c r="I24" s="13">
        <v>40</v>
      </c>
      <c r="J24" s="13">
        <v>10</v>
      </c>
      <c r="K24" s="13">
        <v>20</v>
      </c>
      <c r="L24" s="13">
        <v>140</v>
      </c>
      <c r="M24" s="13">
        <v>50</v>
      </c>
      <c r="N24">
        <f>SUM(Expense[[#This Row],[Jan]:[Dec]])</f>
        <v>522</v>
      </c>
    </row>
    <row r="25" spans="1:14" x14ac:dyDescent="0.3">
      <c r="A25" s="8" t="s">
        <v>32</v>
      </c>
      <c r="B25" s="9"/>
      <c r="C25" s="9"/>
      <c r="D25" s="9"/>
      <c r="E25" s="9"/>
    </row>
    <row r="26" spans="1:14" x14ac:dyDescent="0.3">
      <c r="A26" s="7" t="s">
        <v>33</v>
      </c>
      <c r="B26" s="11">
        <v>125</v>
      </c>
      <c r="C26" s="11">
        <v>100</v>
      </c>
      <c r="D26" s="11">
        <v>67</v>
      </c>
      <c r="E26" s="11">
        <v>140</v>
      </c>
      <c r="F26" s="13">
        <v>125</v>
      </c>
      <c r="G26" s="13">
        <v>100</v>
      </c>
      <c r="H26" s="13">
        <v>140</v>
      </c>
      <c r="I26" s="13">
        <v>180</v>
      </c>
      <c r="J26" s="13">
        <v>150</v>
      </c>
      <c r="K26" s="13">
        <v>100</v>
      </c>
      <c r="L26" s="13">
        <v>50</v>
      </c>
      <c r="M26" s="13">
        <v>60</v>
      </c>
      <c r="N26">
        <f>SUM(Expense[[#This Row],[Jan]:[Dec]])</f>
        <v>1337</v>
      </c>
    </row>
    <row r="27" spans="1:14" x14ac:dyDescent="0.3">
      <c r="A27" s="6" t="s">
        <v>34</v>
      </c>
      <c r="B27" s="10">
        <v>10</v>
      </c>
      <c r="C27" s="10">
        <v>5</v>
      </c>
      <c r="D27" s="10">
        <v>9</v>
      </c>
      <c r="E27" s="10">
        <v>0</v>
      </c>
      <c r="F27" s="12">
        <v>5</v>
      </c>
      <c r="G27" s="12">
        <v>2</v>
      </c>
      <c r="H27" s="12">
        <v>4</v>
      </c>
      <c r="I27" s="12">
        <v>10</v>
      </c>
      <c r="J27" s="12">
        <v>15</v>
      </c>
      <c r="K27" s="12">
        <v>8</v>
      </c>
      <c r="L27" s="12">
        <v>4</v>
      </c>
      <c r="M27" s="12">
        <v>14</v>
      </c>
      <c r="N27">
        <f>SUM(Expense[[#This Row],[Jan]:[Dec]])</f>
        <v>86</v>
      </c>
    </row>
    <row r="28" spans="1:14" x14ac:dyDescent="0.3">
      <c r="A28" s="7" t="s">
        <v>35</v>
      </c>
      <c r="B28" s="11">
        <v>20</v>
      </c>
      <c r="C28" s="11">
        <v>45</v>
      </c>
      <c r="D28" s="11">
        <v>67</v>
      </c>
      <c r="E28" s="11">
        <v>120</v>
      </c>
      <c r="F28" s="13">
        <v>50</v>
      </c>
      <c r="G28" s="13">
        <v>400</v>
      </c>
      <c r="H28" s="13">
        <v>120</v>
      </c>
      <c r="I28" s="13">
        <v>100</v>
      </c>
      <c r="J28" s="13">
        <v>80</v>
      </c>
      <c r="K28" s="13">
        <v>50</v>
      </c>
      <c r="L28" s="13">
        <v>40</v>
      </c>
      <c r="M28" s="13">
        <v>150</v>
      </c>
      <c r="N28">
        <f>SUM(Expense[[#This Row],[Jan]:[Dec]])</f>
        <v>1242</v>
      </c>
    </row>
    <row r="29" spans="1:14" x14ac:dyDescent="0.3">
      <c r="A29" s="17" t="s">
        <v>20</v>
      </c>
      <c r="B29" s="18">
        <f>SUBTOTAL(109,Expense[Jan])</f>
        <v>26905</v>
      </c>
      <c r="C29" s="18">
        <f>SUBTOTAL(109,Expense[Feb])</f>
        <v>26555</v>
      </c>
      <c r="D29" s="18">
        <f>SUBTOTAL(109,Expense[Mar])</f>
        <v>29330</v>
      </c>
      <c r="E29" s="18">
        <f>SUBTOTAL(109,Expense[Apr])</f>
        <v>28730</v>
      </c>
      <c r="F29" s="19">
        <f>SUBTOTAL(109,Expense[May])</f>
        <v>26980</v>
      </c>
      <c r="G29" s="19">
        <f>SUBTOTAL(109,Expense[Jun])</f>
        <v>27032</v>
      </c>
      <c r="H29" s="19">
        <f>SUBTOTAL(109,Expense[Jul])</f>
        <v>29454</v>
      </c>
      <c r="I29" s="19">
        <f>SUBTOTAL(109,Expense[Aug])</f>
        <v>26950</v>
      </c>
      <c r="J29" s="19">
        <f>SUBTOTAL(109,Expense[Sep])</f>
        <v>24155</v>
      </c>
      <c r="K29" s="19">
        <f>SUBTOTAL(109,Expense[Oct])</f>
        <v>28218</v>
      </c>
      <c r="L29" s="19">
        <f>SUBTOTAL(109,Expense[Nov])</f>
        <v>26614</v>
      </c>
      <c r="M29" s="19">
        <f>SUBTOTAL(109,Expense[Dec])</f>
        <v>26564</v>
      </c>
      <c r="N29" s="20">
        <f>SUBTOTAL(109,Expense[Year to Date])</f>
        <v>327487</v>
      </c>
    </row>
    <row r="31" spans="1:14" x14ac:dyDescent="0.3">
      <c r="A31" s="22" t="s">
        <v>36</v>
      </c>
      <c r="B31" s="23">
        <f>income[[#Totals],[Jan]]-Expense[[#Totals],[Jan]]</f>
        <v>49095</v>
      </c>
      <c r="C31" s="23">
        <f>income[[#Totals],[Feb]]-Expense[[#Totals],[Feb]]</f>
        <v>48045</v>
      </c>
      <c r="D31" s="23">
        <f xml:space="preserve"> income[[#Totals],[Mar]]-Expense[[#Totals],[Mar]]</f>
        <v>12070</v>
      </c>
      <c r="E31" s="23">
        <f>income[[#Totals],[Apr]]-Expense[[#Totals],[Apr]]</f>
        <v>61270</v>
      </c>
      <c r="F31" s="23">
        <f>income[[#Totals],[May]]-Expense[[#Totals],[May]]</f>
        <v>37020</v>
      </c>
      <c r="G31" s="23">
        <f>income[[#Totals],[Jun]]-Expense[[#Totals],[Jun]]</f>
        <v>51968</v>
      </c>
      <c r="H31" s="23">
        <f>income[[#Totals],[Jul]]-Expense[[#Totals],[Jul]]</f>
        <v>42496</v>
      </c>
      <c r="I31" s="23">
        <f>income[[#Totals],[Aug]]-Expense[[#Totals],[Aug]]</f>
        <v>42250</v>
      </c>
      <c r="J31" s="23">
        <f>income[[#Totals],[Sep]]-Expense[[#Totals],[Sep]]</f>
        <v>74345</v>
      </c>
      <c r="K31" s="23">
        <f>income[[#Totals],[Oct]]-Expense[[#Totals],[Oct]]</f>
        <v>65922</v>
      </c>
      <c r="L31" s="23">
        <f>income[[#Totals],[Nov]]-Expense[[#Totals],[Nov]]</f>
        <v>77386</v>
      </c>
      <c r="M31" s="23">
        <f>income[[#Totals],[Dec]]-Expense[[#Totals],[Dec]]</f>
        <v>87536</v>
      </c>
      <c r="N31" s="23">
        <f>income[[#Totals],[Year to Date]]-Expense[[#Totals],[Year to Date]]</f>
        <v>649403</v>
      </c>
    </row>
    <row r="35" spans="2:16" x14ac:dyDescent="0.3">
      <c r="B35" s="1" t="s">
        <v>38</v>
      </c>
      <c r="C35" s="1"/>
      <c r="D35" s="1"/>
      <c r="E35" s="1"/>
      <c r="F35" s="1"/>
      <c r="G35" s="1"/>
      <c r="H35" s="1"/>
      <c r="I35" s="1"/>
      <c r="J35" s="1"/>
      <c r="K35" s="1"/>
      <c r="L35" s="1"/>
    </row>
    <row r="36" spans="2:16" x14ac:dyDescent="0.3">
      <c r="B36" s="25" t="s">
        <v>37</v>
      </c>
      <c r="C36" s="24"/>
      <c r="D36" s="24"/>
      <c r="E36" s="24"/>
      <c r="F36" s="24"/>
      <c r="G36" s="24"/>
      <c r="H36" s="24"/>
      <c r="I36" s="24"/>
      <c r="J36" s="24"/>
      <c r="K36" s="24"/>
      <c r="L36" s="24"/>
      <c r="M36" s="24"/>
      <c r="N36" s="24"/>
      <c r="O36" s="24"/>
      <c r="P36" s="24"/>
    </row>
    <row r="37" spans="2:16" x14ac:dyDescent="0.3">
      <c r="B37" s="24"/>
      <c r="C37" s="24"/>
      <c r="D37" s="24"/>
      <c r="E37" s="24"/>
      <c r="F37" s="24"/>
      <c r="G37" s="24"/>
      <c r="H37" s="24"/>
      <c r="I37" s="24"/>
      <c r="J37" s="24"/>
      <c r="K37" s="24"/>
      <c r="L37" s="24"/>
      <c r="M37" s="24"/>
      <c r="N37" s="24"/>
      <c r="O37" s="24"/>
      <c r="P37" s="24"/>
    </row>
    <row r="38" spans="2:16" x14ac:dyDescent="0.3">
      <c r="B38" s="24"/>
      <c r="C38" s="24"/>
      <c r="D38" s="24"/>
      <c r="E38" s="24"/>
      <c r="F38" s="24"/>
      <c r="G38" s="24"/>
      <c r="H38" s="24"/>
      <c r="I38" s="24"/>
      <c r="J38" s="24"/>
      <c r="K38" s="24"/>
      <c r="L38" s="24"/>
      <c r="M38" s="24"/>
      <c r="N38" s="24"/>
      <c r="O38" s="24"/>
      <c r="P38" s="24"/>
    </row>
    <row r="39" spans="2:16" x14ac:dyDescent="0.3">
      <c r="B39" s="24"/>
      <c r="C39" s="24"/>
      <c r="D39" s="24"/>
      <c r="E39" s="24"/>
      <c r="F39" s="24"/>
      <c r="G39" s="24"/>
      <c r="H39" s="24"/>
      <c r="I39" s="24"/>
      <c r="J39" s="24"/>
      <c r="K39" s="24"/>
      <c r="L39" s="24"/>
      <c r="M39" s="24"/>
      <c r="N39" s="24"/>
      <c r="O39" s="24"/>
      <c r="P39" s="24"/>
    </row>
    <row r="40" spans="2:16" x14ac:dyDescent="0.3">
      <c r="B40" s="24"/>
      <c r="C40" s="24"/>
      <c r="D40" s="24"/>
      <c r="E40" s="24"/>
      <c r="F40" s="24"/>
      <c r="G40" s="24"/>
      <c r="H40" s="24"/>
      <c r="I40" s="24"/>
      <c r="J40" s="24"/>
      <c r="K40" s="24"/>
      <c r="L40" s="24"/>
      <c r="M40" s="24"/>
      <c r="N40" s="24"/>
      <c r="O40" s="24"/>
      <c r="P40" s="24"/>
    </row>
    <row r="41" spans="2:16" x14ac:dyDescent="0.3">
      <c r="B41" s="24"/>
      <c r="C41" s="24"/>
      <c r="D41" s="24"/>
      <c r="E41" s="24"/>
      <c r="F41" s="24"/>
      <c r="G41" s="24"/>
      <c r="H41" s="24"/>
      <c r="I41" s="24"/>
      <c r="J41" s="24"/>
      <c r="K41" s="24"/>
      <c r="L41" s="24"/>
      <c r="M41" s="24"/>
      <c r="N41" s="24"/>
      <c r="O41" s="24"/>
      <c r="P41" s="24"/>
    </row>
    <row r="42" spans="2:16" x14ac:dyDescent="0.3">
      <c r="B42" s="24"/>
      <c r="C42" s="24"/>
      <c r="D42" s="24"/>
      <c r="E42" s="24"/>
      <c r="F42" s="24"/>
      <c r="G42" s="24"/>
      <c r="H42" s="24"/>
      <c r="I42" s="24"/>
      <c r="J42" s="24"/>
      <c r="K42" s="24"/>
      <c r="L42" s="24"/>
      <c r="M42" s="24"/>
      <c r="N42" s="24"/>
      <c r="O42" s="24"/>
      <c r="P42" s="24"/>
    </row>
  </sheetData>
  <mergeCells count="7">
    <mergeCell ref="B36:P42"/>
    <mergeCell ref="B35:L35"/>
    <mergeCell ref="A3:B3"/>
    <mergeCell ref="C3:D3"/>
    <mergeCell ref="A5:N5"/>
    <mergeCell ref="A1:N1"/>
    <mergeCell ref="A14:N14"/>
  </mergeCells>
  <conditionalFormatting sqref="B31:N31">
    <cfRule type="cellIs" dxfId="0" priority="1" operator="lessThan">
      <formula>40000</formula>
    </cfRule>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krishna kumar prajapat</dc:creator>
  <cp:lastModifiedBy>krishna kumar prajapat</cp:lastModifiedBy>
  <dcterms:created xsi:type="dcterms:W3CDTF">2024-02-10T03:23:43Z</dcterms:created>
  <dcterms:modified xsi:type="dcterms:W3CDTF">2024-02-10T04:39:46Z</dcterms:modified>
</cp:coreProperties>
</file>