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rinn\OneDrive\Desktop\Code Basic\Excel\"/>
    </mc:Choice>
  </mc:AlternateContent>
  <xr:revisionPtr revIDLastSave="0" documentId="8_{27715D2C-36AC-4BB1-9844-07276080C629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movies" sheetId="1" r:id="rId1"/>
    <sheet name="Marvel Financials" sheetId="7" r:id="rId2"/>
    <sheet name="financials" sheetId="2" r:id="rId3"/>
    <sheet name="actors" sheetId="3" r:id="rId4"/>
    <sheet name="movie_actor" sheetId="4" r:id="rId5"/>
    <sheet name="languages" sheetId="5" r:id="rId6"/>
    <sheet name="Sheet1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6" l="1"/>
  <c r="E7" i="6"/>
  <c r="F3" i="6"/>
  <c r="E3" i="6"/>
  <c r="D3" i="6"/>
  <c r="E6" i="7"/>
  <c r="D6" i="7"/>
  <c r="E5" i="7"/>
  <c r="E4" i="7"/>
  <c r="E3" i="7"/>
  <c r="E2" i="7"/>
  <c r="D5" i="7"/>
  <c r="D4" i="7"/>
  <c r="D3" i="7"/>
  <c r="D2" i="7"/>
  <c r="C5" i="7"/>
  <c r="B2" i="7"/>
  <c r="B3" i="7"/>
  <c r="J45" i="1"/>
  <c r="J44" i="1"/>
  <c r="K2" i="1" a="1"/>
  <c r="K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2" i="1" a="1"/>
  <c r="I2" i="1" s="1"/>
  <c r="J2" i="1" a="1"/>
  <c r="J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H25" i="2"/>
  <c r="B4" i="7" l="1"/>
  <c r="B5" i="7" s="1"/>
  <c r="B6" i="7"/>
  <c r="M2" i="1"/>
  <c r="O2" i="1" s="1"/>
  <c r="M40" i="1"/>
  <c r="O40" i="1" s="1"/>
  <c r="M31" i="1"/>
  <c r="M23" i="1"/>
  <c r="M15" i="1"/>
  <c r="M7" i="1"/>
  <c r="M30" i="1"/>
  <c r="O30" i="1" s="1"/>
  <c r="M22" i="1"/>
  <c r="O22" i="1" s="1"/>
  <c r="M6" i="1"/>
  <c r="O6" i="1" s="1"/>
  <c r="M37" i="1"/>
  <c r="O37" i="1" s="1"/>
  <c r="M29" i="1"/>
  <c r="O29" i="1" s="1"/>
  <c r="M21" i="1"/>
  <c r="O21" i="1" s="1"/>
  <c r="M13" i="1"/>
  <c r="O13" i="1" s="1"/>
  <c r="M5" i="1"/>
  <c r="O5" i="1" s="1"/>
  <c r="M14" i="1"/>
  <c r="O14" i="1" s="1"/>
  <c r="M34" i="1"/>
  <c r="O34" i="1" s="1"/>
  <c r="M26" i="1"/>
  <c r="O26" i="1" s="1"/>
  <c r="M18" i="1"/>
  <c r="O18" i="1" s="1"/>
  <c r="M10" i="1"/>
  <c r="O10" i="1" s="1"/>
  <c r="M39" i="1"/>
  <c r="M38" i="1"/>
  <c r="O38" i="1" s="1"/>
  <c r="M33" i="1"/>
  <c r="M25" i="1"/>
  <c r="M17" i="1"/>
  <c r="M9" i="1"/>
  <c r="M32" i="1"/>
  <c r="O32" i="1" s="1"/>
  <c r="M24" i="1"/>
  <c r="O24" i="1" s="1"/>
  <c r="M16" i="1"/>
  <c r="O16" i="1" s="1"/>
  <c r="M8" i="1"/>
  <c r="O8" i="1" s="1"/>
  <c r="M36" i="1"/>
  <c r="O36" i="1" s="1"/>
  <c r="M28" i="1"/>
  <c r="O28" i="1" s="1"/>
  <c r="M20" i="1"/>
  <c r="O20" i="1" s="1"/>
  <c r="M12" i="1"/>
  <c r="O12" i="1" s="1"/>
  <c r="M4" i="1"/>
  <c r="O4" i="1" s="1"/>
  <c r="M35" i="1"/>
  <c r="O35" i="1" s="1"/>
  <c r="M27" i="1"/>
  <c r="O27" i="1" s="1"/>
  <c r="M19" i="1"/>
  <c r="O19" i="1" s="1"/>
  <c r="M11" i="1"/>
  <c r="O11" i="1" s="1"/>
  <c r="M3" i="1"/>
  <c r="O3" i="1" s="1"/>
  <c r="L17" i="1"/>
  <c r="L33" i="1"/>
  <c r="L9" i="1"/>
  <c r="L25" i="1"/>
  <c r="L36" i="1"/>
  <c r="N36" i="1" s="1"/>
  <c r="L28" i="1"/>
  <c r="N28" i="1" s="1"/>
  <c r="L20" i="1"/>
  <c r="N20" i="1" s="1"/>
  <c r="L12" i="1"/>
  <c r="N12" i="1" s="1"/>
  <c r="L4" i="1"/>
  <c r="N4" i="1" s="1"/>
  <c r="L27" i="1"/>
  <c r="N27" i="1" s="1"/>
  <c r="L34" i="1"/>
  <c r="N34" i="1" s="1"/>
  <c r="L10" i="1"/>
  <c r="N10" i="1" s="1"/>
  <c r="L40" i="1"/>
  <c r="L16" i="1"/>
  <c r="L39" i="1"/>
  <c r="L31" i="1"/>
  <c r="L23" i="1"/>
  <c r="L15" i="1"/>
  <c r="L7" i="1"/>
  <c r="L35" i="1"/>
  <c r="N35" i="1" s="1"/>
  <c r="L19" i="1"/>
  <c r="N19" i="1" s="1"/>
  <c r="L3" i="1"/>
  <c r="N3" i="1" s="1"/>
  <c r="L2" i="1"/>
  <c r="P2" i="1" s="1"/>
  <c r="L18" i="1"/>
  <c r="N18" i="1" s="1"/>
  <c r="L24" i="1"/>
  <c r="L8" i="1"/>
  <c r="L38" i="1"/>
  <c r="L30" i="1"/>
  <c r="L22" i="1"/>
  <c r="L14" i="1"/>
  <c r="L6" i="1"/>
  <c r="L11" i="1"/>
  <c r="N11" i="1" s="1"/>
  <c r="L26" i="1"/>
  <c r="N26" i="1" s="1"/>
  <c r="L32" i="1"/>
  <c r="L37" i="1"/>
  <c r="N37" i="1" s="1"/>
  <c r="L29" i="1"/>
  <c r="N29" i="1" s="1"/>
  <c r="L21" i="1"/>
  <c r="N21" i="1" s="1"/>
  <c r="L13" i="1"/>
  <c r="N13" i="1" s="1"/>
  <c r="L5" i="1"/>
  <c r="N5" i="1" s="1"/>
  <c r="Q18" i="1" l="1"/>
  <c r="P29" i="1"/>
  <c r="Q2" i="1"/>
  <c r="Q35" i="1"/>
  <c r="Q12" i="1"/>
  <c r="Q21" i="1"/>
  <c r="J46" i="1"/>
  <c r="Q14" i="1"/>
  <c r="P35" i="1"/>
  <c r="Q8" i="1"/>
  <c r="O17" i="1"/>
  <c r="Q17" i="1"/>
  <c r="Q20" i="1"/>
  <c r="O33" i="1"/>
  <c r="Q33" i="1"/>
  <c r="Q11" i="1"/>
  <c r="Q28" i="1"/>
  <c r="Q30" i="1"/>
  <c r="O15" i="1"/>
  <c r="Q15" i="1"/>
  <c r="Q10" i="1"/>
  <c r="Q19" i="1"/>
  <c r="Q36" i="1"/>
  <c r="Q38" i="1"/>
  <c r="Q5" i="1"/>
  <c r="O31" i="1"/>
  <c r="Q31" i="1"/>
  <c r="Q26" i="1"/>
  <c r="Q29" i="1"/>
  <c r="Q13" i="1"/>
  <c r="Q16" i="1"/>
  <c r="Q22" i="1"/>
  <c r="O23" i="1"/>
  <c r="Q23" i="1"/>
  <c r="Q34" i="1"/>
  <c r="Q40" i="1"/>
  <c r="Q37" i="1"/>
  <c r="Q24" i="1"/>
  <c r="O25" i="1"/>
  <c r="Q25" i="1"/>
  <c r="Q3" i="1"/>
  <c r="O7" i="1"/>
  <c r="Q7" i="1"/>
  <c r="O39" i="1"/>
  <c r="Q39" i="1"/>
  <c r="O9" i="1"/>
  <c r="Q9" i="1"/>
  <c r="Q27" i="1"/>
  <c r="Q4" i="1"/>
  <c r="Q6" i="1"/>
  <c r="Q32" i="1"/>
  <c r="P12" i="1"/>
  <c r="P20" i="1"/>
  <c r="N2" i="1"/>
  <c r="P28" i="1"/>
  <c r="P11" i="1"/>
  <c r="P36" i="1"/>
  <c r="N8" i="1"/>
  <c r="P8" i="1"/>
  <c r="N33" i="1"/>
  <c r="P33" i="1"/>
  <c r="N24" i="1"/>
  <c r="P24" i="1"/>
  <c r="N6" i="1"/>
  <c r="P6" i="1"/>
  <c r="N39" i="1"/>
  <c r="P39" i="1"/>
  <c r="P5" i="1"/>
  <c r="N14" i="1"/>
  <c r="P14" i="1"/>
  <c r="N16" i="1"/>
  <c r="P16" i="1"/>
  <c r="P10" i="1"/>
  <c r="P3" i="1"/>
  <c r="P13" i="1"/>
  <c r="N38" i="1"/>
  <c r="P38" i="1"/>
  <c r="N9" i="1"/>
  <c r="P9" i="1"/>
  <c r="N22" i="1"/>
  <c r="P22" i="1"/>
  <c r="P18" i="1"/>
  <c r="P19" i="1"/>
  <c r="P21" i="1"/>
  <c r="N7" i="1"/>
  <c r="P7" i="1"/>
  <c r="P34" i="1"/>
  <c r="N32" i="1"/>
  <c r="P32" i="1"/>
  <c r="N15" i="1"/>
  <c r="P15" i="1"/>
  <c r="N23" i="1"/>
  <c r="P23" i="1"/>
  <c r="N17" i="1"/>
  <c r="P17" i="1"/>
  <c r="P27" i="1"/>
  <c r="N31" i="1"/>
  <c r="P31" i="1"/>
  <c r="N40" i="1"/>
  <c r="P40" i="1"/>
  <c r="N30" i="1"/>
  <c r="P30" i="1"/>
  <c r="N25" i="1"/>
  <c r="P25" i="1"/>
  <c r="P26" i="1"/>
  <c r="P4" i="1"/>
  <c r="P37" i="1"/>
  <c r="P43" i="1" l="1"/>
  <c r="Q43" i="1"/>
  <c r="J47" i="1"/>
  <c r="O43" i="1"/>
  <c r="J48" i="1" s="1"/>
  <c r="N4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<sst xmlns="http://schemas.openxmlformats.org/spreadsheetml/2006/main" count="332" uniqueCount="192">
  <si>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</si>
  <si>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</si>
  <si>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</si>
  <si>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</si>
  <si>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</si>
  <si>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</si>
  <si>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</si>
  <si>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</si>
  <si>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</si>
  <si>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</si>
  <si>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</si>
  <si>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</si>
  <si>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</si>
  <si>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</si>
  <si>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</si>
  <si>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</si>
  <si>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</si>
  <si>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</si>
  <si>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</si>
  <si>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</si>
  <si>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</si>
  <si>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</si>
  <si>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</si>
  <si>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</si>
  <si>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</si>
  <si>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</si>
  <si>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</si>
  <si>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</si>
  <si>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</si>
  <si>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</si>
  <si>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</si>
  <si>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</si>
  <si>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</si>
  <si>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</si>
  <si>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</si>
  <si>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</si>
  <si>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</si>
  <si>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</si>
  <si>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</si>
  <si>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</si>
  <si>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</si>
  <si>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</si>
  <si>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</si>
  <si>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</si>
  <si>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</si>
  <si>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</si>
  <si>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</si>
  <si>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</si>
  <si>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</si>
  <si>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</si>
  <si>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</si>
  <si>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</si>
  <si>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</si>
  <si>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</si>
  <si>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</si>
  <si>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</si>
  <si>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</si>
  <si>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</si>
  <si>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</si>
  <si>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</si>
  <si>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</si>
  <si>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</si>
  <si>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</si>
  <si>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</si>
  <si>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</si>
  <si>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</si>
  <si>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</si>
  <si>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</si>
  <si>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</si>
  <si>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</si>
  <si>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</si>
  <si>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</si>
  <si>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</si>
  <si>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</si>
  <si>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</si>
  <si>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</si>
  <si>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</si>
  <si>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</si>
  <si>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</si>
  <si>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</si>
  <si>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</si>
  <si>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</si>
  <si>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</si>
  <si>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</si>
  <si>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</si>
  <si>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</si>
  <si>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</si>
  <si>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</si>
  <si>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</si>
  <si>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</si>
  <si>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</si>
  <si>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</si>
  <si>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</si>
  <si>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</si>
  <si>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</si>
  <si>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</si>
  <si>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</si>
  <si>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</si>
  <si>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</si>
  <si>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</si>
  <si>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</si>
  <si>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</si>
  <si>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</si>
  <si>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</si>
  <si>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</si>
  <si>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</si>
  <si>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</si>
  <si>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</si>
  <si>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</si>
  <si>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</si>
  <si>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</si>
  <si>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</si>
  <si>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</si>
  <si>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</si>
  <si>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</si>
  <si>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</si>
  <si>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</si>
  <si>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</si>
  <si>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</si>
  <si>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</si>
  <si>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</si>
  <si>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</si>
  <si>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</si>
  <si>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</si>
  <si>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</si>
  <si>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</si>
  <si>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</si>
  <si>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</si>
  <si>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</si>
  <si>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</si>
  <si>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</si>
  <si>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</si>
  <si>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</si>
  <si>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</si>
  <si>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</si>
  <si>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</si>
  <si>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</si>
  <si>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</si>
  <si>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</si>
  <si>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</si>
  <si>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</si>
  <si>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</si>
  <si>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</si>
  <si>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</si>
  <si>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</si>
  <si>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</si>
  <si>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</si>
  <si>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</si>
  <si>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</si>
  <si>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</si>
  <si>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</si>
  <si>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</si>
  <si>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</si>
  <si>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</si>
  <si>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</si>
  <si>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</si>
  <si>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</si>
  <si>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item</t>
  </si>
  <si>
    <t>price</t>
  </si>
  <si>
    <t>dosa</t>
  </si>
  <si>
    <t>burger</t>
  </si>
  <si>
    <t>dumplings</t>
  </si>
  <si>
    <t>samosa</t>
  </si>
  <si>
    <t>budget(mlm)</t>
  </si>
  <si>
    <t>revenue(mlm)</t>
  </si>
  <si>
    <t>budget INR</t>
  </si>
  <si>
    <t>revenue INR</t>
  </si>
  <si>
    <t>Total budget INR</t>
  </si>
  <si>
    <t>Total revenue INR</t>
  </si>
  <si>
    <t>budget USD</t>
  </si>
  <si>
    <t>revenue USD</t>
  </si>
  <si>
    <t>Total Movies</t>
  </si>
  <si>
    <t>Total Bollywood movies</t>
  </si>
  <si>
    <t>Total Bollywood revenue INR</t>
  </si>
  <si>
    <t>Avg Bollywood revenue INR</t>
  </si>
  <si>
    <t>% revenue from Bollywood</t>
  </si>
  <si>
    <t>Key Metrics</t>
  </si>
  <si>
    <t>Revenue</t>
  </si>
  <si>
    <t>Budget</t>
  </si>
  <si>
    <t>Profit/Loss</t>
  </si>
  <si>
    <t>Market Share %</t>
  </si>
  <si>
    <t>Profit/Loss %</t>
  </si>
  <si>
    <t>Marvel Consolidated P&amp;L</t>
  </si>
  <si>
    <t>Target</t>
  </si>
  <si>
    <t>Actuals - Target</t>
  </si>
  <si>
    <t>Actuals - Target%</t>
  </si>
  <si>
    <t>Ratings</t>
  </si>
  <si>
    <t>Mean</t>
  </si>
  <si>
    <t xml:space="preserve">Median </t>
  </si>
  <si>
    <t>Mode</t>
  </si>
  <si>
    <t>Variance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</si>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</sst>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₹&quot;\ * #,##0.00_ ;_ &quot;₹&quot;\ * \-#,##0.00_ ;_ &quot;₹&quot;\ * &quot;-&quot;??_ ;_ @_ "/>
    <numFmt numFmtId="165" formatCode="&quot;₹&quot;\ #,##0.00"/>
    <numFmt numFmtId="172" formatCode="0.0"/>
    <numFmt numFmtId="173" formatCode="_-[$$-409]* #,##0.00_ ;_-[$$-409]* \-#,##0.00\ ;_-[$$-409]* &quot;-&quot;??_ ;_-@_ 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165" fontId="0" fillId="3" borderId="0" xfId="0" applyNumberFormat="1" applyFill="1"/>
    <xf numFmtId="44" fontId="0" fillId="3" borderId="0" xfId="0" applyNumberFormat="1" applyFill="1"/>
    <xf numFmtId="172" fontId="0" fillId="0" borderId="0" xfId="0" applyNumberFormat="1"/>
    <xf numFmtId="9" fontId="0" fillId="0" borderId="0" xfId="1" applyFont="1"/>
    <xf numFmtId="173" fontId="0" fillId="0" borderId="0" xfId="0" applyNumberFormat="1"/>
    <xf numFmtId="0" fontId="2" fillId="5" borderId="0" xfId="0" applyFont="1" applyFill="1"/>
    <xf numFmtId="0" fontId="2" fillId="4" borderId="0" xfId="0" applyFont="1" applyFill="1"/>
    <xf numFmtId="9" fontId="0" fillId="0" borderId="0" xfId="0" applyNumberFormat="1"/>
    <xf numFmtId="0" fontId="5" fillId="6" borderId="0" xfId="0" applyFont="1" applyFill="1"/>
    <xf numFmtId="0" fontId="2" fillId="7" borderId="0" xfId="0" applyFont="1" applyFill="1"/>
    <xf numFmtId="0" fontId="6" fillId="8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1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4">
  <autoFilter ref="A1:Q40" xr:uid="{6A7FE39D-5614-4A7F-89B7-C167ABC0A251}"/>
  <tableColumns count="17">
    <tableColumn id="1" xr3:uid="{5E453F0D-B27C-433C-BF11-BA3FE1A6822E}" name="movie_id"/>
    <tableColumn id="8" xr3:uid="{E84F2A37-0F99-4379-9C59-5F90A086422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0" xr3:uid="{BE105992-6A18-4DC7-99CE-47A09AA7A4E7}" name="budget" dataDxfId="10">
      <calculatedColumnFormula array="1">_xlfn.XLOOKUP(Movies[[#This Row],[movie_id]:[movie_id]],Financials[[#All],[movie_id]:[movie_id]],Financials[[#All],[budget]],"Not Available",0)</calculatedColumnFormula>
    </tableColumn>
    <tableColumn id="11" xr3:uid="{E84C1450-0A58-4626-8AC4-C260E57DDD68}" name="revenue" dataDxfId="11">
      <calculatedColumnFormula array="1">_xlfn.XLOOKUP(Movies[[#This Row],[movie_id]:[movie_id]],Financials[[#All],[movie_id]:[movie_id]],Financials[[#All],[revenue]],"Not Available",0)</calculatedColumnFormula>
    </tableColumn>
    <tableColumn id="12" xr3:uid="{96891181-3756-4A91-B66C-1EB01A91213D}" name="unit" dataDxfId="12">
      <calculatedColumnFormula array="1">_xlfn.XLOOKUP(Movies[[#This Row],[movie_id]:[movie_id]],Financials[[#All],[movie_id]:[movie_id]],Financials[[#All],[unit]],"Not Available",0)</calculatedColumnFormula>
    </tableColumn>
    <tableColumn id="13" xr3:uid="{77435BC3-10D6-481A-8517-224949846590}" name="currency" dataDxfId="9">
      <calculatedColumnFormula array="1">_xlfn.XLOOKUP(Movies[[#This Row],[movie_id]:[movie_id]],Financials[[#All],[movie_id]:[movie_id]],Financials[[#All],[currency]],"Not Available",0)</calculatedColumnFormula>
    </tableColumn>
    <tableColumn id="9" xr3:uid="{795A04AD-D460-4B2A-B99F-96CCC81FFDDB}" name="budget(mlm)" dataDxfId="8">
      <calculatedColumnFormula>IF(Movies[[#This Row],[unit]]="Billions",Movies[[#This Row],[budget]]*1000,Movies[[#This Row],[budget]])</calculatedColumnFormula>
    </tableColumn>
    <tableColumn id="14" xr3:uid="{261AFCA7-67DF-4B62-88AE-BC3A0FEF9D00}" name="revenue(mlm)" dataDxfId="7">
      <calculatedColumnFormula>IF(Movies[[#This Row],[unit]]="Billions",Movies[[#This Row],[revenue]]*1000,Movies[[#This Row],[revenue]])</calculatedColumnFormula>
    </tableColumn>
    <tableColumn id="15" xr3:uid="{4F333B8B-2A38-4F3F-9D00-2402A231FCBA}" name="budget INR" dataDxfId="6">
      <calculatedColumnFormula>IF(Movies[[#This Row],[currency]]="USD",Movies[[#This Row],[budget(mlm)]]*80,Movies[[#This Row],[budget(mlm)]])</calculatedColumnFormula>
    </tableColumn>
    <tableColumn id="16" xr3:uid="{7ED05035-2F0C-489D-9560-E5E281BA1873}" name="revenue INR" dataDxfId="5">
      <calculatedColumnFormula>IF(Movies[[#This Row],[currency]]="USD",Movies[[#This Row],[revenue(mlm)]]*80,Movies[[#This Row],[revenue(mlm)]])</calculatedColumnFormula>
    </tableColumn>
    <tableColumn id="17" xr3:uid="{9DA5B04D-0606-49AE-A1D7-B6547F1EB38E}" name="budget USD" dataDxfId="4">
      <calculatedColumnFormula>IF(Movies[[#This Row],[currency]]="INR",Movies[[#This Row],[budget(mlm)]]/80,Movies[[#This Row],[budget(mlm)]])</calculatedColumnFormula>
    </tableColumn>
    <tableColumn id="18" xr3:uid="{CF69272C-2C0D-45BD-82D1-A7B798E46E8F}" name="revenue USD" dataDxfId="3">
      <calculatedColumnFormula>IF(Movies[[#This Row],[currency]]="INR",Movies[[#This Row],[revenue(mlm)]]/80,Movies[[#This Row],[revenue(mlm)]])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18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17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6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15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6B16638-176C-4567-BFCD-8011DCFC2CE4}" name="food" displayName="food" ref="A1:B5" totalsRowShown="0" headerRowDxfId="13">
  <autoFilter ref="A1:B5" xr:uid="{46B16638-176C-4567-BFCD-8011DCFC2CE4}"/>
  <tableColumns count="2">
    <tableColumn id="1" xr3:uid="{AAEC9243-37E9-4FE2-B934-B9D07BDC8E0B}" name="item"/>
    <tableColumn id="2" xr3:uid="{7A2F86E0-6130-4CA1-9D33-0973AAB08C03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48"/>
  <sheetViews>
    <sheetView topLeftCell="A16" zoomScale="145" zoomScaleNormal="145" workbookViewId="0">
      <selection activeCell="M45" sqref="M45"/>
    </sheetView>
  </sheetViews>
  <sheetFormatPr defaultRowHeight="14.4" x14ac:dyDescent="0.3"/>
  <cols>
    <col min="1" max="1" width="11" bestFit="1" customWidth="1"/>
    <col min="2" max="2" width="38.5546875" bestFit="1" customWidth="1"/>
    <col min="3" max="3" width="10.109375" bestFit="1" customWidth="1"/>
    <col min="4" max="4" width="13.77734375" bestFit="1" customWidth="1"/>
    <col min="5" max="5" width="13.44140625" bestFit="1" customWidth="1"/>
    <col min="6" max="6" width="24.6640625" bestFit="1" customWidth="1"/>
    <col min="7" max="7" width="13.44140625" bestFit="1" customWidth="1"/>
    <col min="8" max="8" width="12" bestFit="1" customWidth="1"/>
    <col min="9" max="9" width="25.21875" bestFit="1" customWidth="1"/>
    <col min="10" max="11" width="12" bestFit="1" customWidth="1"/>
    <col min="12" max="12" width="14.33203125" bestFit="1" customWidth="1"/>
    <col min="13" max="14" width="15.33203125" bestFit="1" customWidth="1"/>
    <col min="15" max="15" width="16.44140625" bestFit="1" customWidth="1"/>
    <col min="16" max="16" width="13.21875" bestFit="1" customWidth="1"/>
    <col min="17" max="17" width="14.109375" bestFit="1" customWidth="1"/>
  </cols>
  <sheetData>
    <row r="1" spans="1:17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169</v>
      </c>
      <c r="Q1" s="1" t="s">
        <v>170</v>
      </c>
    </row>
    <row r="2" spans="1:17" x14ac:dyDescent="0.3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 s="3">
        <f>IF(Movies[[#This Row],[unit]]="Billions",Movies[[#This Row],[budget]]*1000,Movies[[#This Row],[budget]])</f>
        <v>1000</v>
      </c>
      <c r="M2" s="3">
        <f>IF(Movies[[#This Row],[unit]]="Billions",Movies[[#This Row],[revenue]]*1000,Movies[[#This Row],[revenue]])</f>
        <v>12500</v>
      </c>
      <c r="N2" s="3">
        <f>IF(Movies[[#This Row],[currency]]="USD",Movies[[#This Row],[budget(mlm)]]*80,Movies[[#This Row],[budget(mlm)]])</f>
        <v>1000</v>
      </c>
      <c r="O2" s="3">
        <f>IF(Movies[[#This Row],[currency]]="USD",Movies[[#This Row],[revenue(mlm)]]*80,Movies[[#This Row],[revenue(mlm)]])</f>
        <v>12500</v>
      </c>
      <c r="P2" s="3">
        <f>IF(Movies[[#This Row],[currency]]="INR",Movies[[#This Row],[budget(mlm)]]/80,Movies[[#This Row],[budget(mlm)]])</f>
        <v>12.5</v>
      </c>
      <c r="Q2" s="3">
        <f>IF(Movies[[#This Row],[currency]]="INR",Movies[[#This Row],[revenue(mlm)]]/80,Movies[[#This Row],[revenue(mlm)]])</f>
        <v>156.25</v>
      </c>
    </row>
    <row r="3" spans="1:17" x14ac:dyDescent="0.3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 s="3">
        <f>IF(Movies[[#This Row],[unit]]="Billions",Movies[[#This Row],[budget]]*1000,Movies[[#This Row],[budget]])</f>
        <v>200</v>
      </c>
      <c r="M3" s="3">
        <f>IF(Movies[[#This Row],[unit]]="Billions",Movies[[#This Row],[revenue]]*1000,Movies[[#This Row],[revenue]])</f>
        <v>954.8</v>
      </c>
      <c r="N3" s="3">
        <f>IF(Movies[[#This Row],[currency]]="USD",Movies[[#This Row],[budget(mlm)]]*80,Movies[[#This Row],[budget(mlm)]])</f>
        <v>16000</v>
      </c>
      <c r="O3" s="3">
        <f>IF(Movies[[#This Row],[currency]]="USD",Movies[[#This Row],[revenue(mlm)]]*80,Movies[[#This Row],[revenue(mlm)]])</f>
        <v>76384</v>
      </c>
      <c r="P3" s="3">
        <f>IF(Movies[[#This Row],[currency]]="INR",Movies[[#This Row],[budget(mlm)]]/80,Movies[[#This Row],[budget(mlm)]])</f>
        <v>200</v>
      </c>
      <c r="Q3" s="3">
        <f>IF(Movies[[#This Row],[currency]]="INR",Movies[[#This Row],[revenue(mlm)]]/80,Movies[[#This Row],[revenue(mlm)]])</f>
        <v>954.8</v>
      </c>
    </row>
    <row r="4" spans="1:17" x14ac:dyDescent="0.3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 s="3">
        <f>IF(Movies[[#This Row],[unit]]="Billions",Movies[[#This Row],[budget]]*1000,Movies[[#This Row],[budget]])</f>
        <v>165</v>
      </c>
      <c r="M4" s="3">
        <f>IF(Movies[[#This Row],[unit]]="Billions",Movies[[#This Row],[revenue]]*1000,Movies[[#This Row],[revenue]])</f>
        <v>644.79999999999995</v>
      </c>
      <c r="N4" s="3">
        <f>IF(Movies[[#This Row],[currency]]="USD",Movies[[#This Row],[budget(mlm)]]*80,Movies[[#This Row],[budget(mlm)]])</f>
        <v>13200</v>
      </c>
      <c r="O4" s="3">
        <f>IF(Movies[[#This Row],[currency]]="USD",Movies[[#This Row],[revenue(mlm)]]*80,Movies[[#This Row],[revenue(mlm)]])</f>
        <v>51584</v>
      </c>
      <c r="P4" s="3">
        <f>IF(Movies[[#This Row],[currency]]="INR",Movies[[#This Row],[budget(mlm)]]/80,Movies[[#This Row],[budget(mlm)]])</f>
        <v>165</v>
      </c>
      <c r="Q4" s="3">
        <f>IF(Movies[[#This Row],[currency]]="INR",Movies[[#This Row],[revenue(mlm)]]/80,Movies[[#This Row],[revenue(mlm)]])</f>
        <v>644.79999999999995</v>
      </c>
    </row>
    <row r="5" spans="1:17" x14ac:dyDescent="0.3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 s="3">
        <f>IF(Movies[[#This Row],[unit]]="Billions",Movies[[#This Row],[budget]]*1000,Movies[[#This Row],[budget]])</f>
        <v>180</v>
      </c>
      <c r="M5" s="3">
        <f>IF(Movies[[#This Row],[unit]]="Billions",Movies[[#This Row],[revenue]]*1000,Movies[[#This Row],[revenue]])</f>
        <v>854</v>
      </c>
      <c r="N5" s="3">
        <f>IF(Movies[[#This Row],[currency]]="USD",Movies[[#This Row],[budget(mlm)]]*80,Movies[[#This Row],[budget(mlm)]])</f>
        <v>14400</v>
      </c>
      <c r="O5" s="3">
        <f>IF(Movies[[#This Row],[currency]]="USD",Movies[[#This Row],[revenue(mlm)]]*80,Movies[[#This Row],[revenue(mlm)]])</f>
        <v>68320</v>
      </c>
      <c r="P5" s="3">
        <f>IF(Movies[[#This Row],[currency]]="INR",Movies[[#This Row],[budget(mlm)]]/80,Movies[[#This Row],[budget(mlm)]])</f>
        <v>180</v>
      </c>
      <c r="Q5" s="3">
        <f>IF(Movies[[#This Row],[currency]]="INR",Movies[[#This Row],[revenue(mlm)]]/80,Movies[[#This Row],[revenue(mlm)]])</f>
        <v>854</v>
      </c>
    </row>
    <row r="6" spans="1:17" x14ac:dyDescent="0.3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 s="3">
        <f>IF(Movies[[#This Row],[unit]]="Billions",Movies[[#This Row],[budget]]*1000,Movies[[#This Row],[budget]])</f>
        <v>250</v>
      </c>
      <c r="M6" s="3">
        <f>IF(Movies[[#This Row],[unit]]="Billions",Movies[[#This Row],[revenue]]*1000,Movies[[#This Row],[revenue]])</f>
        <v>670</v>
      </c>
      <c r="N6" s="3">
        <f>IF(Movies[[#This Row],[currency]]="USD",Movies[[#This Row],[budget(mlm)]]*80,Movies[[#This Row],[budget(mlm)]])</f>
        <v>20000</v>
      </c>
      <c r="O6" s="3">
        <f>IF(Movies[[#This Row],[currency]]="USD",Movies[[#This Row],[revenue(mlm)]]*80,Movies[[#This Row],[revenue(mlm)]])</f>
        <v>53600</v>
      </c>
      <c r="P6" s="3">
        <f>IF(Movies[[#This Row],[currency]]="INR",Movies[[#This Row],[budget(mlm)]]/80,Movies[[#This Row],[budget(mlm)]])</f>
        <v>250</v>
      </c>
      <c r="Q6" s="3">
        <f>IF(Movies[[#This Row],[currency]]="INR",Movies[[#This Row],[revenue(mlm)]]/80,Movies[[#This Row],[revenue(mlm)]])</f>
        <v>670</v>
      </c>
    </row>
    <row r="7" spans="1:17" x14ac:dyDescent="0.3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  <c r="L7" s="3" t="str">
        <f>IF(Movies[[#This Row],[unit]]="Billions",Movies[[#This Row],[budget]]*1000,Movies[[#This Row],[budget]])</f>
        <v>Not Available</v>
      </c>
      <c r="M7" s="3" t="str">
        <f>IF(Movies[[#This Row],[unit]]="Billions",Movies[[#This Row],[revenue]]*1000,Movies[[#This Row],[revenue]])</f>
        <v>Not Available</v>
      </c>
      <c r="N7" s="3" t="str">
        <f>IF(Movies[[#This Row],[currency]]="USD",Movies[[#This Row],[budget(mlm)]]*80,Movies[[#This Row],[budget(mlm)]])</f>
        <v>Not Available</v>
      </c>
      <c r="O7" s="3" t="str">
        <f>IF(Movies[[#This Row],[currency]]="USD",Movies[[#This Row],[revenue(mlm)]]*80,Movies[[#This Row],[revenue(mlm)]])</f>
        <v>Not Available</v>
      </c>
      <c r="P7" s="3" t="str">
        <f>IF(Movies[[#This Row],[currency]]="INR",Movies[[#This Row],[budget(mlm)]]/80,Movies[[#This Row],[budget(mlm)]])</f>
        <v>Not Available</v>
      </c>
      <c r="Q7" s="3" t="str">
        <f>IF(Movies[[#This Row],[currency]]="INR",Movies[[#This Row],[revenue(mlm)]]/80,Movies[[#This Row],[revenue(mlm)]])</f>
        <v>Not Available</v>
      </c>
    </row>
    <row r="8" spans="1:17" x14ac:dyDescent="0.3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 s="3">
        <f>IF(Movies[[#This Row],[unit]]="Billions",Movies[[#This Row],[budget]]*1000,Movies[[#This Row],[budget]])</f>
        <v>400</v>
      </c>
      <c r="M8" s="3">
        <f>IF(Movies[[#This Row],[unit]]="Billions",Movies[[#This Row],[revenue]]*1000,Movies[[#This Row],[revenue]])</f>
        <v>2000</v>
      </c>
      <c r="N8" s="3">
        <f>IF(Movies[[#This Row],[currency]]="USD",Movies[[#This Row],[budget(mlm)]]*80,Movies[[#This Row],[budget(mlm)]])</f>
        <v>400</v>
      </c>
      <c r="O8" s="3">
        <f>IF(Movies[[#This Row],[currency]]="USD",Movies[[#This Row],[revenue(mlm)]]*80,Movies[[#This Row],[revenue(mlm)]])</f>
        <v>2000</v>
      </c>
      <c r="P8" s="3">
        <f>IF(Movies[[#This Row],[currency]]="INR",Movies[[#This Row],[budget(mlm)]]/80,Movies[[#This Row],[budget(mlm)]])</f>
        <v>5</v>
      </c>
      <c r="Q8" s="3">
        <f>IF(Movies[[#This Row],[currency]]="INR",Movies[[#This Row],[revenue(mlm)]]/80,Movies[[#This Row],[revenue(mlm)]])</f>
        <v>25</v>
      </c>
    </row>
    <row r="9" spans="1:17" x14ac:dyDescent="0.3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 s="3">
        <f>IF(Movies[[#This Row],[unit]]="Billions",Movies[[#This Row],[budget]]*1000,Movies[[#This Row],[budget]])</f>
        <v>550</v>
      </c>
      <c r="M9" s="3">
        <f>IF(Movies[[#This Row],[unit]]="Billions",Movies[[#This Row],[revenue]]*1000,Movies[[#This Row],[revenue]])</f>
        <v>4000</v>
      </c>
      <c r="N9" s="3">
        <f>IF(Movies[[#This Row],[currency]]="USD",Movies[[#This Row],[budget(mlm)]]*80,Movies[[#This Row],[budget(mlm)]])</f>
        <v>550</v>
      </c>
      <c r="O9" s="3">
        <f>IF(Movies[[#This Row],[currency]]="USD",Movies[[#This Row],[revenue(mlm)]]*80,Movies[[#This Row],[revenue(mlm)]])</f>
        <v>4000</v>
      </c>
      <c r="P9" s="3">
        <f>IF(Movies[[#This Row],[currency]]="INR",Movies[[#This Row],[budget(mlm)]]/80,Movies[[#This Row],[budget(mlm)]])</f>
        <v>6.875</v>
      </c>
      <c r="Q9" s="3">
        <f>IF(Movies[[#This Row],[currency]]="INR",Movies[[#This Row],[revenue(mlm)]]/80,Movies[[#This Row],[revenue(mlm)]])</f>
        <v>50</v>
      </c>
    </row>
    <row r="10" spans="1:17" x14ac:dyDescent="0.3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  <c r="L10" s="3">
        <f>IF(Movies[[#This Row],[unit]]="Billions",Movies[[#This Row],[budget]]*1000,Movies[[#This Row],[budget]])</f>
        <v>390</v>
      </c>
      <c r="M10" s="3">
        <f>IF(Movies[[#This Row],[unit]]="Billions",Movies[[#This Row],[revenue]]*1000,Movies[[#This Row],[revenue]])</f>
        <v>1360</v>
      </c>
      <c r="N10" s="3">
        <f>IF(Movies[[#This Row],[currency]]="USD",Movies[[#This Row],[budget(mlm)]]*80,Movies[[#This Row],[budget(mlm)]])</f>
        <v>390</v>
      </c>
      <c r="O10" s="3">
        <f>IF(Movies[[#This Row],[currency]]="USD",Movies[[#This Row],[revenue(mlm)]]*80,Movies[[#This Row],[revenue(mlm)]])</f>
        <v>1360</v>
      </c>
      <c r="P10" s="3">
        <f>IF(Movies[[#This Row],[currency]]="INR",Movies[[#This Row],[budget(mlm)]]/80,Movies[[#This Row],[budget(mlm)]])</f>
        <v>4.875</v>
      </c>
      <c r="Q10" s="3">
        <f>IF(Movies[[#This Row],[currency]]="INR",Movies[[#This Row],[revenue(mlm)]]/80,Movies[[#This Row],[revenue(mlm)]])</f>
        <v>17</v>
      </c>
    </row>
    <row r="11" spans="1:17" x14ac:dyDescent="0.3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  <c r="L11" s="3">
        <f>IF(Movies[[#This Row],[unit]]="Billions",Movies[[#This Row],[budget]]*1000,Movies[[#This Row],[budget]])</f>
        <v>1400</v>
      </c>
      <c r="M11" s="3">
        <f>IF(Movies[[#This Row],[unit]]="Billions",Movies[[#This Row],[revenue]]*1000,Movies[[#This Row],[revenue]])</f>
        <v>3500</v>
      </c>
      <c r="N11" s="3">
        <f>IF(Movies[[#This Row],[currency]]="USD",Movies[[#This Row],[budget(mlm)]]*80,Movies[[#This Row],[budget(mlm)]])</f>
        <v>1400</v>
      </c>
      <c r="O11" s="3">
        <f>IF(Movies[[#This Row],[currency]]="USD",Movies[[#This Row],[revenue(mlm)]]*80,Movies[[#This Row],[revenue(mlm)]])</f>
        <v>3500</v>
      </c>
      <c r="P11" s="3">
        <f>IF(Movies[[#This Row],[currency]]="INR",Movies[[#This Row],[budget(mlm)]]/80,Movies[[#This Row],[budget(mlm)]])</f>
        <v>17.5</v>
      </c>
      <c r="Q11" s="3">
        <f>IF(Movies[[#This Row],[currency]]="INR",Movies[[#This Row],[revenue(mlm)]]/80,Movies[[#This Row],[revenue(mlm)]])</f>
        <v>43.75</v>
      </c>
    </row>
    <row r="12" spans="1:17" x14ac:dyDescent="0.3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 s="3">
        <f>IF(Movies[[#This Row],[unit]]="Billions",Movies[[#This Row],[budget]]*1000,Movies[[#This Row],[budget]])</f>
        <v>25</v>
      </c>
      <c r="M12" s="3">
        <f>IF(Movies[[#This Row],[unit]]="Billions",Movies[[#This Row],[revenue]]*1000,Movies[[#This Row],[revenue]])</f>
        <v>73.3</v>
      </c>
      <c r="N12" s="3">
        <f>IF(Movies[[#This Row],[currency]]="USD",Movies[[#This Row],[budget(mlm)]]*80,Movies[[#This Row],[budget(mlm)]])</f>
        <v>2000</v>
      </c>
      <c r="O12" s="3">
        <f>IF(Movies[[#This Row],[currency]]="USD",Movies[[#This Row],[revenue(mlm)]]*80,Movies[[#This Row],[revenue(mlm)]])</f>
        <v>5864</v>
      </c>
      <c r="P12" s="3">
        <f>IF(Movies[[#This Row],[currency]]="INR",Movies[[#This Row],[budget(mlm)]]/80,Movies[[#This Row],[budget(mlm)]])</f>
        <v>25</v>
      </c>
      <c r="Q12" s="3">
        <f>IF(Movies[[#This Row],[currency]]="INR",Movies[[#This Row],[revenue(mlm)]]/80,Movies[[#This Row],[revenue(mlm)]])</f>
        <v>73.3</v>
      </c>
    </row>
    <row r="13" spans="1:17" x14ac:dyDescent="0.3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L13" s="3" t="str">
        <f>IF(Movies[[#This Row],[unit]]="Billions",Movies[[#This Row],[budget]]*1000,Movies[[#This Row],[budget]])</f>
        <v>Not Available</v>
      </c>
      <c r="M13" s="3" t="str">
        <f>IF(Movies[[#This Row],[unit]]="Billions",Movies[[#This Row],[revenue]]*1000,Movies[[#This Row],[revenue]])</f>
        <v>Not Available</v>
      </c>
      <c r="N13" s="3" t="str">
        <f>IF(Movies[[#This Row],[currency]]="USD",Movies[[#This Row],[budget(mlm)]]*80,Movies[[#This Row],[budget(mlm)]])</f>
        <v>Not Available</v>
      </c>
      <c r="O13" s="3" t="str">
        <f>IF(Movies[[#This Row],[currency]]="USD",Movies[[#This Row],[revenue(mlm)]]*80,Movies[[#This Row],[revenue(mlm)]])</f>
        <v>Not Available</v>
      </c>
      <c r="P13" s="3" t="str">
        <f>IF(Movies[[#This Row],[currency]]="INR",Movies[[#This Row],[budget(mlm)]]/80,Movies[[#This Row],[budget(mlm)]])</f>
        <v>Not Available</v>
      </c>
      <c r="Q13" s="3" t="str">
        <f>IF(Movies[[#This Row],[currency]]="INR",Movies[[#This Row],[revenue(mlm)]]/80,Movies[[#This Row],[revenue(mlm)]])</f>
        <v>Not Available</v>
      </c>
    </row>
    <row r="14" spans="1:17" x14ac:dyDescent="0.3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L14" s="3">
        <f>IF(Movies[[#This Row],[unit]]="Billions",Movies[[#This Row],[budget]]*1000,Movies[[#This Row],[budget]])</f>
        <v>165</v>
      </c>
      <c r="M14" s="3">
        <f>IF(Movies[[#This Row],[unit]]="Billions",Movies[[#This Row],[revenue]]*1000,Movies[[#This Row],[revenue]])</f>
        <v>701.8</v>
      </c>
      <c r="N14" s="3">
        <f>IF(Movies[[#This Row],[currency]]="USD",Movies[[#This Row],[budget(mlm)]]*80,Movies[[#This Row],[budget(mlm)]])</f>
        <v>13200</v>
      </c>
      <c r="O14" s="3">
        <f>IF(Movies[[#This Row],[currency]]="USD",Movies[[#This Row],[revenue(mlm)]]*80,Movies[[#This Row],[revenue(mlm)]])</f>
        <v>56144</v>
      </c>
      <c r="P14" s="3">
        <f>IF(Movies[[#This Row],[currency]]="INR",Movies[[#This Row],[budget(mlm)]]/80,Movies[[#This Row],[budget(mlm)]])</f>
        <v>165</v>
      </c>
      <c r="Q14" s="3">
        <f>IF(Movies[[#This Row],[currency]]="INR",Movies[[#This Row],[revenue(mlm)]]/80,Movies[[#This Row],[revenue(mlm)]])</f>
        <v>701.8</v>
      </c>
    </row>
    <row r="15" spans="1:17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 s="3">
        <f>IF(Movies[[#This Row],[unit]]="Billions",Movies[[#This Row],[budget]]*1000,Movies[[#This Row],[budget]])</f>
        <v>55</v>
      </c>
      <c r="M15" s="3">
        <f>IF(Movies[[#This Row],[unit]]="Billions",Movies[[#This Row],[revenue]]*1000,Movies[[#This Row],[revenue]])</f>
        <v>307.10000000000002</v>
      </c>
      <c r="N15" s="3">
        <f>IF(Movies[[#This Row],[currency]]="USD",Movies[[#This Row],[budget(mlm)]]*80,Movies[[#This Row],[budget(mlm)]])</f>
        <v>4400</v>
      </c>
      <c r="O15" s="3">
        <f>IF(Movies[[#This Row],[currency]]="USD",Movies[[#This Row],[revenue(mlm)]]*80,Movies[[#This Row],[revenue(mlm)]])</f>
        <v>24568</v>
      </c>
      <c r="P15" s="3">
        <f>IF(Movies[[#This Row],[currency]]="INR",Movies[[#This Row],[budget(mlm)]]/80,Movies[[#This Row],[budget(mlm)]])</f>
        <v>55</v>
      </c>
      <c r="Q15" s="3">
        <f>IF(Movies[[#This Row],[currency]]="INR",Movies[[#This Row],[revenue(mlm)]]/80,Movies[[#This Row],[revenue(mlm)]])</f>
        <v>307.10000000000002</v>
      </c>
    </row>
    <row r="16" spans="1:17" x14ac:dyDescent="0.3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  <c r="L16" s="3">
        <f>IF(Movies[[#This Row],[unit]]="Billions",Movies[[#This Row],[budget]]*1000,Movies[[#This Row],[budget]])</f>
        <v>103</v>
      </c>
      <c r="M16" s="3">
        <f>IF(Movies[[#This Row],[unit]]="Billions",Movies[[#This Row],[revenue]]*1000,Movies[[#This Row],[revenue]])</f>
        <v>460.5</v>
      </c>
      <c r="N16" s="3">
        <f>IF(Movies[[#This Row],[currency]]="USD",Movies[[#This Row],[budget(mlm)]]*80,Movies[[#This Row],[budget(mlm)]])</f>
        <v>8240</v>
      </c>
      <c r="O16" s="3">
        <f>IF(Movies[[#This Row],[currency]]="USD",Movies[[#This Row],[revenue(mlm)]]*80,Movies[[#This Row],[revenue(mlm)]])</f>
        <v>36840</v>
      </c>
      <c r="P16" s="3">
        <f>IF(Movies[[#This Row],[currency]]="INR",Movies[[#This Row],[budget(mlm)]]/80,Movies[[#This Row],[budget(mlm)]])</f>
        <v>103</v>
      </c>
      <c r="Q16" s="3">
        <f>IF(Movies[[#This Row],[currency]]="INR",Movies[[#This Row],[revenue(mlm)]]/80,Movies[[#This Row],[revenue(mlm)]])</f>
        <v>460.5</v>
      </c>
    </row>
    <row r="17" spans="1:17" x14ac:dyDescent="0.3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 s="3">
        <f>IF(Movies[[#This Row],[unit]]="Billions",Movies[[#This Row],[budget]]*1000,Movies[[#This Row],[budget]])</f>
        <v>200</v>
      </c>
      <c r="M17" s="3">
        <f>IF(Movies[[#This Row],[unit]]="Billions",Movies[[#This Row],[revenue]]*1000,Movies[[#This Row],[revenue]])</f>
        <v>2202</v>
      </c>
      <c r="N17" s="3">
        <f>IF(Movies[[#This Row],[currency]]="USD",Movies[[#This Row],[budget(mlm)]]*80,Movies[[#This Row],[budget(mlm)]])</f>
        <v>16000</v>
      </c>
      <c r="O17" s="3">
        <f>IF(Movies[[#This Row],[currency]]="USD",Movies[[#This Row],[revenue(mlm)]]*80,Movies[[#This Row],[revenue(mlm)]])</f>
        <v>176160</v>
      </c>
      <c r="P17" s="3">
        <f>IF(Movies[[#This Row],[currency]]="INR",Movies[[#This Row],[budget(mlm)]]/80,Movies[[#This Row],[budget(mlm)]])</f>
        <v>200</v>
      </c>
      <c r="Q17" s="3">
        <f>IF(Movies[[#This Row],[currency]]="INR",Movies[[#This Row],[revenue(mlm)]]/80,Movies[[#This Row],[revenue(mlm)]])</f>
        <v>2202</v>
      </c>
    </row>
    <row r="18" spans="1:17" x14ac:dyDescent="0.3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  <c r="L18" s="3">
        <f>IF(Movies[[#This Row],[unit]]="Billions",Movies[[#This Row],[budget]]*1000,Movies[[#This Row],[budget]])</f>
        <v>3.18</v>
      </c>
      <c r="M18" s="3">
        <f>IF(Movies[[#This Row],[unit]]="Billions",Movies[[#This Row],[revenue]]*1000,Movies[[#This Row],[revenue]])</f>
        <v>3.3</v>
      </c>
      <c r="N18" s="3">
        <f>IF(Movies[[#This Row],[currency]]="USD",Movies[[#This Row],[budget(mlm)]]*80,Movies[[#This Row],[budget(mlm)]])</f>
        <v>254.4</v>
      </c>
      <c r="O18" s="3">
        <f>IF(Movies[[#This Row],[currency]]="USD",Movies[[#This Row],[revenue(mlm)]]*80,Movies[[#This Row],[revenue(mlm)]])</f>
        <v>264</v>
      </c>
      <c r="P18" s="3">
        <f>IF(Movies[[#This Row],[currency]]="INR",Movies[[#This Row],[budget(mlm)]]/80,Movies[[#This Row],[budget(mlm)]])</f>
        <v>3.18</v>
      </c>
      <c r="Q18" s="3">
        <f>IF(Movies[[#This Row],[currency]]="INR",Movies[[#This Row],[revenue(mlm)]]/80,Movies[[#This Row],[revenue(mlm)]])</f>
        <v>3.3</v>
      </c>
    </row>
    <row r="19" spans="1:17" x14ac:dyDescent="0.3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 s="3">
        <f>IF(Movies[[#This Row],[unit]]="Billions",Movies[[#This Row],[budget]]*1000,Movies[[#This Row],[budget]])</f>
        <v>237</v>
      </c>
      <c r="M19" s="3">
        <f>IF(Movies[[#This Row],[unit]]="Billions",Movies[[#This Row],[revenue]]*1000,Movies[[#This Row],[revenue]])</f>
        <v>2847</v>
      </c>
      <c r="N19" s="3">
        <f>IF(Movies[[#This Row],[currency]]="USD",Movies[[#This Row],[budget(mlm)]]*80,Movies[[#This Row],[budget(mlm)]])</f>
        <v>18960</v>
      </c>
      <c r="O19" s="3">
        <f>IF(Movies[[#This Row],[currency]]="USD",Movies[[#This Row],[revenue(mlm)]]*80,Movies[[#This Row],[revenue(mlm)]])</f>
        <v>227760</v>
      </c>
      <c r="P19" s="3">
        <f>IF(Movies[[#This Row],[currency]]="INR",Movies[[#This Row],[budget(mlm)]]/80,Movies[[#This Row],[budget(mlm)]])</f>
        <v>237</v>
      </c>
      <c r="Q19" s="3">
        <f>IF(Movies[[#This Row],[currency]]="INR",Movies[[#This Row],[revenue(mlm)]]/80,Movies[[#This Row],[revenue(mlm)]])</f>
        <v>2847</v>
      </c>
    </row>
    <row r="20" spans="1:17" x14ac:dyDescent="0.3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  <c r="L20" s="3">
        <f>IF(Movies[[#This Row],[unit]]="Billions",Movies[[#This Row],[budget]]*1000,Movies[[#This Row],[budget]])</f>
        <v>7.2</v>
      </c>
      <c r="M20" s="3">
        <f>IF(Movies[[#This Row],[unit]]="Billions",Movies[[#This Row],[revenue]]*1000,Movies[[#This Row],[revenue]])</f>
        <v>291</v>
      </c>
      <c r="N20" s="3">
        <f>IF(Movies[[#This Row],[currency]]="USD",Movies[[#This Row],[budget(mlm)]]*80,Movies[[#This Row],[budget(mlm)]])</f>
        <v>576</v>
      </c>
      <c r="O20" s="3">
        <f>IF(Movies[[#This Row],[currency]]="USD",Movies[[#This Row],[revenue(mlm)]]*80,Movies[[#This Row],[revenue(mlm)]])</f>
        <v>23280</v>
      </c>
      <c r="P20" s="3">
        <f>IF(Movies[[#This Row],[currency]]="INR",Movies[[#This Row],[budget(mlm)]]/80,Movies[[#This Row],[budget(mlm)]])</f>
        <v>7.2</v>
      </c>
      <c r="Q20" s="3">
        <f>IF(Movies[[#This Row],[currency]]="INR",Movies[[#This Row],[revenue(mlm)]]/80,Movies[[#This Row],[revenue(mlm)]])</f>
        <v>291</v>
      </c>
    </row>
    <row r="21" spans="1:17" x14ac:dyDescent="0.3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  <c r="L21" s="3">
        <f>IF(Movies[[#This Row],[unit]]="Billions",Movies[[#This Row],[budget]]*1000,Movies[[#This Row],[budget]])</f>
        <v>185</v>
      </c>
      <c r="M21" s="3">
        <f>IF(Movies[[#This Row],[unit]]="Billions",Movies[[#This Row],[revenue]]*1000,Movies[[#This Row],[revenue]])</f>
        <v>1006</v>
      </c>
      <c r="N21" s="3">
        <f>IF(Movies[[#This Row],[currency]]="USD",Movies[[#This Row],[budget(mlm)]]*80,Movies[[#This Row],[budget(mlm)]])</f>
        <v>14800</v>
      </c>
      <c r="O21" s="3">
        <f>IF(Movies[[#This Row],[currency]]="USD",Movies[[#This Row],[revenue(mlm)]]*80,Movies[[#This Row],[revenue(mlm)]])</f>
        <v>80480</v>
      </c>
      <c r="P21" s="3">
        <f>IF(Movies[[#This Row],[currency]]="INR",Movies[[#This Row],[budget(mlm)]]/80,Movies[[#This Row],[budget(mlm)]])</f>
        <v>185</v>
      </c>
      <c r="Q21" s="3">
        <f>IF(Movies[[#This Row],[currency]]="INR",Movies[[#This Row],[revenue(mlm)]]/80,Movies[[#This Row],[revenue(mlm)]])</f>
        <v>1006</v>
      </c>
    </row>
    <row r="22" spans="1:17" x14ac:dyDescent="0.3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 s="3">
        <f>IF(Movies[[#This Row],[unit]]="Billions",Movies[[#This Row],[budget]]*1000,Movies[[#This Row],[budget]])</f>
        <v>22</v>
      </c>
      <c r="M22" s="3">
        <f>IF(Movies[[#This Row],[unit]]="Billions",Movies[[#This Row],[revenue]]*1000,Movies[[#This Row],[revenue]])</f>
        <v>322.2</v>
      </c>
      <c r="N22" s="3">
        <f>IF(Movies[[#This Row],[currency]]="USD",Movies[[#This Row],[budget(mlm)]]*80,Movies[[#This Row],[budget(mlm)]])</f>
        <v>1760</v>
      </c>
      <c r="O22" s="3">
        <f>IF(Movies[[#This Row],[currency]]="USD",Movies[[#This Row],[revenue(mlm)]]*80,Movies[[#This Row],[revenue(mlm)]])</f>
        <v>25776</v>
      </c>
      <c r="P22" s="3">
        <f>IF(Movies[[#This Row],[currency]]="INR",Movies[[#This Row],[budget(mlm)]]/80,Movies[[#This Row],[budget(mlm)]])</f>
        <v>22</v>
      </c>
      <c r="Q22" s="3">
        <f>IF(Movies[[#This Row],[currency]]="INR",Movies[[#This Row],[revenue(mlm)]]/80,Movies[[#This Row],[revenue(mlm)]])</f>
        <v>322.2</v>
      </c>
    </row>
    <row r="23" spans="1:17" x14ac:dyDescent="0.3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 s="3">
        <f>IF(Movies[[#This Row],[unit]]="Billions",Movies[[#This Row],[budget]]*1000,Movies[[#This Row],[budget]])</f>
        <v>63</v>
      </c>
      <c r="M23" s="3">
        <f>IF(Movies[[#This Row],[unit]]="Billions",Movies[[#This Row],[revenue]]*1000,Movies[[#This Row],[revenue]])</f>
        <v>1046</v>
      </c>
      <c r="N23" s="3">
        <f>IF(Movies[[#This Row],[currency]]="USD",Movies[[#This Row],[budget(mlm)]]*80,Movies[[#This Row],[budget(mlm)]])</f>
        <v>5040</v>
      </c>
      <c r="O23" s="3">
        <f>IF(Movies[[#This Row],[currency]]="USD",Movies[[#This Row],[revenue(mlm)]]*80,Movies[[#This Row],[revenue(mlm)]])</f>
        <v>83680</v>
      </c>
      <c r="P23" s="3">
        <f>IF(Movies[[#This Row],[currency]]="INR",Movies[[#This Row],[budget(mlm)]]/80,Movies[[#This Row],[budget(mlm)]])</f>
        <v>63</v>
      </c>
      <c r="Q23" s="3">
        <f>IF(Movies[[#This Row],[currency]]="INR",Movies[[#This Row],[revenue(mlm)]]/80,Movies[[#This Row],[revenue(mlm)]])</f>
        <v>1046</v>
      </c>
    </row>
    <row r="24" spans="1:17" x14ac:dyDescent="0.3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 s="3">
        <f>IF(Movies[[#This Row],[unit]]="Billions",Movies[[#This Row],[budget]]*1000,Movies[[#This Row],[budget]])</f>
        <v>15.5</v>
      </c>
      <c r="M24" s="3">
        <f>IF(Movies[[#This Row],[unit]]="Billions",Movies[[#This Row],[revenue]]*1000,Movies[[#This Row],[revenue]])</f>
        <v>263.10000000000002</v>
      </c>
      <c r="N24" s="3">
        <f>IF(Movies[[#This Row],[currency]]="USD",Movies[[#This Row],[budget(mlm)]]*80,Movies[[#This Row],[budget(mlm)]])</f>
        <v>1240</v>
      </c>
      <c r="O24" s="3">
        <f>IF(Movies[[#This Row],[currency]]="USD",Movies[[#This Row],[revenue(mlm)]]*80,Movies[[#This Row],[revenue(mlm)]])</f>
        <v>21048</v>
      </c>
      <c r="P24" s="3">
        <f>IF(Movies[[#This Row],[currency]]="INR",Movies[[#This Row],[budget(mlm)]]/80,Movies[[#This Row],[budget(mlm)]])</f>
        <v>15.5</v>
      </c>
      <c r="Q24" s="3">
        <f>IF(Movies[[#This Row],[currency]]="INR",Movies[[#This Row],[revenue(mlm)]]/80,Movies[[#This Row],[revenue(mlm)]])</f>
        <v>263.10000000000002</v>
      </c>
    </row>
    <row r="25" spans="1:17" x14ac:dyDescent="0.3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 s="3">
        <f>IF(Movies[[#This Row],[unit]]="Billions",Movies[[#This Row],[budget]]*1000,Movies[[#This Row],[budget]])</f>
        <v>400</v>
      </c>
      <c r="M25" s="3">
        <f>IF(Movies[[#This Row],[unit]]="Billions",Movies[[#This Row],[revenue]]*1000,Movies[[#This Row],[revenue]])</f>
        <v>2798</v>
      </c>
      <c r="N25" s="3">
        <f>IF(Movies[[#This Row],[currency]]="USD",Movies[[#This Row],[budget(mlm)]]*80,Movies[[#This Row],[budget(mlm)]])</f>
        <v>32000</v>
      </c>
      <c r="O25" s="3">
        <f>IF(Movies[[#This Row],[currency]]="USD",Movies[[#This Row],[revenue(mlm)]]*80,Movies[[#This Row],[revenue(mlm)]])</f>
        <v>223840</v>
      </c>
      <c r="P25" s="3">
        <f>IF(Movies[[#This Row],[currency]]="INR",Movies[[#This Row],[budget(mlm)]]/80,Movies[[#This Row],[budget(mlm)]])</f>
        <v>400</v>
      </c>
      <c r="Q25" s="3">
        <f>IF(Movies[[#This Row],[currency]]="INR",Movies[[#This Row],[revenue(mlm)]]/80,Movies[[#This Row],[revenue(mlm)]])</f>
        <v>2798</v>
      </c>
    </row>
    <row r="26" spans="1:17" x14ac:dyDescent="0.3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  <c r="L26" s="3">
        <f>IF(Movies[[#This Row],[unit]]="Billions",Movies[[#This Row],[budget]]*1000,Movies[[#This Row],[budget]])</f>
        <v>400</v>
      </c>
      <c r="M26" s="3">
        <f>IF(Movies[[#This Row],[unit]]="Billions",Movies[[#This Row],[revenue]]*1000,Movies[[#This Row],[revenue]])</f>
        <v>2048</v>
      </c>
      <c r="N26" s="3">
        <f>IF(Movies[[#This Row],[currency]]="USD",Movies[[#This Row],[budget(mlm)]]*80,Movies[[#This Row],[budget(mlm)]])</f>
        <v>32000</v>
      </c>
      <c r="O26" s="3">
        <f>IF(Movies[[#This Row],[currency]]="USD",Movies[[#This Row],[revenue(mlm)]]*80,Movies[[#This Row],[revenue(mlm)]])</f>
        <v>163840</v>
      </c>
      <c r="P26" s="3">
        <f>IF(Movies[[#This Row],[currency]]="INR",Movies[[#This Row],[budget(mlm)]]/80,Movies[[#This Row],[budget(mlm)]])</f>
        <v>400</v>
      </c>
      <c r="Q26" s="3">
        <f>IF(Movies[[#This Row],[currency]]="INR",Movies[[#This Row],[revenue(mlm)]]/80,Movies[[#This Row],[revenue(mlm)]])</f>
        <v>2048</v>
      </c>
    </row>
    <row r="27" spans="1:17" x14ac:dyDescent="0.3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 s="3">
        <f>IF(Movies[[#This Row],[unit]]="Billions",Movies[[#This Row],[budget]]*1000,Movies[[#This Row],[budget]])</f>
        <v>70</v>
      </c>
      <c r="M27" s="3">
        <f>IF(Movies[[#This Row],[unit]]="Billions",Movies[[#This Row],[revenue]]*1000,Movies[[#This Row],[revenue]])</f>
        <v>100</v>
      </c>
      <c r="N27" s="3">
        <f>IF(Movies[[#This Row],[currency]]="USD",Movies[[#This Row],[budget(mlm)]]*80,Movies[[#This Row],[budget(mlm)]])</f>
        <v>70</v>
      </c>
      <c r="O27" s="3">
        <f>IF(Movies[[#This Row],[currency]]="USD",Movies[[#This Row],[revenue(mlm)]]*80,Movies[[#This Row],[revenue(mlm)]])</f>
        <v>100</v>
      </c>
      <c r="P27" s="3">
        <f>IF(Movies[[#This Row],[currency]]="INR",Movies[[#This Row],[budget(mlm)]]/80,Movies[[#This Row],[budget(mlm)]])</f>
        <v>0.875</v>
      </c>
      <c r="Q27" s="3">
        <f>IF(Movies[[#This Row],[currency]]="INR",Movies[[#This Row],[revenue(mlm)]]/80,Movies[[#This Row],[revenue(mlm)]])</f>
        <v>1.25</v>
      </c>
    </row>
    <row r="28" spans="1:17" x14ac:dyDescent="0.3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  <c r="L28" s="3">
        <f>IF(Movies[[#This Row],[unit]]="Billions",Movies[[#This Row],[budget]]*1000,Movies[[#This Row],[budget]])</f>
        <v>120</v>
      </c>
      <c r="M28" s="3">
        <f>IF(Movies[[#This Row],[unit]]="Billions",Movies[[#This Row],[revenue]]*1000,Movies[[#This Row],[revenue]])</f>
        <v>1350</v>
      </c>
      <c r="N28" s="3">
        <f>IF(Movies[[#This Row],[currency]]="USD",Movies[[#This Row],[budget(mlm)]]*80,Movies[[#This Row],[budget(mlm)]])</f>
        <v>120</v>
      </c>
      <c r="O28" s="3">
        <f>IF(Movies[[#This Row],[currency]]="USD",Movies[[#This Row],[revenue(mlm)]]*80,Movies[[#This Row],[revenue(mlm)]])</f>
        <v>1350</v>
      </c>
      <c r="P28" s="3">
        <f>IF(Movies[[#This Row],[currency]]="INR",Movies[[#This Row],[budget(mlm)]]/80,Movies[[#This Row],[budget(mlm)]])</f>
        <v>1.5</v>
      </c>
      <c r="Q28" s="3">
        <f>IF(Movies[[#This Row],[currency]]="INR",Movies[[#This Row],[revenue(mlm)]]/80,Movies[[#This Row],[revenue(mlm)]])</f>
        <v>16.875</v>
      </c>
    </row>
    <row r="29" spans="1:17" x14ac:dyDescent="0.3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  <c r="L29" s="3">
        <f>IF(Movies[[#This Row],[unit]]="Billions",Movies[[#This Row],[budget]]*1000,Movies[[#This Row],[budget]])</f>
        <v>100</v>
      </c>
      <c r="M29" s="3">
        <f>IF(Movies[[#This Row],[unit]]="Billions",Movies[[#This Row],[revenue]]*1000,Movies[[#This Row],[revenue]])</f>
        <v>410</v>
      </c>
      <c r="N29" s="3">
        <f>IF(Movies[[#This Row],[currency]]="USD",Movies[[#This Row],[budget(mlm)]]*80,Movies[[#This Row],[budget(mlm)]])</f>
        <v>100</v>
      </c>
      <c r="O29" s="3">
        <f>IF(Movies[[#This Row],[currency]]="USD",Movies[[#This Row],[revenue(mlm)]]*80,Movies[[#This Row],[revenue(mlm)]])</f>
        <v>410</v>
      </c>
      <c r="P29" s="3">
        <f>IF(Movies[[#This Row],[currency]]="INR",Movies[[#This Row],[budget(mlm)]]/80,Movies[[#This Row],[budget(mlm)]])</f>
        <v>1.25</v>
      </c>
      <c r="Q29" s="3">
        <f>IF(Movies[[#This Row],[currency]]="INR",Movies[[#This Row],[revenue(mlm)]]/80,Movies[[#This Row],[revenue(mlm)]])</f>
        <v>5.125</v>
      </c>
    </row>
    <row r="30" spans="1:17" x14ac:dyDescent="0.3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 s="3">
        <f>IF(Movies[[#This Row],[unit]]="Billions",Movies[[#This Row],[budget]]*1000,Movies[[#This Row],[budget]])</f>
        <v>850</v>
      </c>
      <c r="M30" s="3">
        <f>IF(Movies[[#This Row],[unit]]="Billions",Movies[[#This Row],[revenue]]*1000,Movies[[#This Row],[revenue]])</f>
        <v>8540</v>
      </c>
      <c r="N30" s="3">
        <f>IF(Movies[[#This Row],[currency]]="USD",Movies[[#This Row],[budget(mlm)]]*80,Movies[[#This Row],[budget(mlm)]])</f>
        <v>850</v>
      </c>
      <c r="O30" s="3">
        <f>IF(Movies[[#This Row],[currency]]="USD",Movies[[#This Row],[revenue(mlm)]]*80,Movies[[#This Row],[revenue(mlm)]])</f>
        <v>8540</v>
      </c>
      <c r="P30" s="3">
        <f>IF(Movies[[#This Row],[currency]]="INR",Movies[[#This Row],[budget(mlm)]]/80,Movies[[#This Row],[budget(mlm)]])</f>
        <v>10.625</v>
      </c>
      <c r="Q30" s="3">
        <f>IF(Movies[[#This Row],[currency]]="INR",Movies[[#This Row],[revenue(mlm)]]/80,Movies[[#This Row],[revenue(mlm)]])</f>
        <v>106.75</v>
      </c>
    </row>
    <row r="31" spans="1:17" x14ac:dyDescent="0.3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  <c r="L31" s="3">
        <f>IF(Movies[[#This Row],[unit]]="Billions",Movies[[#This Row],[budget]]*1000,Movies[[#This Row],[budget]])</f>
        <v>1000</v>
      </c>
      <c r="M31" s="3">
        <f>IF(Movies[[#This Row],[unit]]="Billions",Movies[[#This Row],[revenue]]*1000,Movies[[#This Row],[revenue]])</f>
        <v>5900</v>
      </c>
      <c r="N31" s="3">
        <f>IF(Movies[[#This Row],[currency]]="USD",Movies[[#This Row],[budget(mlm)]]*80,Movies[[#This Row],[budget(mlm)]])</f>
        <v>1000</v>
      </c>
      <c r="O31" s="3">
        <f>IF(Movies[[#This Row],[currency]]="USD",Movies[[#This Row],[revenue(mlm)]]*80,Movies[[#This Row],[revenue(mlm)]])</f>
        <v>5900</v>
      </c>
      <c r="P31" s="3">
        <f>IF(Movies[[#This Row],[currency]]="INR",Movies[[#This Row],[budget(mlm)]]/80,Movies[[#This Row],[budget(mlm)]])</f>
        <v>12.5</v>
      </c>
      <c r="Q31" s="3">
        <f>IF(Movies[[#This Row],[currency]]="INR",Movies[[#This Row],[revenue(mlm)]]/80,Movies[[#This Row],[revenue(mlm)]])</f>
        <v>73.75</v>
      </c>
    </row>
    <row r="32" spans="1:17" x14ac:dyDescent="0.3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  <c r="L32" s="3">
        <f>IF(Movies[[#This Row],[unit]]="Billions",Movies[[#This Row],[budget]]*1000,Movies[[#This Row],[budget]])</f>
        <v>2000</v>
      </c>
      <c r="M32" s="3">
        <f>IF(Movies[[#This Row],[unit]]="Billions",Movies[[#This Row],[revenue]]*1000,Movies[[#This Row],[revenue]])</f>
        <v>3600</v>
      </c>
      <c r="N32" s="3">
        <f>IF(Movies[[#This Row],[currency]]="USD",Movies[[#This Row],[budget(mlm)]]*80,Movies[[#This Row],[budget(mlm)]])</f>
        <v>2000</v>
      </c>
      <c r="O32" s="3">
        <f>IF(Movies[[#This Row],[currency]]="USD",Movies[[#This Row],[revenue(mlm)]]*80,Movies[[#This Row],[revenue(mlm)]])</f>
        <v>3600</v>
      </c>
      <c r="P32" s="3">
        <f>IF(Movies[[#This Row],[currency]]="INR",Movies[[#This Row],[budget(mlm)]]/80,Movies[[#This Row],[budget(mlm)]])</f>
        <v>25</v>
      </c>
      <c r="Q32" s="3">
        <f>IF(Movies[[#This Row],[currency]]="INR",Movies[[#This Row],[revenue(mlm)]]/80,Movies[[#This Row],[revenue(mlm)]])</f>
        <v>45</v>
      </c>
    </row>
    <row r="33" spans="1:17" x14ac:dyDescent="0.3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  <c r="L33" s="3">
        <f>IF(Movies[[#This Row],[unit]]="Billions",Movies[[#This Row],[budget]]*1000,Movies[[#This Row],[budget]])</f>
        <v>5500</v>
      </c>
      <c r="M33" s="3">
        <f>IF(Movies[[#This Row],[unit]]="Billions",Movies[[#This Row],[revenue]]*1000,Movies[[#This Row],[revenue]])</f>
        <v>12000</v>
      </c>
      <c r="N33" s="3">
        <f>IF(Movies[[#This Row],[currency]]="USD",Movies[[#This Row],[budget(mlm)]]*80,Movies[[#This Row],[budget(mlm)]])</f>
        <v>5500</v>
      </c>
      <c r="O33" s="3">
        <f>IF(Movies[[#This Row],[currency]]="USD",Movies[[#This Row],[revenue(mlm)]]*80,Movies[[#This Row],[revenue(mlm)]])</f>
        <v>12000</v>
      </c>
      <c r="P33" s="3">
        <f>IF(Movies[[#This Row],[currency]]="INR",Movies[[#This Row],[budget(mlm)]]/80,Movies[[#This Row],[budget(mlm)]])</f>
        <v>68.75</v>
      </c>
      <c r="Q33" s="3">
        <f>IF(Movies[[#This Row],[currency]]="INR",Movies[[#This Row],[revenue(mlm)]]/80,Movies[[#This Row],[revenue(mlm)]])</f>
        <v>150</v>
      </c>
    </row>
    <row r="34" spans="1:17" x14ac:dyDescent="0.3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  <c r="L34" s="3">
        <f>IF(Movies[[#This Row],[unit]]="Billions",Movies[[#This Row],[budget]]*1000,Movies[[#This Row],[budget]])</f>
        <v>1800</v>
      </c>
      <c r="M34" s="3">
        <f>IF(Movies[[#This Row],[unit]]="Billions",Movies[[#This Row],[revenue]]*1000,Movies[[#This Row],[revenue]])</f>
        <v>6500</v>
      </c>
      <c r="N34" s="3">
        <f>IF(Movies[[#This Row],[currency]]="USD",Movies[[#This Row],[budget(mlm)]]*80,Movies[[#This Row],[budget(mlm)]])</f>
        <v>1800</v>
      </c>
      <c r="O34" s="3">
        <f>IF(Movies[[#This Row],[currency]]="USD",Movies[[#This Row],[revenue(mlm)]]*80,Movies[[#This Row],[revenue(mlm)]])</f>
        <v>6500</v>
      </c>
      <c r="P34" s="3">
        <f>IF(Movies[[#This Row],[currency]]="INR",Movies[[#This Row],[budget(mlm)]]/80,Movies[[#This Row],[budget(mlm)]])</f>
        <v>22.5</v>
      </c>
      <c r="Q34" s="3">
        <f>IF(Movies[[#This Row],[currency]]="INR",Movies[[#This Row],[revenue(mlm)]]/80,Movies[[#This Row],[revenue(mlm)]])</f>
        <v>81.25</v>
      </c>
    </row>
    <row r="35" spans="1:17" x14ac:dyDescent="0.3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  <c r="L35" s="3">
        <f>IF(Movies[[#This Row],[unit]]="Billions",Movies[[#This Row],[budget]]*1000,Movies[[#This Row],[budget]])</f>
        <v>250</v>
      </c>
      <c r="M35" s="3">
        <f>IF(Movies[[#This Row],[unit]]="Billions",Movies[[#This Row],[revenue]]*1000,Movies[[#This Row],[revenue]])</f>
        <v>3409</v>
      </c>
      <c r="N35" s="3">
        <f>IF(Movies[[#This Row],[currency]]="USD",Movies[[#This Row],[budget(mlm)]]*80,Movies[[#This Row],[budget(mlm)]])</f>
        <v>250</v>
      </c>
      <c r="O35" s="3">
        <f>IF(Movies[[#This Row],[currency]]="USD",Movies[[#This Row],[revenue(mlm)]]*80,Movies[[#This Row],[revenue(mlm)]])</f>
        <v>3409</v>
      </c>
      <c r="P35" s="3">
        <f>IF(Movies[[#This Row],[currency]]="INR",Movies[[#This Row],[budget(mlm)]]/80,Movies[[#This Row],[budget(mlm)]])</f>
        <v>3.125</v>
      </c>
      <c r="Q35" s="3">
        <f>IF(Movies[[#This Row],[currency]]="INR",Movies[[#This Row],[revenue(mlm)]]/80,Movies[[#This Row],[revenue(mlm)]])</f>
        <v>42.612499999999997</v>
      </c>
    </row>
    <row r="36" spans="1:17" x14ac:dyDescent="0.3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  <c r="L36" s="3">
        <f>IF(Movies[[#This Row],[unit]]="Billions",Movies[[#This Row],[budget]]*1000,Movies[[#This Row],[budget]])</f>
        <v>900</v>
      </c>
      <c r="M36" s="3">
        <f>IF(Movies[[#This Row],[unit]]="Billions",Movies[[#This Row],[revenue]]*1000,Movies[[#This Row],[revenue]])</f>
        <v>11690</v>
      </c>
      <c r="N36" s="3">
        <f>IF(Movies[[#This Row],[currency]]="USD",Movies[[#This Row],[budget(mlm)]]*80,Movies[[#This Row],[budget(mlm)]])</f>
        <v>900</v>
      </c>
      <c r="O36" s="3">
        <f>IF(Movies[[#This Row],[currency]]="USD",Movies[[#This Row],[revenue(mlm)]]*80,Movies[[#This Row],[revenue(mlm)]])</f>
        <v>11690</v>
      </c>
      <c r="P36" s="3">
        <f>IF(Movies[[#This Row],[currency]]="INR",Movies[[#This Row],[budget(mlm)]]/80,Movies[[#This Row],[budget(mlm)]])</f>
        <v>11.25</v>
      </c>
      <c r="Q36" s="3">
        <f>IF(Movies[[#This Row],[currency]]="INR",Movies[[#This Row],[revenue(mlm)]]/80,Movies[[#This Row],[revenue(mlm)]])</f>
        <v>146.125</v>
      </c>
    </row>
    <row r="37" spans="1:17" x14ac:dyDescent="0.3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 s="3">
        <f>IF(Movies[[#This Row],[unit]]="Billions",Movies[[#This Row],[budget]]*1000,Movies[[#This Row],[budget]])</f>
        <v>216.7</v>
      </c>
      <c r="M37" s="3">
        <f>IF(Movies[[#This Row],[unit]]="Billions",Movies[[#This Row],[revenue]]*1000,Movies[[#This Row],[revenue]])</f>
        <v>370.6</v>
      </c>
      <c r="N37" s="3">
        <f>IF(Movies[[#This Row],[currency]]="USD",Movies[[#This Row],[budget(mlm)]]*80,Movies[[#This Row],[budget(mlm)]])</f>
        <v>17336</v>
      </c>
      <c r="O37" s="3">
        <f>IF(Movies[[#This Row],[currency]]="USD",Movies[[#This Row],[revenue(mlm)]]*80,Movies[[#This Row],[revenue(mlm)]])</f>
        <v>29648</v>
      </c>
      <c r="P37" s="3">
        <f>IF(Movies[[#This Row],[currency]]="INR",Movies[[#This Row],[budget(mlm)]]/80,Movies[[#This Row],[budget(mlm)]])</f>
        <v>216.7</v>
      </c>
      <c r="Q37" s="3">
        <f>IF(Movies[[#This Row],[currency]]="INR",Movies[[#This Row],[revenue(mlm)]]/80,Movies[[#This Row],[revenue(mlm)]])</f>
        <v>370.6</v>
      </c>
    </row>
    <row r="38" spans="1:17" x14ac:dyDescent="0.3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 s="3">
        <f>IF(Movies[[#This Row],[unit]]="Billions",Movies[[#This Row],[budget]]*1000,Movies[[#This Row],[budget]])</f>
        <v>177</v>
      </c>
      <c r="M38" s="3">
        <f>IF(Movies[[#This Row],[unit]]="Billions",Movies[[#This Row],[revenue]]*1000,Movies[[#This Row],[revenue]])</f>
        <v>714.4</v>
      </c>
      <c r="N38" s="3">
        <f>IF(Movies[[#This Row],[currency]]="USD",Movies[[#This Row],[budget(mlm)]]*80,Movies[[#This Row],[budget(mlm)]])</f>
        <v>14160</v>
      </c>
      <c r="O38" s="3">
        <f>IF(Movies[[#This Row],[currency]]="USD",Movies[[#This Row],[revenue(mlm)]]*80,Movies[[#This Row],[revenue(mlm)]])</f>
        <v>57152</v>
      </c>
      <c r="P38" s="3">
        <f>IF(Movies[[#This Row],[currency]]="INR",Movies[[#This Row],[budget(mlm)]]/80,Movies[[#This Row],[budget(mlm)]])</f>
        <v>177</v>
      </c>
      <c r="Q38" s="3">
        <f>IF(Movies[[#This Row],[currency]]="INR",Movies[[#This Row],[revenue(mlm)]]/80,Movies[[#This Row],[revenue(mlm)]])</f>
        <v>714.4</v>
      </c>
    </row>
    <row r="39" spans="1:17" x14ac:dyDescent="0.3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  <c r="L39" s="3">
        <f>IF(Movies[[#This Row],[unit]]="Billions",Movies[[#This Row],[budget]]*1000,Movies[[#This Row],[budget]])</f>
        <v>1800</v>
      </c>
      <c r="M39" s="3">
        <f>IF(Movies[[#This Row],[unit]]="Billions",Movies[[#This Row],[revenue]]*1000,Movies[[#This Row],[revenue]])</f>
        <v>3100</v>
      </c>
      <c r="N39" s="3">
        <f>IF(Movies[[#This Row],[currency]]="USD",Movies[[#This Row],[budget(mlm)]]*80,Movies[[#This Row],[budget(mlm)]])</f>
        <v>1800</v>
      </c>
      <c r="O39" s="3">
        <f>IF(Movies[[#This Row],[currency]]="USD",Movies[[#This Row],[revenue(mlm)]]*80,Movies[[#This Row],[revenue(mlm)]])</f>
        <v>3100</v>
      </c>
      <c r="P39" s="3">
        <f>IF(Movies[[#This Row],[currency]]="INR",Movies[[#This Row],[budget(mlm)]]/80,Movies[[#This Row],[budget(mlm)]])</f>
        <v>22.5</v>
      </c>
      <c r="Q39" s="3">
        <f>IF(Movies[[#This Row],[currency]]="INR",Movies[[#This Row],[revenue(mlm)]]/80,Movies[[#This Row],[revenue(mlm)]])</f>
        <v>38.75</v>
      </c>
    </row>
    <row r="40" spans="1:17" x14ac:dyDescent="0.3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 s="3">
        <f>IF(Movies[[#This Row],[unit]]="Billions",Movies[[#This Row],[budget]]*1000,Movies[[#This Row],[budget]])</f>
        <v>500</v>
      </c>
      <c r="M40" s="3">
        <f>IF(Movies[[#This Row],[unit]]="Billions",Movies[[#This Row],[revenue]]*1000,Movies[[#This Row],[revenue]])</f>
        <v>950</v>
      </c>
      <c r="N40" s="3">
        <f>IF(Movies[[#This Row],[currency]]="USD",Movies[[#This Row],[budget(mlm)]]*80,Movies[[#This Row],[budget(mlm)]])</f>
        <v>500</v>
      </c>
      <c r="O40" s="3">
        <f>IF(Movies[[#This Row],[currency]]="USD",Movies[[#This Row],[revenue(mlm)]]*80,Movies[[#This Row],[revenue(mlm)]])</f>
        <v>950</v>
      </c>
      <c r="P40" s="3">
        <f>IF(Movies[[#This Row],[currency]]="INR",Movies[[#This Row],[budget(mlm)]]/80,Movies[[#This Row],[budget(mlm)]])</f>
        <v>6.25</v>
      </c>
      <c r="Q40" s="3">
        <f>IF(Movies[[#This Row],[currency]]="INR",Movies[[#This Row],[revenue(mlm)]]/80,Movies[[#This Row],[revenue(mlm)]])</f>
        <v>11.875</v>
      </c>
    </row>
    <row r="42" spans="1:17" x14ac:dyDescent="0.3">
      <c r="N42" s="7" t="s">
        <v>167</v>
      </c>
      <c r="O42" s="7" t="s">
        <v>168</v>
      </c>
    </row>
    <row r="43" spans="1:17" x14ac:dyDescent="0.3">
      <c r="N43" s="9">
        <f>SUM(Movies[budget INR])</f>
        <v>264196.40000000002</v>
      </c>
      <c r="O43" s="10">
        <f>SUM(Movies[revenue INR])</f>
        <v>1567141</v>
      </c>
      <c r="P43" s="10">
        <f>SUM(Movies[budget USD])</f>
        <v>3302.4549999999999</v>
      </c>
      <c r="Q43" s="10">
        <f>SUM(Movies[revenue USD])</f>
        <v>19589.262500000001</v>
      </c>
    </row>
    <row r="44" spans="1:17" x14ac:dyDescent="0.3">
      <c r="I44" t="s">
        <v>171</v>
      </c>
      <c r="J44">
        <f>COUNT(Movies[movie_id])</f>
        <v>39</v>
      </c>
    </row>
    <row r="45" spans="1:17" x14ac:dyDescent="0.3">
      <c r="I45" t="s">
        <v>172</v>
      </c>
      <c r="J45">
        <f>COUNTIF(Movies[industry],"Bollywood")</f>
        <v>18</v>
      </c>
    </row>
    <row r="46" spans="1:17" x14ac:dyDescent="0.3">
      <c r="I46" t="s">
        <v>173</v>
      </c>
      <c r="J46">
        <f>SUMIF(Movies[industry],"Bollywood",Movies[revenue INR])</f>
        <v>80909</v>
      </c>
    </row>
    <row r="47" spans="1:17" x14ac:dyDescent="0.3">
      <c r="I47" t="s">
        <v>174</v>
      </c>
      <c r="J47" s="11">
        <f>J46/J45</f>
        <v>4494.9444444444443</v>
      </c>
    </row>
    <row r="48" spans="1:17" x14ac:dyDescent="0.3">
      <c r="I48" t="s">
        <v>175</v>
      </c>
      <c r="J48" s="12">
        <f>J46/O43</f>
        <v>5.1628411227834639E-2</v>
      </c>
    </row>
  </sheetData>
  <phoneticPr fontId="3" type="noConversion"/>
  <conditionalFormatting sqref="A1:B40">
    <cfRule type="duplicateValues" dxfId="2" priority="3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4026A-2287-400B-8D1A-A83DE47CBF16}">
  <sheetPr codeName="Sheet7"/>
  <dimension ref="A1:E6"/>
  <sheetViews>
    <sheetView zoomScale="190" zoomScaleNormal="190" workbookViewId="0">
      <selection activeCell="E9" sqref="E9"/>
    </sheetView>
  </sheetViews>
  <sheetFormatPr defaultRowHeight="14.4" x14ac:dyDescent="0.3"/>
  <cols>
    <col min="1" max="1" width="14" bestFit="1" customWidth="1"/>
    <col min="2" max="2" width="22.77734375" bestFit="1" customWidth="1"/>
    <col min="3" max="3" width="10.33203125" bestFit="1" customWidth="1"/>
    <col min="4" max="4" width="14.109375" bestFit="1" customWidth="1"/>
    <col min="5" max="5" width="15.6640625" bestFit="1" customWidth="1"/>
  </cols>
  <sheetData>
    <row r="1" spans="1:5" x14ac:dyDescent="0.3">
      <c r="A1" s="15" t="s">
        <v>176</v>
      </c>
      <c r="B1" s="15" t="s">
        <v>182</v>
      </c>
      <c r="C1" s="14" t="s">
        <v>183</v>
      </c>
      <c r="D1" s="17" t="s">
        <v>184</v>
      </c>
      <c r="E1" s="18" t="s">
        <v>185</v>
      </c>
    </row>
    <row r="2" spans="1:5" x14ac:dyDescent="0.3">
      <c r="A2" t="s">
        <v>177</v>
      </c>
      <c r="B2" s="13">
        <f>SUMIF(Movies[studio],"Marvel Studios",Movies[revenue USD])</f>
        <v>9054.6</v>
      </c>
      <c r="C2" s="13">
        <v>8000</v>
      </c>
      <c r="D2" s="13">
        <f>B2-C2</f>
        <v>1054.6000000000004</v>
      </c>
      <c r="E2" s="12">
        <f>D2/C2</f>
        <v>0.13182500000000005</v>
      </c>
    </row>
    <row r="3" spans="1:5" x14ac:dyDescent="0.3">
      <c r="A3" t="s">
        <v>178</v>
      </c>
      <c r="B3" s="13">
        <f>SUMIF(Movies[studio],"Marvel Studios",Movies[budget USD])</f>
        <v>1988.7</v>
      </c>
      <c r="C3" s="13">
        <v>2000</v>
      </c>
      <c r="D3" s="13">
        <f>B3-C3</f>
        <v>-11.299999999999955</v>
      </c>
      <c r="E3" s="12">
        <f>D3/C3</f>
        <v>-5.6499999999999771E-3</v>
      </c>
    </row>
    <row r="4" spans="1:5" x14ac:dyDescent="0.3">
      <c r="A4" t="s">
        <v>179</v>
      </c>
      <c r="B4" s="13">
        <f>B2-B3</f>
        <v>7065.9000000000005</v>
      </c>
      <c r="C4" s="13">
        <v>6000</v>
      </c>
      <c r="D4" s="13">
        <f>B4-C4</f>
        <v>1065.9000000000005</v>
      </c>
      <c r="E4" s="12">
        <f>D4/C4</f>
        <v>0.17765000000000009</v>
      </c>
    </row>
    <row r="5" spans="1:5" x14ac:dyDescent="0.3">
      <c r="A5" t="s">
        <v>181</v>
      </c>
      <c r="B5" s="12">
        <f>B4/B3</f>
        <v>3.5530245889274403</v>
      </c>
      <c r="C5" s="12">
        <f>C4/C3</f>
        <v>3</v>
      </c>
      <c r="D5" s="16">
        <f>B5-C5</f>
        <v>0.55302458892744033</v>
      </c>
      <c r="E5" s="12">
        <f>D5/C5</f>
        <v>0.1843415296424801</v>
      </c>
    </row>
    <row r="6" spans="1:5" x14ac:dyDescent="0.3">
      <c r="A6" t="s">
        <v>180</v>
      </c>
      <c r="B6" s="12">
        <f>B2/SUMIF(Movies[industry],"Hollywood",Movies[revenue USD])</f>
        <v>0.48738554949698293</v>
      </c>
      <c r="C6" s="12">
        <v>0.55000000000000004</v>
      </c>
      <c r="D6" s="16">
        <f>B6-C6</f>
        <v>-6.2614450503017116E-2</v>
      </c>
      <c r="E6" s="12">
        <f>D6/C6</f>
        <v>-0.11384445546003111</v>
      </c>
    </row>
  </sheetData>
  <conditionalFormatting sqref="B4">
    <cfRule type="cellIs" dxfId="1" priority="2" operator="greaterThan">
      <formula>$B$3</formula>
    </cfRule>
  </conditionalFormatting>
  <conditionalFormatting sqref="E6">
    <cfRule type="cellIs" dxfId="0" priority="1" operator="lessThan">
      <formula>10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sheetPr codeName="Sheet2"/>
  <dimension ref="A1:H41"/>
  <sheetViews>
    <sheetView topLeftCell="A17" zoomScale="160" zoomScaleNormal="160" workbookViewId="0">
      <selection activeCell="H9" sqref="H9"/>
    </sheetView>
  </sheetViews>
  <sheetFormatPr defaultRowHeight="14.4" x14ac:dyDescent="0.3"/>
  <cols>
    <col min="1" max="1" width="9.88671875" customWidth="1"/>
    <col min="5" max="5" width="9.4414062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8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8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8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8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8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8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8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8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8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  <c r="H25">
        <f>INDEX(Financials[],2,3)</f>
        <v>954.8</v>
      </c>
    </row>
    <row r="26" spans="1:8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8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8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8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8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8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8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sheetPr codeName="Sheet3"/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sheetPr codeName="Sheet4"/>
  <dimension ref="A1:B86"/>
  <sheetViews>
    <sheetView zoomScale="160" zoomScaleNormal="160" workbookViewId="0">
      <selection activeCell="D17" sqref="D17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sheetPr codeName="Sheet5"/>
  <dimension ref="A1:B9"/>
  <sheetViews>
    <sheetView zoomScale="160" zoomScaleNormal="160" workbookViewId="0">
      <selection activeCell="D7" sqref="D7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8E502-AC13-4325-B8B4-83706EC6B207}">
  <sheetPr codeName="Sheet6"/>
  <dimension ref="A1:G14"/>
  <sheetViews>
    <sheetView tabSelected="1" zoomScale="175" zoomScaleNormal="175" workbookViewId="0">
      <selection activeCell="G9" sqref="G9"/>
    </sheetView>
  </sheetViews>
  <sheetFormatPr defaultRowHeight="14.4" x14ac:dyDescent="0.3"/>
  <cols>
    <col min="1" max="2" width="9.109375" customWidth="1"/>
    <col min="4" max="4" width="9.33203125" customWidth="1"/>
    <col min="5" max="5" width="10.6640625" customWidth="1"/>
  </cols>
  <sheetData>
    <row r="1" spans="1:7" x14ac:dyDescent="0.3">
      <c r="A1" s="6" t="s">
        <v>157</v>
      </c>
      <c r="B1" s="6" t="s">
        <v>158</v>
      </c>
      <c r="D1" s="19" t="s">
        <v>186</v>
      </c>
      <c r="E1" s="19"/>
      <c r="F1" s="19"/>
    </row>
    <row r="2" spans="1:7" x14ac:dyDescent="0.3">
      <c r="A2" t="s">
        <v>159</v>
      </c>
      <c r="B2">
        <v>20</v>
      </c>
      <c r="D2" s="7" t="s">
        <v>187</v>
      </c>
      <c r="E2" s="7" t="s">
        <v>188</v>
      </c>
      <c r="F2" s="7" t="s">
        <v>189</v>
      </c>
    </row>
    <row r="3" spans="1:7" x14ac:dyDescent="0.3">
      <c r="A3" t="s">
        <v>160</v>
      </c>
      <c r="B3">
        <v>15</v>
      </c>
      <c r="D3" s="11">
        <f>AVERAGE(Movies[imdb_rating])</f>
        <v>7.9473684210526319</v>
      </c>
      <c r="E3">
        <f>MEDIAN(Movies[imdb_rating])</f>
        <v>8.1</v>
      </c>
      <c r="F3">
        <f>MODE(Movies[imdb_rating])</f>
        <v>8.4</v>
      </c>
    </row>
    <row r="4" spans="1:7" x14ac:dyDescent="0.3">
      <c r="A4" t="s">
        <v>161</v>
      </c>
      <c r="B4">
        <v>13</v>
      </c>
      <c r="F4" s="5"/>
      <c r="G4" s="5"/>
    </row>
    <row r="5" spans="1:7" x14ac:dyDescent="0.3">
      <c r="A5" t="s">
        <v>162</v>
      </c>
      <c r="B5">
        <v>7</v>
      </c>
    </row>
    <row r="6" spans="1:7" x14ac:dyDescent="0.3">
      <c r="D6" s="19" t="s">
        <v>186</v>
      </c>
      <c r="E6" s="19"/>
      <c r="F6" s="19"/>
    </row>
    <row r="7" spans="1:7" x14ac:dyDescent="0.3">
      <c r="D7" t="s">
        <v>190</v>
      </c>
      <c r="E7" s="11">
        <f>_xlfn.VAR.P(Movies[imdb_rating])</f>
        <v>1.3577562326869845</v>
      </c>
    </row>
    <row r="8" spans="1:7" x14ac:dyDescent="0.3">
      <c r="D8" t="s">
        <v>191</v>
      </c>
      <c r="E8" s="11">
        <f>_xlfn.STDEV.P(Movies[imdb_rating])</f>
        <v>1.1652279745556164</v>
      </c>
    </row>
    <row r="9" spans="1:7" x14ac:dyDescent="0.3">
      <c r="E9" s="7"/>
    </row>
    <row r="14" spans="1:7" x14ac:dyDescent="0.3">
      <c r="D14" s="4"/>
      <c r="E14" s="8"/>
    </row>
  </sheetData>
  <mergeCells count="3">
    <mergeCell ref="F4:G4"/>
    <mergeCell ref="D1:F1"/>
    <mergeCell ref="D6:F6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movies</vt:lpstr>
      <vt:lpstr>Marvel Financials</vt:lpstr>
      <vt:lpstr>financials</vt:lpstr>
      <vt:lpstr>actors</vt:lpstr>
      <vt:lpstr>movie_actor</vt:lpstr>
      <vt:lpstr>languages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krishna kumar prajapat</cp:lastModifiedBy>
  <dcterms:created xsi:type="dcterms:W3CDTF">2015-06-05T18:17:20Z</dcterms:created>
  <dcterms:modified xsi:type="dcterms:W3CDTF">2024-02-11T11:33:07Z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