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B0E9AABB-28A1-4975-B0E2-E17DF8F502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/>
  <c r="E28" i="1"/>
  <c r="B50" i="1"/>
  <c r="B51" i="1"/>
  <c r="B52" i="1"/>
  <c r="B53" i="1"/>
  <c r="B54" i="1"/>
  <c r="B55" i="1"/>
  <c r="B56" i="1"/>
  <c r="B49" i="1"/>
  <c r="A56" i="1"/>
  <c r="A55" i="1"/>
  <c r="A54" i="1"/>
  <c r="A53" i="1"/>
  <c r="A52" i="1"/>
  <c r="A51" i="1"/>
  <c r="A50" i="1"/>
  <c r="A49" i="1"/>
  <c r="B17" i="1"/>
  <c r="B33" i="1"/>
  <c r="E33" i="1" s="1"/>
  <c r="A32" i="1"/>
  <c r="D32" i="1" s="1"/>
  <c r="A34" i="1"/>
  <c r="D34" i="1" s="1"/>
  <c r="E11" i="1"/>
  <c r="E12" i="1"/>
  <c r="D13" i="1"/>
  <c r="B14" i="1"/>
  <c r="B35" i="1" s="1"/>
  <c r="E35" i="1" s="1"/>
  <c r="B13" i="1"/>
  <c r="B34" i="1" s="1"/>
  <c r="C34" i="1" s="1"/>
  <c r="B12" i="1"/>
  <c r="C12" i="1" s="1"/>
  <c r="B11" i="1"/>
  <c r="B32" i="1" s="1"/>
  <c r="E32" i="1" s="1"/>
  <c r="B10" i="1"/>
  <c r="E10" i="1" s="1"/>
  <c r="B9" i="1"/>
  <c r="E9" i="1" s="1"/>
  <c r="B8" i="1"/>
  <c r="E8" i="1" s="1"/>
  <c r="B6" i="1"/>
  <c r="E6" i="1" s="1"/>
  <c r="B7" i="1"/>
  <c r="E7" i="1" s="1"/>
  <c r="A14" i="1"/>
  <c r="D14" i="1" s="1"/>
  <c r="A13" i="1"/>
  <c r="A12" i="1"/>
  <c r="A33" i="1" s="1"/>
  <c r="A11" i="1"/>
  <c r="D11" i="1" s="1"/>
  <c r="A10" i="1"/>
  <c r="A31" i="1" s="1"/>
  <c r="A9" i="1"/>
  <c r="A30" i="1" s="1"/>
  <c r="A8" i="1"/>
  <c r="A29" i="1" s="1"/>
  <c r="A7" i="1"/>
  <c r="D7" i="1" s="1"/>
  <c r="A6" i="1"/>
  <c r="D6" i="1" s="1"/>
  <c r="D12" i="1" l="1"/>
  <c r="C11" i="1"/>
  <c r="C10" i="1"/>
  <c r="B31" i="1"/>
  <c r="E31" i="1" s="1"/>
  <c r="E34" i="1"/>
  <c r="E14" i="1"/>
  <c r="D29" i="1"/>
  <c r="D30" i="1"/>
  <c r="D31" i="1"/>
  <c r="C31" i="1"/>
  <c r="E15" i="1"/>
  <c r="D33" i="1"/>
  <c r="C33" i="1"/>
  <c r="B15" i="1"/>
  <c r="D20" i="1" s="1"/>
  <c r="C9" i="1"/>
  <c r="A28" i="1"/>
  <c r="C32" i="1"/>
  <c r="A15" i="1"/>
  <c r="C8" i="1"/>
  <c r="D10" i="1"/>
  <c r="A27" i="1"/>
  <c r="A35" i="1"/>
  <c r="B30" i="1"/>
  <c r="E30" i="1" s="1"/>
  <c r="C6" i="1"/>
  <c r="C7" i="1"/>
  <c r="D9" i="1"/>
  <c r="D15" i="1" s="1"/>
  <c r="B21" i="1" s="1"/>
  <c r="B29" i="1"/>
  <c r="C14" i="1"/>
  <c r="D8" i="1"/>
  <c r="B27" i="1"/>
  <c r="B28" i="1"/>
  <c r="C13" i="1"/>
  <c r="B16" i="1"/>
  <c r="E13" i="1"/>
  <c r="B38" i="1" l="1"/>
  <c r="C29" i="1"/>
  <c r="C30" i="1"/>
  <c r="E27" i="1"/>
  <c r="E36" i="1" s="1"/>
  <c r="B37" i="1"/>
  <c r="D17" i="1"/>
  <c r="F17" i="1"/>
  <c r="B20" i="1"/>
  <c r="A21" i="1"/>
  <c r="C15" i="1"/>
  <c r="D21" i="1" s="1"/>
  <c r="C35" i="1"/>
  <c r="D35" i="1"/>
  <c r="A20" i="1"/>
  <c r="A23" i="1" s="1" a="1"/>
  <c r="D28" i="1"/>
  <c r="C28" i="1"/>
  <c r="B36" i="1"/>
  <c r="D41" i="1" s="1"/>
  <c r="C27" i="1"/>
  <c r="A36" i="1"/>
  <c r="D27" i="1"/>
  <c r="D36" i="1" l="1"/>
  <c r="B42" i="1" s="1"/>
  <c r="B41" i="1"/>
  <c r="A42" i="1"/>
  <c r="F38" i="1"/>
  <c r="A41" i="1"/>
  <c r="A44" i="1" s="1" a="1"/>
  <c r="D38" i="1"/>
  <c r="C36" i="1"/>
  <c r="D42" i="1" s="1"/>
  <c r="A23" i="1"/>
  <c r="B23" i="1"/>
  <c r="B24" i="1"/>
  <c r="A24" i="1"/>
  <c r="A45" i="1" l="1"/>
  <c r="A44" i="1"/>
  <c r="B44" i="1"/>
  <c r="B45" i="1"/>
  <c r="D23" i="1" a="1"/>
  <c r="D44" i="1" l="1" a="1"/>
  <c r="D23" i="1"/>
  <c r="D24" i="1"/>
  <c r="D45" i="1" l="1"/>
  <c r="F45" i="1" s="1"/>
  <c r="D44" i="1"/>
  <c r="F44" i="1" s="1"/>
</calcChain>
</file>

<file path=xl/sharedStrings.xml><?xml version="1.0" encoding="utf-8"?>
<sst xmlns="http://schemas.openxmlformats.org/spreadsheetml/2006/main" count="30" uniqueCount="24">
  <si>
    <t>Т, ч</t>
  </si>
  <si>
    <t>К</t>
  </si>
  <si>
    <t>yi</t>
  </si>
  <si>
    <t>xi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</si>
  <si>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</si>
  <si>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</si>
  <si>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</si>
  <si>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</si>
  <si>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</si>
  <si>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</si>
  <si>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</si>
  <si>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</t>
  </si>
  <si>
    <t>b0=</t>
  </si>
  <si>
    <t>b1=</t>
  </si>
  <si>
    <t>Xi=xi</t>
  </si>
  <si>
    <t>XiYi</t>
  </si>
  <si>
    <t>Xi^2</t>
  </si>
  <si>
    <t>Yi^2</t>
  </si>
  <si>
    <t>Yi=lnyi</t>
  </si>
  <si>
    <t>b=b1=</t>
  </si>
  <si>
    <t>a=e^b0=</t>
  </si>
  <si>
    <t>система норм уровнений</t>
  </si>
  <si>
    <t>Критерий стьюдента</t>
  </si>
  <si>
    <t>квантиль распределения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</si>
</sst>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6" borderId="3" xfId="0" applyFill="1" applyBorder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8" borderId="2" xfId="0" applyFill="1" applyBorder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Кореляционное поле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7-4F74-9BB9-83CF47A47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637600"/>
        <c:axId val="1779638848"/>
      </c:scatterChart>
      <c:valAx>
        <c:axId val="177963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9638848"/>
        <c:crosses val="autoZero"/>
        <c:crossBetween val="midCat"/>
      </c:valAx>
      <c:valAx>
        <c:axId val="17796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963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квадратичное</a:t>
            </a:r>
            <a:r>
              <a:rPr lang="ru-RU" baseline="0"/>
              <a:t> </a:t>
            </a:r>
            <a:r>
              <a:rPr lang="ru-RU"/>
              <a:t>уравнение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2556540226460599E-2"/>
                  <c:y val="-6.0332458442694664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F0-42E1-B3F3-7B88F2C04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7934368"/>
        <c:axId val="1667928544"/>
      </c:scatterChart>
      <c:valAx>
        <c:axId val="166793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7928544"/>
        <c:crosses val="autoZero"/>
        <c:crossBetween val="midCat"/>
      </c:valAx>
      <c:valAx>
        <c:axId val="166792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793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Линейное</a:t>
            </a:r>
            <a:r>
              <a:rPr lang="ru-RU" baseline="0"/>
              <a:t> уравнение регресии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268810148731404E-2"/>
                  <c:y val="0.353221420239136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Лист1!$A$27:$A$35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Лист1!$B$27:$B$35</c:f>
              <c:numCache>
                <c:formatCode>General</c:formatCode>
                <c:ptCount val="9"/>
                <c:pt idx="0">
                  <c:v>2.9444389791664403</c:v>
                </c:pt>
                <c:pt idx="1">
                  <c:v>3.044522437723423</c:v>
                </c:pt>
                <c:pt idx="2">
                  <c:v>3.1354942159291497</c:v>
                </c:pt>
                <c:pt idx="3">
                  <c:v>3.3322045101752038</c:v>
                </c:pt>
                <c:pt idx="4">
                  <c:v>3.4965075614664802</c:v>
                </c:pt>
                <c:pt idx="5">
                  <c:v>3.8286413964890951</c:v>
                </c:pt>
                <c:pt idx="6">
                  <c:v>4.0943445622221004</c:v>
                </c:pt>
                <c:pt idx="7">
                  <c:v>4.1431347263915326</c:v>
                </c:pt>
                <c:pt idx="8">
                  <c:v>4.3567088266895917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72-4904-BB08-3343A8338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706048"/>
        <c:axId val="1782705632"/>
      </c:scatterChart>
      <c:valAx>
        <c:axId val="178270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705632"/>
        <c:crosses val="autoZero"/>
        <c:crossBetween val="midCat"/>
      </c:valAx>
      <c:valAx>
        <c:axId val="17827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70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955456192884354E-2"/>
                  <c:y val="9.14095360353414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Лист1!$A$49:$A$56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Лист1!$B$49:$B$56</c:f>
              <c:numCache>
                <c:formatCode>General</c:formatCode>
                <c:ptCount val="8"/>
                <c:pt idx="0">
                  <c:v>0.3396232718951086</c:v>
                </c:pt>
                <c:pt idx="1">
                  <c:v>0.32845873875305109</c:v>
                </c:pt>
                <c:pt idx="2">
                  <c:v>0.318928988903801</c:v>
                </c:pt>
                <c:pt idx="3">
                  <c:v>0.30010162850041311</c:v>
                </c:pt>
                <c:pt idx="4">
                  <c:v>0.28599966750267436</c:v>
                </c:pt>
                <c:pt idx="5">
                  <c:v>0.2611892565642242</c:v>
                </c:pt>
                <c:pt idx="6">
                  <c:v>0.24423933667597231</c:v>
                </c:pt>
                <c:pt idx="7">
                  <c:v>0.24136313830927508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C2-4CCC-8E56-4BD2FC751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822607"/>
        <c:axId val="740818863"/>
      </c:scatterChart>
      <c:valAx>
        <c:axId val="74082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818863"/>
        <c:crosses val="autoZero"/>
        <c:crossBetween val="midCat"/>
      </c:valAx>
      <c:valAx>
        <c:axId val="74081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822607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</xdr:colOff>
      <xdr:row>4</xdr:row>
      <xdr:rowOff>53340</xdr:rowOff>
    </xdr:from>
    <xdr:to>
      <xdr:col>14</xdr:col>
      <xdr:colOff>354330</xdr:colOff>
      <xdr:row>19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28164</xdr:colOff>
      <xdr:row>36</xdr:row>
      <xdr:rowOff>47588</xdr:rowOff>
    </xdr:from>
    <xdr:to>
      <xdr:col>14</xdr:col>
      <xdr:colOff>330349</xdr:colOff>
      <xdr:row>51</xdr:row>
      <xdr:rowOff>47588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27940</xdr:colOff>
      <xdr:row>20</xdr:row>
      <xdr:rowOff>88228</xdr:rowOff>
    </xdr:from>
    <xdr:to>
      <xdr:col>14</xdr:col>
      <xdr:colOff>332740</xdr:colOff>
      <xdr:row>35</xdr:row>
      <xdr:rowOff>88227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111532</xdr:colOff>
      <xdr:row>54</xdr:row>
      <xdr:rowOff>40868</xdr:rowOff>
    </xdr:from>
    <xdr:to>
      <xdr:col>14</xdr:col>
      <xdr:colOff>409493</xdr:colOff>
      <xdr:row>68</xdr:row>
      <xdr:rowOff>162658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82F9768-F542-4505-B46B-7BDDB5033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7"/>
  <sheetViews>
    <sheetView tabSelected="1" topLeftCell="A26" zoomScale="85" zoomScaleNormal="85" workbookViewId="0">
      <selection activeCell="P39" sqref="P39"/>
    </sheetView>
  </sheetViews>
  <sheetFormatPr defaultRowHeight="15" x14ac:dyDescent="0.25"/>
  <sheetData>
    <row r="2" spans="1:10" x14ac:dyDescent="0.25">
      <c r="A2" s="2" t="s">
        <v>0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spans="1:10" x14ac:dyDescent="0.25">
      <c r="A3" s="2" t="s">
        <v>1</v>
      </c>
      <c r="B3" s="3">
        <v>19</v>
      </c>
      <c r="C3" s="3">
        <v>21</v>
      </c>
      <c r="D3" s="3">
        <v>23</v>
      </c>
      <c r="E3" s="3">
        <v>28</v>
      </c>
      <c r="F3" s="3">
        <v>33</v>
      </c>
      <c r="G3" s="3">
        <v>46</v>
      </c>
      <c r="H3" s="3">
        <v>60</v>
      </c>
      <c r="I3" s="3">
        <v>63</v>
      </c>
      <c r="J3" s="3">
        <v>78</v>
      </c>
    </row>
    <row r="5" spans="1:10" x14ac:dyDescent="0.25">
      <c r="A5" s="4" t="s">
        <v>3</v>
      </c>
      <c r="B5" s="4" t="s">
        <v>2</v>
      </c>
      <c r="C5" s="4" t="s">
        <v>4</v>
      </c>
      <c r="D5" s="4" t="s">
        <v>5</v>
      </c>
      <c r="E5" s="4" t="s">
        <v>6</v>
      </c>
    </row>
    <row r="6" spans="1:10" x14ac:dyDescent="0.25">
      <c r="A6" s="5">
        <f>B2</f>
        <v>0</v>
      </c>
      <c r="B6" s="5">
        <f>B3</f>
        <v>19</v>
      </c>
      <c r="C6" s="5">
        <f>A6*B6</f>
        <v>0</v>
      </c>
      <c r="D6" s="5">
        <f>A6*A6</f>
        <v>0</v>
      </c>
      <c r="E6" s="5">
        <f>B6*B6</f>
        <v>361</v>
      </c>
    </row>
    <row r="7" spans="1:10" x14ac:dyDescent="0.25">
      <c r="A7" s="5">
        <f>C2</f>
        <v>1</v>
      </c>
      <c r="B7" s="5">
        <f>C3</f>
        <v>21</v>
      </c>
      <c r="C7" s="5">
        <f t="shared" ref="C7:C14" si="0">A7*B7</f>
        <v>21</v>
      </c>
      <c r="D7" s="5">
        <f t="shared" ref="D7:D14" si="1">A7*A7</f>
        <v>1</v>
      </c>
      <c r="E7" s="5">
        <f t="shared" ref="E7:E14" si="2">B7*B7</f>
        <v>441</v>
      </c>
    </row>
    <row r="8" spans="1:10" x14ac:dyDescent="0.25">
      <c r="A8" s="5">
        <f>D2</f>
        <v>2</v>
      </c>
      <c r="B8" s="5">
        <f>D3</f>
        <v>23</v>
      </c>
      <c r="C8" s="5">
        <f t="shared" si="0"/>
        <v>46</v>
      </c>
      <c r="D8" s="5">
        <f t="shared" si="1"/>
        <v>4</v>
      </c>
      <c r="E8" s="5">
        <f t="shared" si="2"/>
        <v>529</v>
      </c>
    </row>
    <row r="9" spans="1:10" x14ac:dyDescent="0.25">
      <c r="A9" s="5">
        <f>E2</f>
        <v>3</v>
      </c>
      <c r="B9" s="5">
        <f>E3</f>
        <v>28</v>
      </c>
      <c r="C9" s="5">
        <f t="shared" si="0"/>
        <v>84</v>
      </c>
      <c r="D9" s="5">
        <f t="shared" si="1"/>
        <v>9</v>
      </c>
      <c r="E9" s="5">
        <f t="shared" si="2"/>
        <v>784</v>
      </c>
    </row>
    <row r="10" spans="1:10" x14ac:dyDescent="0.25">
      <c r="A10" s="5">
        <f>F2</f>
        <v>4</v>
      </c>
      <c r="B10" s="5">
        <f>F3</f>
        <v>33</v>
      </c>
      <c r="C10" s="5">
        <f t="shared" si="0"/>
        <v>132</v>
      </c>
      <c r="D10" s="5">
        <f t="shared" si="1"/>
        <v>16</v>
      </c>
      <c r="E10" s="5">
        <f t="shared" si="2"/>
        <v>1089</v>
      </c>
    </row>
    <row r="11" spans="1:10" x14ac:dyDescent="0.25">
      <c r="A11" s="5">
        <f>G2</f>
        <v>5</v>
      </c>
      <c r="B11" s="5">
        <f>G3</f>
        <v>46</v>
      </c>
      <c r="C11" s="5">
        <f t="shared" si="0"/>
        <v>230</v>
      </c>
      <c r="D11" s="5">
        <f t="shared" si="1"/>
        <v>25</v>
      </c>
      <c r="E11" s="5">
        <f t="shared" si="2"/>
        <v>2116</v>
      </c>
    </row>
    <row r="12" spans="1:10" x14ac:dyDescent="0.25">
      <c r="A12" s="5">
        <f>H2</f>
        <v>6</v>
      </c>
      <c r="B12" s="5">
        <f>H3</f>
        <v>60</v>
      </c>
      <c r="C12" s="5">
        <f t="shared" si="0"/>
        <v>360</v>
      </c>
      <c r="D12" s="5">
        <f t="shared" si="1"/>
        <v>36</v>
      </c>
      <c r="E12" s="5">
        <f t="shared" si="2"/>
        <v>3600</v>
      </c>
    </row>
    <row r="13" spans="1:10" x14ac:dyDescent="0.25">
      <c r="A13" s="5">
        <f>I2</f>
        <v>7</v>
      </c>
      <c r="B13" s="5">
        <f>I3</f>
        <v>63</v>
      </c>
      <c r="C13" s="5">
        <f t="shared" si="0"/>
        <v>441</v>
      </c>
      <c r="D13" s="5">
        <f t="shared" si="1"/>
        <v>49</v>
      </c>
      <c r="E13" s="5">
        <f t="shared" si="2"/>
        <v>3969</v>
      </c>
    </row>
    <row r="14" spans="1:10" x14ac:dyDescent="0.25">
      <c r="A14" s="5">
        <f>J2</f>
        <v>8</v>
      </c>
      <c r="B14" s="5">
        <f>J3</f>
        <v>78</v>
      </c>
      <c r="C14" s="5">
        <f t="shared" si="0"/>
        <v>624</v>
      </c>
      <c r="D14" s="5">
        <f t="shared" si="1"/>
        <v>64</v>
      </c>
      <c r="E14" s="5">
        <f t="shared" si="2"/>
        <v>6084</v>
      </c>
    </row>
    <row r="15" spans="1:10" x14ac:dyDescent="0.25">
      <c r="A15" s="6">
        <f>SUM(A6:A14)</f>
        <v>36</v>
      </c>
      <c r="B15" s="6">
        <f>SUM(B6:B14)</f>
        <v>371</v>
      </c>
      <c r="C15" s="6">
        <f>SUM(C6:C14)</f>
        <v>1938</v>
      </c>
      <c r="D15" s="6">
        <f>SUM(D6:D14)</f>
        <v>204</v>
      </c>
      <c r="E15" s="6">
        <f>SUM(E6:E14)</f>
        <v>18973</v>
      </c>
    </row>
    <row r="16" spans="1:10" x14ac:dyDescent="0.25">
      <c r="A16" s="10" t="s">
        <v>7</v>
      </c>
      <c r="B16" s="10">
        <f>COUNT(B6:B14)</f>
        <v>9</v>
      </c>
      <c r="C16" t="s">
        <v>22</v>
      </c>
      <c r="E16" t="s">
        <v>23</v>
      </c>
    </row>
    <row r="17" spans="1:6" x14ac:dyDescent="0.25">
      <c r="A17" s="9" t="s">
        <v>8</v>
      </c>
      <c r="B17" s="9">
        <f>CORREL(A6:A14,B6:B14)</f>
        <v>0.96623451166765173</v>
      </c>
      <c r="C17" s="9" t="s">
        <v>9</v>
      </c>
      <c r="D17" s="9">
        <f>ABS(B16)*SQRT((B17-2)/(1-B16^2))</f>
        <v>1.0230774931238116</v>
      </c>
      <c r="E17" s="9" t="s">
        <v>10</v>
      </c>
      <c r="F17" s="9">
        <f>_xlfn.T.INV.2T(0.05,B16-2)</f>
        <v>2.3646242515927849</v>
      </c>
    </row>
    <row r="19" spans="1:6" x14ac:dyDescent="0.25">
      <c r="A19" t="s">
        <v>11</v>
      </c>
    </row>
    <row r="20" spans="1:6" x14ac:dyDescent="0.25">
      <c r="A20" s="8">
        <f>B16</f>
        <v>9</v>
      </c>
      <c r="B20" s="8">
        <f>A15</f>
        <v>36</v>
      </c>
      <c r="D20" s="8">
        <f>B15</f>
        <v>371</v>
      </c>
    </row>
    <row r="21" spans="1:6" x14ac:dyDescent="0.25">
      <c r="A21" s="8">
        <f>A15</f>
        <v>36</v>
      </c>
      <c r="B21" s="8">
        <f>D15</f>
        <v>204</v>
      </c>
      <c r="D21" s="8">
        <f>C15</f>
        <v>1938</v>
      </c>
    </row>
    <row r="23" spans="1:6" x14ac:dyDescent="0.25">
      <c r="A23">
        <f t="array" ref="A23:B24">MINVERSE(A20:B21)</f>
        <v>0.37777777777777777</v>
      </c>
      <c r="B23" s="1">
        <v>-6.6666666666666666E-2</v>
      </c>
      <c r="C23" s="9" t="s">
        <v>12</v>
      </c>
      <c r="D23" s="9">
        <f t="array" ref="D23:D24">MMULT(A23:B24,D20:D21)</f>
        <v>10.955555555555577</v>
      </c>
    </row>
    <row r="24" spans="1:6" x14ac:dyDescent="0.25">
      <c r="A24">
        <v>-6.6666666666666666E-2</v>
      </c>
      <c r="B24" s="1">
        <v>1.6666666666666666E-2</v>
      </c>
      <c r="C24" s="9" t="s">
        <v>13</v>
      </c>
      <c r="D24" s="9">
        <v>7.5666666666666629</v>
      </c>
    </row>
    <row r="26" spans="1:6" x14ac:dyDescent="0.25">
      <c r="A26" s="4" t="s">
        <v>14</v>
      </c>
      <c r="B26" s="4" t="s">
        <v>18</v>
      </c>
      <c r="C26" s="4" t="s">
        <v>15</v>
      </c>
      <c r="D26" s="4" t="s">
        <v>16</v>
      </c>
      <c r="E26" s="4" t="s">
        <v>17</v>
      </c>
    </row>
    <row r="27" spans="1:6" x14ac:dyDescent="0.25">
      <c r="A27" s="5">
        <f>A6</f>
        <v>0</v>
      </c>
      <c r="B27" s="5">
        <f>LN(B6)</f>
        <v>2.9444389791664403</v>
      </c>
      <c r="C27" s="5">
        <f>A27*B27</f>
        <v>0</v>
      </c>
      <c r="D27" s="5">
        <f>A27*A27</f>
        <v>0</v>
      </c>
      <c r="E27" s="5">
        <f>B27*B27</f>
        <v>8.6697209020347081</v>
      </c>
    </row>
    <row r="28" spans="1:6" x14ac:dyDescent="0.25">
      <c r="A28" s="5">
        <f t="shared" ref="A28:A34" si="3">A7</f>
        <v>1</v>
      </c>
      <c r="B28" s="5">
        <f t="shared" ref="B28:B35" si="4">LN(B7)</f>
        <v>3.044522437723423</v>
      </c>
      <c r="C28" s="5">
        <f t="shared" ref="C28:C35" si="5">A28*B28</f>
        <v>3.044522437723423</v>
      </c>
      <c r="D28" s="5">
        <f t="shared" ref="D28:D35" si="6">A28*A28</f>
        <v>1</v>
      </c>
      <c r="E28" s="5">
        <f>B28*B28</f>
        <v>9.2691168738013747</v>
      </c>
    </row>
    <row r="29" spans="1:6" x14ac:dyDescent="0.25">
      <c r="A29" s="5">
        <f t="shared" si="3"/>
        <v>2</v>
      </c>
      <c r="B29" s="5">
        <f t="shared" si="4"/>
        <v>3.1354942159291497</v>
      </c>
      <c r="C29" s="5">
        <f t="shared" si="5"/>
        <v>6.2709884318582994</v>
      </c>
      <c r="D29" s="5">
        <f t="shared" si="6"/>
        <v>4</v>
      </c>
      <c r="E29" s="5">
        <f>B29*B29</f>
        <v>9.8313239781251536</v>
      </c>
    </row>
    <row r="30" spans="1:6" x14ac:dyDescent="0.25">
      <c r="A30" s="5">
        <f t="shared" si="3"/>
        <v>3</v>
      </c>
      <c r="B30" s="5">
        <f t="shared" si="4"/>
        <v>3.3322045101752038</v>
      </c>
      <c r="C30" s="5">
        <f t="shared" si="5"/>
        <v>9.996613530525611</v>
      </c>
      <c r="D30" s="5">
        <f t="shared" si="6"/>
        <v>9</v>
      </c>
      <c r="E30" s="5">
        <f t="shared" ref="E28:E35" si="7">B30*B30</f>
        <v>11.10358689763197</v>
      </c>
    </row>
    <row r="31" spans="1:6" x14ac:dyDescent="0.25">
      <c r="A31" s="5">
        <f t="shared" si="3"/>
        <v>4</v>
      </c>
      <c r="B31" s="5">
        <f t="shared" si="4"/>
        <v>3.4965075614664802</v>
      </c>
      <c r="C31" s="5">
        <f t="shared" si="5"/>
        <v>13.986030245865921</v>
      </c>
      <c r="D31" s="5">
        <f t="shared" si="6"/>
        <v>16</v>
      </c>
      <c r="E31" s="5">
        <f t="shared" si="7"/>
        <v>12.225565127392272</v>
      </c>
    </row>
    <row r="32" spans="1:6" x14ac:dyDescent="0.25">
      <c r="A32" s="5">
        <f t="shared" si="3"/>
        <v>5</v>
      </c>
      <c r="B32" s="5">
        <f t="shared" si="4"/>
        <v>3.8286413964890951</v>
      </c>
      <c r="C32" s="5">
        <f t="shared" si="5"/>
        <v>19.143206982445477</v>
      </c>
      <c r="D32" s="5">
        <f t="shared" si="6"/>
        <v>25</v>
      </c>
      <c r="E32" s="5">
        <f t="shared" si="7"/>
        <v>14.658494942909968</v>
      </c>
    </row>
    <row r="33" spans="1:6" x14ac:dyDescent="0.25">
      <c r="A33" s="5">
        <f t="shared" si="3"/>
        <v>6</v>
      </c>
      <c r="B33" s="5">
        <f t="shared" si="4"/>
        <v>4.0943445622221004</v>
      </c>
      <c r="C33" s="5">
        <f t="shared" si="5"/>
        <v>24.566067373332601</v>
      </c>
      <c r="D33" s="5">
        <f t="shared" si="6"/>
        <v>36</v>
      </c>
      <c r="E33" s="5">
        <f t="shared" si="7"/>
        <v>16.763657394197683</v>
      </c>
    </row>
    <row r="34" spans="1:6" x14ac:dyDescent="0.25">
      <c r="A34" s="5">
        <f t="shared" si="3"/>
        <v>7</v>
      </c>
      <c r="B34" s="5">
        <f t="shared" si="4"/>
        <v>4.1431347263915326</v>
      </c>
      <c r="C34" s="5">
        <f t="shared" si="5"/>
        <v>29.001943084740727</v>
      </c>
      <c r="D34" s="5">
        <f t="shared" si="6"/>
        <v>49</v>
      </c>
      <c r="E34" s="5">
        <f t="shared" si="7"/>
        <v>17.16556536103144</v>
      </c>
    </row>
    <row r="35" spans="1:6" x14ac:dyDescent="0.25">
      <c r="A35" s="5">
        <f>A14</f>
        <v>8</v>
      </c>
      <c r="B35" s="5">
        <f t="shared" si="4"/>
        <v>4.3567088266895917</v>
      </c>
      <c r="C35" s="5">
        <f t="shared" si="5"/>
        <v>34.853670613516734</v>
      </c>
      <c r="D35" s="5">
        <f t="shared" si="6"/>
        <v>64</v>
      </c>
      <c r="E35" s="5">
        <f t="shared" si="7"/>
        <v>18.980911800554999</v>
      </c>
    </row>
    <row r="36" spans="1:6" x14ac:dyDescent="0.25">
      <c r="A36" s="7">
        <f>SUM(A27:A35)</f>
        <v>36</v>
      </c>
      <c r="B36" s="7">
        <f>SUM(B27:B35)</f>
        <v>32.375997216253019</v>
      </c>
      <c r="C36" s="7">
        <f>SUM(C27:C35)</f>
        <v>140.8630427000088</v>
      </c>
      <c r="D36" s="7">
        <f>SUM(D27:D35)</f>
        <v>204</v>
      </c>
      <c r="E36" s="7">
        <f>SUM(E27:E35)</f>
        <v>118.66794327767957</v>
      </c>
    </row>
    <row r="37" spans="1:6" x14ac:dyDescent="0.25">
      <c r="A37" t="s">
        <v>7</v>
      </c>
      <c r="B37">
        <f>COUNT(B27:B35)</f>
        <v>9</v>
      </c>
    </row>
    <row r="38" spans="1:6" x14ac:dyDescent="0.25">
      <c r="A38" t="s">
        <v>8</v>
      </c>
      <c r="B38">
        <f>CORREL(A27:A35,B27:B35)</f>
        <v>0.98852163637196855</v>
      </c>
      <c r="C38" t="s">
        <v>9</v>
      </c>
      <c r="D38">
        <f>ABS(B37)*SQRT((B38-2)/(1-B37^2))</f>
        <v>1.0119890528920665</v>
      </c>
      <c r="E38" t="s">
        <v>10</v>
      </c>
      <c r="F38">
        <f>_xlfn.T.INV.2T(0.05,B37-2)</f>
        <v>2.3646242515927849</v>
      </c>
    </row>
    <row r="40" spans="1:6" x14ac:dyDescent="0.25">
      <c r="A40" t="s">
        <v>21</v>
      </c>
    </row>
    <row r="41" spans="1:6" x14ac:dyDescent="0.25">
      <c r="A41">
        <f>B37</f>
        <v>9</v>
      </c>
      <c r="B41">
        <f>A36</f>
        <v>36</v>
      </c>
      <c r="D41">
        <f>B36</f>
        <v>32.375997216253019</v>
      </c>
    </row>
    <row r="42" spans="1:6" x14ac:dyDescent="0.25">
      <c r="A42">
        <f>A36</f>
        <v>36</v>
      </c>
      <c r="B42">
        <f>D36</f>
        <v>204</v>
      </c>
      <c r="D42">
        <f>C36</f>
        <v>140.8630427000088</v>
      </c>
    </row>
    <row r="44" spans="1:6" x14ac:dyDescent="0.25">
      <c r="A44">
        <f t="array" ref="A44:B45">MINVERSE(A41:B42)</f>
        <v>0.37777777777777777</v>
      </c>
      <c r="B44" s="1">
        <v>-6.6666666666666666E-2</v>
      </c>
      <c r="C44" s="9" t="s">
        <v>12</v>
      </c>
      <c r="D44" s="11">
        <f t="array" ref="D44:D45">MMULT(A44:B45,D41:D42)</f>
        <v>2.8400627683616655</v>
      </c>
      <c r="E44" s="12" t="s">
        <v>20</v>
      </c>
      <c r="F44" s="12">
        <f>EXP(D44)</f>
        <v>17.116839899424921</v>
      </c>
    </row>
    <row r="45" spans="1:6" x14ac:dyDescent="0.25">
      <c r="A45">
        <v>-6.6666666666666666E-2</v>
      </c>
      <c r="B45" s="1">
        <v>1.6666666666666666E-2</v>
      </c>
      <c r="C45" s="9" t="s">
        <v>13</v>
      </c>
      <c r="D45" s="11">
        <v>0.18931756391661203</v>
      </c>
      <c r="E45" s="12" t="s">
        <v>19</v>
      </c>
      <c r="F45" s="12">
        <f>D45</f>
        <v>0.18931756391661203</v>
      </c>
    </row>
    <row r="49" spans="1:2" x14ac:dyDescent="0.25">
      <c r="A49" s="5">
        <f>A28</f>
        <v>1</v>
      </c>
      <c r="B49">
        <f>1/B27</f>
        <v>0.3396232718951086</v>
      </c>
    </row>
    <row r="50" spans="1:2" x14ac:dyDescent="0.25">
      <c r="A50" s="5">
        <f t="shared" ref="A50:A56" si="8">A29</f>
        <v>2</v>
      </c>
      <c r="B50">
        <f t="shared" ref="B50:B56" si="9">1/B28</f>
        <v>0.32845873875305109</v>
      </c>
    </row>
    <row r="51" spans="1:2" x14ac:dyDescent="0.25">
      <c r="A51" s="5">
        <f t="shared" si="8"/>
        <v>3</v>
      </c>
      <c r="B51">
        <f t="shared" si="9"/>
        <v>0.318928988903801</v>
      </c>
    </row>
    <row r="52" spans="1:2" x14ac:dyDescent="0.25">
      <c r="A52" s="5">
        <f t="shared" si="8"/>
        <v>4</v>
      </c>
      <c r="B52">
        <f t="shared" si="9"/>
        <v>0.30010162850041311</v>
      </c>
    </row>
    <row r="53" spans="1:2" x14ac:dyDescent="0.25">
      <c r="A53" s="5">
        <f t="shared" si="8"/>
        <v>5</v>
      </c>
      <c r="B53">
        <f t="shared" si="9"/>
        <v>0.28599966750267436</v>
      </c>
    </row>
    <row r="54" spans="1:2" x14ac:dyDescent="0.25">
      <c r="A54" s="5">
        <f t="shared" si="8"/>
        <v>6</v>
      </c>
      <c r="B54">
        <f t="shared" si="9"/>
        <v>0.2611892565642242</v>
      </c>
    </row>
    <row r="55" spans="1:2" x14ac:dyDescent="0.25">
      <c r="A55" s="5">
        <f t="shared" si="8"/>
        <v>7</v>
      </c>
      <c r="B55">
        <f t="shared" si="9"/>
        <v>0.24423933667597231</v>
      </c>
    </row>
    <row r="56" spans="1:2" x14ac:dyDescent="0.25">
      <c r="A56" s="5">
        <f t="shared" si="8"/>
        <v>8</v>
      </c>
      <c r="B56">
        <f t="shared" si="9"/>
        <v>0.24136313830927508</v>
      </c>
    </row>
    <row r="57" spans="1:2" x14ac:dyDescent="0.25">
      <c r="A57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2023-12-10T18:07:58Z</dcterms:created>
  <dcterms:modified xsi:type="dcterms:W3CDTF">2023-12-11T15:33:45Z</dcterms:modified>
</cp:coreProperties>
</file>