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4\YandexDisk\Уник\Теорвер лабы\Лаба 3\"/>
    </mc:Choice>
  </mc:AlternateContent>
  <xr:revisionPtr revIDLastSave="0" documentId="13_ncr:1_{9B458C58-113C-4FE6-BFD2-AB34C17C75A0}" xr6:coauthVersionLast="47" xr6:coauthVersionMax="47" xr10:uidLastSave="{00000000-0000-0000-0000-000000000000}"/>
  <bookViews>
    <workbookView xWindow="-120" yWindow="-120" windowWidth="20730" windowHeight="11160" xr2:uid="{D19BEB6C-9E2A-4C01-AB8A-D0CC1024648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B8" i="3"/>
  <c r="Q3" i="1" l="1"/>
  <c r="Q2" i="1"/>
  <c r="O3" i="1"/>
  <c r="P3" i="1"/>
  <c r="P2" i="1"/>
  <c r="B11" i="3"/>
  <c r="B9" i="3"/>
  <c r="B12" i="3"/>
  <c r="B7" i="3"/>
  <c r="B8" i="2"/>
  <c r="C16" i="1"/>
  <c r="C14" i="1"/>
  <c r="B4" i="1" l="1"/>
  <c r="O2" i="1"/>
  <c r="Q4" i="1" s="1"/>
  <c r="B5" i="1" s="1"/>
  <c r="B6" i="3"/>
  <c r="B5" i="3"/>
  <c r="B4" i="3"/>
  <c r="B3" i="2"/>
  <c r="G3" i="2"/>
  <c r="C3" i="2"/>
  <c r="B5" i="2" s="1"/>
  <c r="D3" i="2"/>
  <c r="E3" i="2"/>
  <c r="F3" i="2"/>
  <c r="H3" i="2"/>
  <c r="I3" i="2"/>
  <c r="J3" i="2"/>
  <c r="K3" i="2"/>
  <c r="B6" i="2" l="1"/>
  <c r="B7" i="2" s="1"/>
  <c r="E5" i="2"/>
  <c r="R3" i="1"/>
  <c r="R2" i="1" l="1"/>
  <c r="D5" i="1" s="1"/>
</calcChain>
</file>

<file path=xl/sharedStrings.xml><?xml version="1.0" encoding="utf-8"?>
<sst xmlns="http://schemas.openxmlformats.org/spreadsheetml/2006/main" count="81" uniqueCount="57">
  <si>
    <t>Задача 1</t>
  </si>
  <si>
    <t>alpha=</t>
  </si>
  <si>
    <t>n=</t>
  </si>
  <si>
    <t>f</t>
  </si>
  <si>
    <t>t rasch=</t>
  </si>
  <si>
    <t>t tabl</t>
  </si>
  <si>
    <t>Среднее</t>
  </si>
  <si>
    <t>Дисперсия</t>
  </si>
  <si>
    <t>Наблюдения</t>
  </si>
  <si>
    <t>df</t>
  </si>
  <si>
    <t>s2</t>
  </si>
  <si>
    <t>n</t>
  </si>
  <si>
    <t>F-rasch</t>
  </si>
  <si>
    <t>F-tabl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</si>
  <si>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</si>
  <si>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</si>
  <si>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</si>
  <si>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</si>
  <si>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xmean</t>
  </si>
  <si>
    <t>tрасч</t>
  </si>
  <si>
    <t>tтабл</t>
  </si>
  <si>
    <t>H0</t>
  </si>
  <si>
    <t>H-</t>
  </si>
  <si>
    <t>A</t>
  </si>
  <si>
    <t>B</t>
  </si>
  <si>
    <t>Переменная 1</t>
  </si>
  <si>
    <t>Переменная 2</t>
  </si>
  <si>
    <t>Гипотеза принимается, имеет общую точку плавления</t>
  </si>
  <si>
    <t>Засеивание</t>
  </si>
  <si>
    <t>Без засеивания</t>
  </si>
  <si>
    <t>delta</t>
  </si>
  <si>
    <t xml:space="preserve"> </t>
  </si>
  <si>
    <t>гипотеза принимается</t>
  </si>
  <si>
    <t>Годы</t>
  </si>
  <si>
    <t>S2</t>
  </si>
  <si>
    <t>1915/16</t>
  </si>
  <si>
    <t>194/25</t>
  </si>
  <si>
    <t>X</t>
  </si>
  <si>
    <t>f1</t>
  </si>
  <si>
    <t>f2</t>
  </si>
  <si>
    <t>Fрасч</t>
  </si>
  <si>
    <t>одна и та же точка плавления</t>
  </si>
  <si>
    <t xml:space="preserve">точки плавления различные 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</si>
  <si>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</si>
  <si>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</si>
  <si>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</si>
  <si>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</si>
  <si>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</si>
  <si>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</si>
  <si>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</si>
  <si>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</si>
  <si>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tрасч&lt;Tтабл</t>
  </si>
  <si>
    <t>Xmean</t>
  </si>
  <si>
    <t>S</t>
  </si>
  <si>
    <t>Fтабл</t>
  </si>
  <si>
    <t>Парный двухвыборочный t-тест для средних</t>
  </si>
  <si>
    <t>Корреляция Пирсона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</si>
</sst>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0" fillId="2" borderId="4" xfId="0" applyFill="1" applyBorder="1"/>
    <xf numFmtId="0" fontId="1" fillId="0" borderId="0" xfId="0" applyFont="1" applyAlignment="1">
      <alignment horizontal="center"/>
    </xf>
    <xf numFmtId="0" fontId="0" fillId="5" borderId="0" xfId="0" applyFill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821D-6302-4048-AD7D-496A798AB614}">
  <dimension ref="A1:R25"/>
  <sheetViews>
    <sheetView tabSelected="1" workbookViewId="0">
      <selection activeCell="C14" sqref="C14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>
        <v>0.05</v>
      </c>
      <c r="D1" s="2"/>
      <c r="E1" s="2"/>
      <c r="F1" s="2"/>
      <c r="G1" s="2"/>
      <c r="H1" s="2"/>
      <c r="I1" s="2"/>
      <c r="J1" s="2"/>
      <c r="K1" s="2"/>
      <c r="O1" s="9" t="s">
        <v>11</v>
      </c>
      <c r="P1" s="9" t="s">
        <v>18</v>
      </c>
      <c r="Q1" s="9" t="s">
        <v>10</v>
      </c>
      <c r="R1" s="9" t="s">
        <v>3</v>
      </c>
    </row>
    <row r="2" spans="1:18" x14ac:dyDescent="0.25">
      <c r="A2" s="3" t="s">
        <v>23</v>
      </c>
      <c r="B2" s="3">
        <v>1493</v>
      </c>
      <c r="C2" s="3">
        <v>1519</v>
      </c>
      <c r="D2" s="3">
        <v>1518</v>
      </c>
      <c r="E2" s="3">
        <v>1512</v>
      </c>
      <c r="F2" s="3">
        <v>1512</v>
      </c>
      <c r="G2" s="3">
        <v>1514</v>
      </c>
      <c r="H2" s="3">
        <v>1489</v>
      </c>
      <c r="I2" s="4">
        <v>1508</v>
      </c>
      <c r="J2" s="4">
        <v>1508</v>
      </c>
      <c r="K2" s="4">
        <v>1494</v>
      </c>
      <c r="O2" s="9">
        <f>COUNT(B2:K2)</f>
        <v>10</v>
      </c>
      <c r="P2" s="9">
        <f>AVERAGE(B2:K2)</f>
        <v>1506.7</v>
      </c>
      <c r="Q2" s="9">
        <f>_xlfn.VAR.S(B2:K2)</f>
        <v>117.12222222222219</v>
      </c>
      <c r="R2" s="9">
        <f>O2-1</f>
        <v>9</v>
      </c>
    </row>
    <row r="3" spans="1:18" x14ac:dyDescent="0.25">
      <c r="A3" s="3" t="s">
        <v>24</v>
      </c>
      <c r="B3" s="3">
        <v>1509</v>
      </c>
      <c r="C3" s="3">
        <v>1494</v>
      </c>
      <c r="D3" s="3">
        <v>1512</v>
      </c>
      <c r="E3" s="3">
        <v>1483</v>
      </c>
      <c r="F3" s="3">
        <v>1507</v>
      </c>
      <c r="G3" s="3">
        <v>1491</v>
      </c>
      <c r="H3" s="3"/>
      <c r="I3" s="3"/>
      <c r="J3" s="3"/>
      <c r="K3" s="3"/>
      <c r="O3" s="9">
        <f>COUNT(B3:G3)</f>
        <v>6</v>
      </c>
      <c r="P3" s="9">
        <f>AVERAGE(B3:K3)</f>
        <v>1499.3333333333333</v>
      </c>
      <c r="Q3" s="9">
        <f>_xlfn.VAR.S(B3:G3)</f>
        <v>135.46666666666667</v>
      </c>
      <c r="R3" s="9">
        <f>O3-1</f>
        <v>5</v>
      </c>
    </row>
    <row r="4" spans="1:18" x14ac:dyDescent="0.25">
      <c r="A4" s="1" t="s">
        <v>12</v>
      </c>
      <c r="B4" s="1">
        <f>Q3/Q2</f>
        <v>1.1566265060240968</v>
      </c>
      <c r="C4" s="1" t="s">
        <v>13</v>
      </c>
      <c r="D4" s="1">
        <f>FINV(C1/2,5,9)</f>
        <v>4.4844113141850377</v>
      </c>
      <c r="O4" s="9"/>
      <c r="P4" s="9"/>
      <c r="Q4" s="9">
        <f>((O2-1)*Q2+(O3-1)*Q3)/(O2+O3-2)</f>
        <v>123.6738095238095</v>
      </c>
      <c r="R4" s="9"/>
    </row>
    <row r="5" spans="1:18" x14ac:dyDescent="0.25">
      <c r="A5" s="1" t="s">
        <v>4</v>
      </c>
      <c r="B5" s="1">
        <f>ABS(P3-P2)/SQRT(Q4*(1/O2+1/O3))</f>
        <v>1.28276701373257</v>
      </c>
      <c r="C5" s="1" t="s">
        <v>5</v>
      </c>
      <c r="D5" s="1">
        <f>_xlfn.T.INV.2T(C1,R2+R3)</f>
        <v>2.1447866879178044</v>
      </c>
    </row>
    <row r="7" spans="1:18" x14ac:dyDescent="0.25">
      <c r="A7" t="s">
        <v>14</v>
      </c>
      <c r="F7" t="s">
        <v>43</v>
      </c>
    </row>
    <row r="8" spans="1:18" ht="15.75" thickBot="1" x14ac:dyDescent="0.3"/>
    <row r="9" spans="1:18" x14ac:dyDescent="0.25">
      <c r="A9" s="8"/>
      <c r="B9" s="8" t="s">
        <v>25</v>
      </c>
      <c r="C9" s="8" t="s">
        <v>26</v>
      </c>
      <c r="F9" s="8"/>
      <c r="G9" s="8" t="s">
        <v>25</v>
      </c>
      <c r="H9" s="8" t="s">
        <v>26</v>
      </c>
    </row>
    <row r="10" spans="1:18" x14ac:dyDescent="0.25">
      <c r="A10" t="s">
        <v>6</v>
      </c>
      <c r="B10">
        <v>1506.7</v>
      </c>
      <c r="C10">
        <v>1499.3333333333333</v>
      </c>
      <c r="F10" t="s">
        <v>6</v>
      </c>
      <c r="G10">
        <v>1506.7</v>
      </c>
      <c r="H10">
        <v>1499.3333333333333</v>
      </c>
    </row>
    <row r="11" spans="1:18" x14ac:dyDescent="0.25">
      <c r="A11" t="s">
        <v>7</v>
      </c>
      <c r="B11">
        <v>117.12222222222219</v>
      </c>
      <c r="C11">
        <v>135.46666666666667</v>
      </c>
      <c r="F11" t="s">
        <v>7</v>
      </c>
      <c r="G11">
        <v>117.12222222222219</v>
      </c>
      <c r="H11">
        <v>135.46666666666667</v>
      </c>
    </row>
    <row r="12" spans="1:18" x14ac:dyDescent="0.25">
      <c r="A12" t="s">
        <v>8</v>
      </c>
      <c r="B12">
        <v>10</v>
      </c>
      <c r="C12">
        <v>6</v>
      </c>
      <c r="F12" t="s">
        <v>8</v>
      </c>
      <c r="G12">
        <v>10</v>
      </c>
      <c r="H12">
        <v>6</v>
      </c>
    </row>
    <row r="13" spans="1:18" x14ac:dyDescent="0.25">
      <c r="A13" t="s">
        <v>9</v>
      </c>
      <c r="B13">
        <v>9</v>
      </c>
      <c r="C13">
        <v>5</v>
      </c>
      <c r="F13" t="s">
        <v>44</v>
      </c>
      <c r="G13">
        <v>123.6738095238095</v>
      </c>
    </row>
    <row r="14" spans="1:18" x14ac:dyDescent="0.25">
      <c r="A14" t="s">
        <v>15</v>
      </c>
      <c r="B14">
        <v>0.86458333333333315</v>
      </c>
      <c r="C14">
        <f>1/B14</f>
        <v>1.1566265060240966</v>
      </c>
      <c r="F14" t="s">
        <v>45</v>
      </c>
      <c r="G14">
        <v>0</v>
      </c>
      <c r="M14" s="5"/>
      <c r="N14" s="5"/>
      <c r="O14" s="5"/>
    </row>
    <row r="15" spans="1:18" x14ac:dyDescent="0.25">
      <c r="A15" t="s">
        <v>16</v>
      </c>
      <c r="B15">
        <v>0.39920415181078095</v>
      </c>
      <c r="F15" t="s">
        <v>9</v>
      </c>
      <c r="G15">
        <v>14</v>
      </c>
    </row>
    <row r="16" spans="1:18" ht="15.75" thickBot="1" x14ac:dyDescent="0.3">
      <c r="A16" s="7" t="s">
        <v>17</v>
      </c>
      <c r="B16" s="7">
        <v>0.28721942597083899</v>
      </c>
      <c r="C16" s="7">
        <f>1/B16</f>
        <v>3.4816586539015248</v>
      </c>
      <c r="F16" t="s">
        <v>46</v>
      </c>
      <c r="G16">
        <v>1.28276701373257</v>
      </c>
      <c r="L16" t="s">
        <v>21</v>
      </c>
      <c r="M16" t="s">
        <v>41</v>
      </c>
    </row>
    <row r="17" spans="1:13" x14ac:dyDescent="0.25">
      <c r="F17" t="s">
        <v>47</v>
      </c>
      <c r="G17">
        <v>0.11020250424490745</v>
      </c>
      <c r="L17" t="s">
        <v>22</v>
      </c>
      <c r="M17" t="s">
        <v>42</v>
      </c>
    </row>
    <row r="18" spans="1:13" x14ac:dyDescent="0.25">
      <c r="F18" t="s">
        <v>48</v>
      </c>
      <c r="G18">
        <v>1.7613101357748921</v>
      </c>
    </row>
    <row r="19" spans="1:13" x14ac:dyDescent="0.25">
      <c r="F19" t="s">
        <v>49</v>
      </c>
      <c r="G19">
        <v>0.2204050084898149</v>
      </c>
    </row>
    <row r="20" spans="1:13" ht="15.75" thickBot="1" x14ac:dyDescent="0.3">
      <c r="F20" s="7" t="s">
        <v>50</v>
      </c>
      <c r="G20" s="7">
        <v>2.1447866879178044</v>
      </c>
      <c r="H20" s="7"/>
    </row>
    <row r="24" spans="1:13" x14ac:dyDescent="0.25">
      <c r="A24" t="s">
        <v>51</v>
      </c>
    </row>
    <row r="25" spans="1:13" x14ac:dyDescent="0.25">
      <c r="A2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D627-C548-4EB9-8165-8D4700D38973}">
  <dimension ref="A1:M25"/>
  <sheetViews>
    <sheetView zoomScale="99" zoomScaleNormal="55" workbookViewId="0">
      <selection activeCell="C9" sqref="C9"/>
    </sheetView>
  </sheetViews>
  <sheetFormatPr defaultRowHeight="15" x14ac:dyDescent="0.25"/>
  <cols>
    <col min="1" max="1" width="14.7109375" bestFit="1" customWidth="1"/>
    <col min="2" max="2" width="12" bestFit="1" customWidth="1"/>
    <col min="4" max="4" width="11" customWidth="1"/>
    <col min="6" max="6" width="6.7109375" customWidth="1"/>
    <col min="7" max="7" width="14.7109375" bestFit="1" customWidth="1"/>
    <col min="8" max="8" width="9.140625" customWidth="1"/>
  </cols>
  <sheetData>
    <row r="1" spans="1:13" x14ac:dyDescent="0.25">
      <c r="A1" s="1" t="s">
        <v>28</v>
      </c>
      <c r="B1" s="1">
        <v>0</v>
      </c>
      <c r="C1" s="1">
        <v>2.09</v>
      </c>
      <c r="D1" s="1">
        <v>7.0000000000000007E-2</v>
      </c>
      <c r="E1" s="1">
        <v>0.3</v>
      </c>
      <c r="F1" s="1">
        <v>0</v>
      </c>
      <c r="G1" s="1">
        <v>2.5499999999999998</v>
      </c>
      <c r="H1" s="1">
        <v>1.62</v>
      </c>
      <c r="I1" s="1">
        <v>0</v>
      </c>
      <c r="J1" s="1">
        <v>0</v>
      </c>
      <c r="K1" s="1">
        <v>1.87</v>
      </c>
      <c r="M1" t="s">
        <v>52</v>
      </c>
    </row>
    <row r="2" spans="1:13" x14ac:dyDescent="0.25">
      <c r="A2" s="1" t="s">
        <v>29</v>
      </c>
      <c r="B2" s="1">
        <v>1.37</v>
      </c>
      <c r="C2" s="1">
        <v>0</v>
      </c>
      <c r="D2" s="1">
        <v>0</v>
      </c>
      <c r="E2" s="1">
        <v>0.1</v>
      </c>
      <c r="F2" s="1">
        <v>0.44</v>
      </c>
      <c r="G2" s="1">
        <v>0</v>
      </c>
      <c r="H2" s="1">
        <v>1.01</v>
      </c>
      <c r="I2" s="1">
        <v>0.54</v>
      </c>
      <c r="J2" s="1">
        <v>0</v>
      </c>
      <c r="K2" s="1">
        <v>0.62</v>
      </c>
    </row>
    <row r="3" spans="1:13" x14ac:dyDescent="0.25">
      <c r="A3" s="6" t="s">
        <v>30</v>
      </c>
      <c r="B3" s="6">
        <f>B1-B2</f>
        <v>-1.37</v>
      </c>
      <c r="C3" s="6">
        <f t="shared" ref="C3:K3" si="0">C1-C2</f>
        <v>2.09</v>
      </c>
      <c r="D3" s="6">
        <f t="shared" si="0"/>
        <v>7.0000000000000007E-2</v>
      </c>
      <c r="E3" s="6">
        <f t="shared" si="0"/>
        <v>0.19999999999999998</v>
      </c>
      <c r="F3" s="6">
        <f t="shared" si="0"/>
        <v>-0.44</v>
      </c>
      <c r="G3" s="6">
        <f>G1-G2</f>
        <v>2.5499999999999998</v>
      </c>
      <c r="H3" s="6">
        <f t="shared" si="0"/>
        <v>0.6100000000000001</v>
      </c>
      <c r="I3" s="6">
        <f t="shared" si="0"/>
        <v>-0.54</v>
      </c>
      <c r="J3" s="6">
        <f t="shared" si="0"/>
        <v>0</v>
      </c>
      <c r="K3" s="6">
        <f t="shared" si="0"/>
        <v>1.25</v>
      </c>
    </row>
    <row r="5" spans="1:13" x14ac:dyDescent="0.25">
      <c r="A5" t="s">
        <v>18</v>
      </c>
      <c r="B5">
        <f>AVERAGE(B3:K3)</f>
        <v>0.442</v>
      </c>
      <c r="D5" t="s">
        <v>2</v>
      </c>
      <c r="E5">
        <f>COUNT(B3:K3)</f>
        <v>10</v>
      </c>
    </row>
    <row r="6" spans="1:13" x14ac:dyDescent="0.25">
      <c r="A6" t="s">
        <v>10</v>
      </c>
      <c r="B6">
        <f>_xlfn.VAR.S(B3:K3)</f>
        <v>1.4731733333333332</v>
      </c>
    </row>
    <row r="7" spans="1:13" x14ac:dyDescent="0.25">
      <c r="A7" t="s">
        <v>19</v>
      </c>
      <c r="B7">
        <f>ABS(B5-0)/SQRT(B6*(1/COUNT(B3:K3)))</f>
        <v>1.1515832647445461</v>
      </c>
    </row>
    <row r="8" spans="1:13" x14ac:dyDescent="0.25">
      <c r="A8" t="s">
        <v>20</v>
      </c>
      <c r="B8">
        <f>_xlfn.T.INV.2T(0.05,9)</f>
        <v>2.2621571627982053</v>
      </c>
    </row>
    <row r="10" spans="1:13" x14ac:dyDescent="0.25">
      <c r="A10" t="s">
        <v>32</v>
      </c>
      <c r="B10" t="s">
        <v>31</v>
      </c>
    </row>
    <row r="12" spans="1:13" x14ac:dyDescent="0.25">
      <c r="A12" t="s">
        <v>55</v>
      </c>
    </row>
    <row r="13" spans="1:13" ht="15.75" thickBot="1" x14ac:dyDescent="0.3"/>
    <row r="14" spans="1:13" x14ac:dyDescent="0.25">
      <c r="A14" s="8"/>
      <c r="B14" s="8" t="s">
        <v>28</v>
      </c>
      <c r="C14" s="8" t="s">
        <v>29</v>
      </c>
    </row>
    <row r="15" spans="1:13" x14ac:dyDescent="0.25">
      <c r="A15" t="s">
        <v>6</v>
      </c>
      <c r="B15">
        <v>0.85</v>
      </c>
      <c r="C15">
        <v>0.40800000000000003</v>
      </c>
    </row>
    <row r="16" spans="1:13" x14ac:dyDescent="0.25">
      <c r="A16" t="s">
        <v>7</v>
      </c>
      <c r="B16">
        <v>1.0957555555555556</v>
      </c>
      <c r="C16">
        <v>0.23466222222222222</v>
      </c>
    </row>
    <row r="17" spans="1:3" x14ac:dyDescent="0.25">
      <c r="A17" t="s">
        <v>8</v>
      </c>
      <c r="B17">
        <v>10</v>
      </c>
      <c r="C17">
        <v>10</v>
      </c>
    </row>
    <row r="18" spans="1:3" x14ac:dyDescent="0.25">
      <c r="A18" t="s">
        <v>56</v>
      </c>
      <c r="B18">
        <v>-0.14076172899057196</v>
      </c>
    </row>
    <row r="19" spans="1:3" x14ac:dyDescent="0.25">
      <c r="A19" t="s">
        <v>45</v>
      </c>
      <c r="B19">
        <v>0</v>
      </c>
    </row>
    <row r="20" spans="1:3" x14ac:dyDescent="0.25">
      <c r="A20" t="s">
        <v>9</v>
      </c>
      <c r="B20">
        <v>9</v>
      </c>
    </row>
    <row r="21" spans="1:3" x14ac:dyDescent="0.25">
      <c r="A21" t="s">
        <v>46</v>
      </c>
      <c r="B21">
        <v>1.1515832647445461</v>
      </c>
    </row>
    <row r="22" spans="1:3" x14ac:dyDescent="0.25">
      <c r="A22" t="s">
        <v>47</v>
      </c>
      <c r="B22">
        <v>0.13958254663411929</v>
      </c>
    </row>
    <row r="23" spans="1:3" x14ac:dyDescent="0.25">
      <c r="A23" t="s">
        <v>48</v>
      </c>
      <c r="B23">
        <v>1.8331129326562374</v>
      </c>
    </row>
    <row r="24" spans="1:3" x14ac:dyDescent="0.25">
      <c r="A24" t="s">
        <v>49</v>
      </c>
      <c r="B24">
        <v>0.27916509326823857</v>
      </c>
    </row>
    <row r="25" spans="1:3" ht="15.75" thickBot="1" x14ac:dyDescent="0.3">
      <c r="A25" s="7" t="s">
        <v>50</v>
      </c>
      <c r="B25" s="7">
        <v>2.2621571627982053</v>
      </c>
      <c r="C25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C631-F342-4F35-9C85-68A910FD5731}">
  <dimension ref="A1:D12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s="10" t="s">
        <v>33</v>
      </c>
      <c r="B1" s="10" t="s">
        <v>37</v>
      </c>
      <c r="C1" s="10" t="s">
        <v>34</v>
      </c>
      <c r="D1" s="10" t="s">
        <v>11</v>
      </c>
    </row>
    <row r="2" spans="1:4" x14ac:dyDescent="0.25">
      <c r="A2" s="10" t="s">
        <v>35</v>
      </c>
      <c r="B2" s="10">
        <v>171.8</v>
      </c>
      <c r="C2" s="10">
        <v>39.0625</v>
      </c>
      <c r="D2" s="10">
        <v>1884</v>
      </c>
    </row>
    <row r="3" spans="1:4" x14ac:dyDescent="0.25">
      <c r="A3" s="10" t="s">
        <v>36</v>
      </c>
      <c r="B3" s="10">
        <v>172.58</v>
      </c>
      <c r="C3" s="10">
        <v>35.2836</v>
      </c>
      <c r="D3" s="10">
        <v>2037</v>
      </c>
    </row>
    <row r="4" spans="1:4" x14ac:dyDescent="0.25">
      <c r="A4" s="11" t="s">
        <v>18</v>
      </c>
      <c r="B4" s="11">
        <f>AVERAGE(B2:B3)</f>
        <v>172.19</v>
      </c>
    </row>
    <row r="5" spans="1:4" x14ac:dyDescent="0.25">
      <c r="A5" s="11" t="s">
        <v>38</v>
      </c>
      <c r="B5" s="11">
        <f>D2-1</f>
        <v>1883</v>
      </c>
    </row>
    <row r="6" spans="1:4" x14ac:dyDescent="0.25">
      <c r="A6" s="11" t="s">
        <v>39</v>
      </c>
      <c r="B6" s="11">
        <f>D3-1</f>
        <v>2036</v>
      </c>
    </row>
    <row r="7" spans="1:4" x14ac:dyDescent="0.25">
      <c r="A7" s="11" t="s">
        <v>53</v>
      </c>
      <c r="B7" s="11">
        <f>((D2-1)*C2+(D3-1)*C3)/(D2+D3-2)</f>
        <v>37.099284792038787</v>
      </c>
    </row>
    <row r="8" spans="1:4" x14ac:dyDescent="0.25">
      <c r="A8" s="11" t="s">
        <v>54</v>
      </c>
      <c r="B8" s="11">
        <f>FINV(0.1/2,1883,2036)</f>
        <v>1.0771606674335561</v>
      </c>
    </row>
    <row r="9" spans="1:4" x14ac:dyDescent="0.25">
      <c r="A9" s="11" t="s">
        <v>40</v>
      </c>
      <c r="B9" s="11">
        <f>C2/C3</f>
        <v>1.1071007493566416</v>
      </c>
    </row>
    <row r="10" spans="1:4" x14ac:dyDescent="0.25">
      <c r="A10" s="11"/>
      <c r="B10" s="11"/>
    </row>
    <row r="11" spans="1:4" x14ac:dyDescent="0.25">
      <c r="A11" s="11" t="s">
        <v>19</v>
      </c>
      <c r="B11" s="11">
        <f>ABS(B2-B3)/SQRT(B7*(1/D2+1/D3))</f>
        <v>4.0063545154420677</v>
      </c>
    </row>
    <row r="12" spans="1:4" x14ac:dyDescent="0.25">
      <c r="A12" s="11" t="s">
        <v>20</v>
      </c>
      <c r="B12" s="11">
        <f>_xlfn.T.INV.2T(0.1,3919)</f>
        <v>1.6452425352445363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 nikolaichik</dc:creator>
  <cp:lastModifiedBy>Велютич Дмитрий</cp:lastModifiedBy>
  <dcterms:created xsi:type="dcterms:W3CDTF">2022-12-11T20:27:26Z</dcterms:created>
  <dcterms:modified xsi:type="dcterms:W3CDTF">2023-12-18T15:08:55Z</dcterms:modified>
</cp:coreProperties>
</file>