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autoCompressPictures="0"/>
  <mc:AlternateContent xmlns:mc="http://schemas.openxmlformats.org/markup-compatibility/2006">
    <mc:Choice Requires="x15">
      <x15ac:absPath xmlns:x15ac="http://schemas.microsoft.com/office/spreadsheetml/2010/11/ac" url="/Users/katherinerovinski/GIT/2021.03.31_ImportingHOBOfilesagain/"/>
    </mc:Choice>
  </mc:AlternateContent>
  <xr:revisionPtr revIDLastSave="0" documentId="8_{6ADF2965-0C97-FD4C-ACBE-EB6E685BE121}" xr6:coauthVersionLast="46" xr6:coauthVersionMax="46" xr10:uidLastSave="{00000000-0000-0000-0000-000000000000}"/>
  <bookViews>
    <workbookView xWindow="0" yWindow="460" windowWidth="25600" windowHeight="13820" xr2:uid="{00000000-000D-0000-FFFF-FFFF00000000}"/>
  </bookViews>
  <sheets>
    <sheet name="Calculator Hill 1986" sheetId="5" r:id="rId1"/>
    <sheet name="Example Conversion" sheetId="2" r:id="rId2"/>
    <sheet name="CondSalScratch" sheetId="3" r:id="rId3"/>
    <sheet name="CondSalCalcFull" sheetId="4" r:id="rId4"/>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5" i="5" l="1"/>
  <c r="G15" i="5"/>
  <c r="E15" i="5"/>
  <c r="F15" i="5"/>
  <c r="H15" i="5"/>
  <c r="I15" i="5"/>
  <c r="J15" i="5"/>
  <c r="K15" i="5"/>
  <c r="Z3" i="4"/>
  <c r="Y3" i="4"/>
  <c r="X3" i="4"/>
  <c r="W3" i="4"/>
  <c r="C3" i="4"/>
  <c r="F3" i="4"/>
  <c r="D3" i="4"/>
  <c r="H3" i="4"/>
  <c r="G3" i="4"/>
  <c r="H284" i="3"/>
  <c r="J284" i="3"/>
  <c r="K284" i="3"/>
  <c r="L284" i="3"/>
  <c r="I284" i="3"/>
  <c r="G284" i="3"/>
  <c r="E284" i="3"/>
  <c r="D284" i="3"/>
  <c r="H283" i="3"/>
  <c r="J283" i="3"/>
  <c r="K283" i="3"/>
  <c r="L283" i="3"/>
  <c r="I283" i="3"/>
  <c r="G283" i="3"/>
  <c r="E283" i="3"/>
  <c r="D283" i="3"/>
  <c r="H282" i="3"/>
  <c r="J282" i="3"/>
  <c r="K282" i="3"/>
  <c r="L282" i="3"/>
  <c r="I282" i="3"/>
  <c r="G282" i="3"/>
  <c r="E282" i="3"/>
  <c r="D282" i="3"/>
  <c r="H281" i="3"/>
  <c r="J281" i="3"/>
  <c r="K281" i="3"/>
  <c r="L281" i="3"/>
  <c r="I281" i="3"/>
  <c r="G281" i="3"/>
  <c r="E281" i="3"/>
  <c r="D281" i="3"/>
  <c r="H280" i="3"/>
  <c r="J280" i="3"/>
  <c r="K280" i="3"/>
  <c r="L280" i="3"/>
  <c r="I280" i="3"/>
  <c r="G280" i="3"/>
  <c r="E280" i="3"/>
  <c r="D280" i="3"/>
  <c r="H279" i="3"/>
  <c r="J279" i="3"/>
  <c r="K279" i="3"/>
  <c r="L279" i="3"/>
  <c r="I279" i="3"/>
  <c r="G279" i="3"/>
  <c r="E279" i="3"/>
  <c r="D279" i="3"/>
  <c r="H278" i="3"/>
  <c r="J278" i="3"/>
  <c r="K278" i="3"/>
  <c r="L278" i="3"/>
  <c r="I278" i="3"/>
  <c r="G278" i="3"/>
  <c r="E278" i="3"/>
  <c r="D278" i="3"/>
  <c r="H277" i="3"/>
  <c r="J277" i="3"/>
  <c r="K277" i="3"/>
  <c r="L277" i="3"/>
  <c r="I277" i="3"/>
  <c r="G277" i="3"/>
  <c r="E277" i="3"/>
  <c r="D277" i="3"/>
  <c r="H276" i="3"/>
  <c r="J276" i="3"/>
  <c r="K276" i="3"/>
  <c r="L276" i="3"/>
  <c r="I276" i="3"/>
  <c r="G276" i="3"/>
  <c r="E276" i="3"/>
  <c r="D276" i="3"/>
  <c r="H275" i="3"/>
  <c r="J275" i="3"/>
  <c r="K275" i="3"/>
  <c r="L275" i="3"/>
  <c r="I275" i="3"/>
  <c r="G275" i="3"/>
  <c r="E275" i="3"/>
  <c r="D275" i="3"/>
  <c r="H274" i="3"/>
  <c r="J274" i="3"/>
  <c r="K274" i="3"/>
  <c r="L274" i="3"/>
  <c r="I274" i="3"/>
  <c r="G274" i="3"/>
  <c r="E274" i="3"/>
  <c r="D274" i="3"/>
  <c r="H273" i="3"/>
  <c r="J273" i="3"/>
  <c r="K273" i="3"/>
  <c r="L273" i="3"/>
  <c r="I273" i="3"/>
  <c r="G273" i="3"/>
  <c r="E273" i="3"/>
  <c r="D273" i="3"/>
  <c r="H272" i="3"/>
  <c r="J272" i="3"/>
  <c r="K272" i="3"/>
  <c r="L272" i="3"/>
  <c r="I272" i="3"/>
  <c r="G272" i="3"/>
  <c r="E272" i="3"/>
  <c r="D272" i="3"/>
  <c r="H271" i="3"/>
  <c r="J271" i="3"/>
  <c r="K271" i="3"/>
  <c r="L271" i="3"/>
  <c r="I271" i="3"/>
  <c r="G271" i="3"/>
  <c r="E271" i="3"/>
  <c r="D271" i="3"/>
  <c r="H270" i="3"/>
  <c r="J270" i="3"/>
  <c r="K270" i="3"/>
  <c r="L270" i="3"/>
  <c r="I270" i="3"/>
  <c r="G270" i="3"/>
  <c r="E270" i="3"/>
  <c r="D270" i="3"/>
  <c r="H269" i="3"/>
  <c r="J269" i="3"/>
  <c r="K269" i="3"/>
  <c r="L269" i="3"/>
  <c r="I269" i="3"/>
  <c r="G269" i="3"/>
  <c r="E269" i="3"/>
  <c r="D269" i="3"/>
  <c r="H268" i="3"/>
  <c r="J268" i="3"/>
  <c r="K268" i="3"/>
  <c r="L268" i="3"/>
  <c r="I268" i="3"/>
  <c r="G268" i="3"/>
  <c r="E268" i="3"/>
  <c r="D268" i="3"/>
  <c r="H267" i="3"/>
  <c r="J267" i="3"/>
  <c r="K267" i="3"/>
  <c r="L267" i="3"/>
  <c r="I267" i="3"/>
  <c r="G267" i="3"/>
  <c r="E267" i="3"/>
  <c r="D267" i="3"/>
  <c r="H266" i="3"/>
  <c r="J266" i="3"/>
  <c r="K266" i="3"/>
  <c r="L266" i="3"/>
  <c r="I266" i="3"/>
  <c r="G266" i="3"/>
  <c r="E266" i="3"/>
  <c r="D266" i="3"/>
  <c r="H265" i="3"/>
  <c r="J265" i="3"/>
  <c r="K265" i="3"/>
  <c r="L265" i="3"/>
  <c r="I265" i="3"/>
  <c r="G265" i="3"/>
  <c r="E265" i="3"/>
  <c r="D265" i="3"/>
  <c r="H264" i="3"/>
  <c r="J264" i="3"/>
  <c r="K264" i="3"/>
  <c r="L264" i="3"/>
  <c r="I264" i="3"/>
  <c r="G264" i="3"/>
  <c r="E264" i="3"/>
  <c r="D264" i="3"/>
  <c r="H263" i="3"/>
  <c r="J263" i="3"/>
  <c r="K263" i="3"/>
  <c r="L263" i="3"/>
  <c r="I263" i="3"/>
  <c r="G263" i="3"/>
  <c r="E263" i="3"/>
  <c r="D263" i="3"/>
  <c r="H262" i="3"/>
  <c r="J262" i="3"/>
  <c r="K262" i="3"/>
  <c r="L262" i="3"/>
  <c r="I262" i="3"/>
  <c r="G262" i="3"/>
  <c r="E262" i="3"/>
  <c r="D262" i="3"/>
  <c r="H261" i="3"/>
  <c r="J261" i="3"/>
  <c r="K261" i="3"/>
  <c r="L261" i="3"/>
  <c r="I261" i="3"/>
  <c r="G261" i="3"/>
  <c r="E261" i="3"/>
  <c r="D261" i="3"/>
  <c r="H260" i="3"/>
  <c r="J260" i="3"/>
  <c r="K260" i="3"/>
  <c r="L260" i="3"/>
  <c r="I260" i="3"/>
  <c r="G260" i="3"/>
  <c r="E260" i="3"/>
  <c r="D260" i="3"/>
  <c r="H259" i="3"/>
  <c r="J259" i="3"/>
  <c r="K259" i="3"/>
  <c r="L259" i="3"/>
  <c r="I259" i="3"/>
  <c r="G259" i="3"/>
  <c r="E259" i="3"/>
  <c r="D259" i="3"/>
  <c r="H258" i="3"/>
  <c r="J258" i="3"/>
  <c r="K258" i="3"/>
  <c r="L258" i="3"/>
  <c r="I258" i="3"/>
  <c r="G258" i="3"/>
  <c r="E258" i="3"/>
  <c r="D258" i="3"/>
  <c r="H257" i="3"/>
  <c r="J257" i="3"/>
  <c r="K257" i="3"/>
  <c r="L257" i="3"/>
  <c r="I257" i="3"/>
  <c r="G257" i="3"/>
  <c r="E257" i="3"/>
  <c r="D257" i="3"/>
  <c r="H256" i="3"/>
  <c r="J256" i="3"/>
  <c r="K256" i="3"/>
  <c r="L256" i="3"/>
  <c r="I256" i="3"/>
  <c r="G256" i="3"/>
  <c r="E256" i="3"/>
  <c r="D256" i="3"/>
  <c r="H255" i="3"/>
  <c r="J255" i="3"/>
  <c r="K255" i="3"/>
  <c r="L255" i="3"/>
  <c r="I255" i="3"/>
  <c r="G255" i="3"/>
  <c r="E255" i="3"/>
  <c r="D255" i="3"/>
  <c r="H254" i="3"/>
  <c r="J254" i="3"/>
  <c r="K254" i="3"/>
  <c r="L254" i="3"/>
  <c r="I254" i="3"/>
  <c r="G254" i="3"/>
  <c r="E254" i="3"/>
  <c r="D254" i="3"/>
  <c r="H253" i="3"/>
  <c r="J253" i="3"/>
  <c r="K253" i="3"/>
  <c r="L253" i="3"/>
  <c r="I253" i="3"/>
  <c r="G253" i="3"/>
  <c r="E253" i="3"/>
  <c r="D253" i="3"/>
  <c r="H252" i="3"/>
  <c r="J252" i="3"/>
  <c r="K252" i="3"/>
  <c r="L252" i="3"/>
  <c r="I252" i="3"/>
  <c r="G252" i="3"/>
  <c r="E252" i="3"/>
  <c r="D252" i="3"/>
  <c r="H251" i="3"/>
  <c r="J251" i="3"/>
  <c r="K251" i="3"/>
  <c r="L251" i="3"/>
  <c r="I251" i="3"/>
  <c r="G251" i="3"/>
  <c r="E251" i="3"/>
  <c r="D251" i="3"/>
  <c r="H250" i="3"/>
  <c r="J250" i="3"/>
  <c r="K250" i="3"/>
  <c r="L250" i="3"/>
  <c r="I250" i="3"/>
  <c r="G250" i="3"/>
  <c r="E250" i="3"/>
  <c r="D250" i="3"/>
  <c r="H249" i="3"/>
  <c r="J249" i="3"/>
  <c r="K249" i="3"/>
  <c r="L249" i="3"/>
  <c r="I249" i="3"/>
  <c r="G249" i="3"/>
  <c r="E249" i="3"/>
  <c r="D249" i="3"/>
  <c r="H248" i="3"/>
  <c r="J248" i="3"/>
  <c r="K248" i="3"/>
  <c r="L248" i="3"/>
  <c r="I248" i="3"/>
  <c r="G248" i="3"/>
  <c r="E248" i="3"/>
  <c r="D248" i="3"/>
  <c r="H247" i="3"/>
  <c r="J247" i="3"/>
  <c r="K247" i="3"/>
  <c r="L247" i="3"/>
  <c r="I247" i="3"/>
  <c r="G247" i="3"/>
  <c r="E247" i="3"/>
  <c r="D247" i="3"/>
  <c r="H246" i="3"/>
  <c r="J246" i="3"/>
  <c r="K246" i="3"/>
  <c r="L246" i="3"/>
  <c r="I246" i="3"/>
  <c r="G246" i="3"/>
  <c r="E246" i="3"/>
  <c r="D246" i="3"/>
  <c r="H245" i="3"/>
  <c r="J245" i="3"/>
  <c r="K245" i="3"/>
  <c r="L245" i="3"/>
  <c r="I245" i="3"/>
  <c r="G245" i="3"/>
  <c r="E245" i="3"/>
  <c r="D245" i="3"/>
  <c r="H244" i="3"/>
  <c r="J244" i="3"/>
  <c r="K244" i="3"/>
  <c r="L244" i="3"/>
  <c r="I244" i="3"/>
  <c r="G244" i="3"/>
  <c r="E244" i="3"/>
  <c r="D244" i="3"/>
  <c r="H243" i="3"/>
  <c r="J243" i="3"/>
  <c r="K243" i="3"/>
  <c r="L243" i="3"/>
  <c r="I243" i="3"/>
  <c r="G243" i="3"/>
  <c r="E243" i="3"/>
  <c r="D243" i="3"/>
  <c r="H242" i="3"/>
  <c r="J242" i="3"/>
  <c r="K242" i="3"/>
  <c r="L242" i="3"/>
  <c r="I242" i="3"/>
  <c r="G242" i="3"/>
  <c r="E242" i="3"/>
  <c r="D242" i="3"/>
  <c r="H241" i="3"/>
  <c r="J241" i="3"/>
  <c r="K241" i="3"/>
  <c r="L241" i="3"/>
  <c r="I241" i="3"/>
  <c r="G241" i="3"/>
  <c r="E241" i="3"/>
  <c r="D241" i="3"/>
  <c r="H240" i="3"/>
  <c r="J240" i="3"/>
  <c r="K240" i="3"/>
  <c r="L240" i="3"/>
  <c r="I240" i="3"/>
  <c r="G240" i="3"/>
  <c r="E240" i="3"/>
  <c r="D240" i="3"/>
  <c r="H239" i="3"/>
  <c r="J239" i="3"/>
  <c r="K239" i="3"/>
  <c r="L239" i="3"/>
  <c r="I239" i="3"/>
  <c r="G239" i="3"/>
  <c r="E239" i="3"/>
  <c r="D239" i="3"/>
  <c r="H238" i="3"/>
  <c r="J238" i="3"/>
  <c r="K238" i="3"/>
  <c r="L238" i="3"/>
  <c r="I238" i="3"/>
  <c r="G238" i="3"/>
  <c r="E238" i="3"/>
  <c r="D238" i="3"/>
  <c r="H237" i="3"/>
  <c r="J237" i="3"/>
  <c r="K237" i="3"/>
  <c r="L237" i="3"/>
  <c r="I237" i="3"/>
  <c r="G237" i="3"/>
  <c r="E237" i="3"/>
  <c r="D237" i="3"/>
  <c r="H236" i="3"/>
  <c r="J236" i="3"/>
  <c r="K236" i="3"/>
  <c r="L236" i="3"/>
  <c r="I236" i="3"/>
  <c r="G236" i="3"/>
  <c r="E236" i="3"/>
  <c r="D236" i="3"/>
  <c r="H235" i="3"/>
  <c r="J235" i="3"/>
  <c r="K235" i="3"/>
  <c r="L235" i="3"/>
  <c r="I235" i="3"/>
  <c r="G235" i="3"/>
  <c r="E235" i="3"/>
  <c r="D235" i="3"/>
  <c r="H234" i="3"/>
  <c r="J234" i="3"/>
  <c r="K234" i="3"/>
  <c r="L234" i="3"/>
  <c r="I234" i="3"/>
  <c r="G234" i="3"/>
  <c r="E234" i="3"/>
  <c r="D234" i="3"/>
  <c r="H233" i="3"/>
  <c r="J233" i="3"/>
  <c r="K233" i="3"/>
  <c r="L233" i="3"/>
  <c r="I233" i="3"/>
  <c r="G233" i="3"/>
  <c r="E233" i="3"/>
  <c r="D233" i="3"/>
  <c r="H232" i="3"/>
  <c r="J232" i="3"/>
  <c r="K232" i="3"/>
  <c r="L232" i="3"/>
  <c r="I232" i="3"/>
  <c r="G232" i="3"/>
  <c r="E232" i="3"/>
  <c r="D232" i="3"/>
  <c r="H231" i="3"/>
  <c r="J231" i="3"/>
  <c r="K231" i="3"/>
  <c r="L231" i="3"/>
  <c r="I231" i="3"/>
  <c r="G231" i="3"/>
  <c r="E231" i="3"/>
  <c r="D231" i="3"/>
  <c r="H230" i="3"/>
  <c r="J230" i="3"/>
  <c r="K230" i="3"/>
  <c r="L230" i="3"/>
  <c r="I230" i="3"/>
  <c r="G230" i="3"/>
  <c r="E230" i="3"/>
  <c r="D230" i="3"/>
  <c r="H229" i="3"/>
  <c r="J229" i="3"/>
  <c r="K229" i="3"/>
  <c r="L229" i="3"/>
  <c r="I229" i="3"/>
  <c r="G229" i="3"/>
  <c r="E229" i="3"/>
  <c r="D229" i="3"/>
  <c r="H228" i="3"/>
  <c r="J228" i="3"/>
  <c r="K228" i="3"/>
  <c r="L228" i="3"/>
  <c r="I228" i="3"/>
  <c r="G228" i="3"/>
  <c r="E228" i="3"/>
  <c r="D228" i="3"/>
  <c r="H227" i="3"/>
  <c r="J227" i="3"/>
  <c r="K227" i="3"/>
  <c r="L227" i="3"/>
  <c r="I227" i="3"/>
  <c r="G227" i="3"/>
  <c r="E227" i="3"/>
  <c r="D227" i="3"/>
  <c r="H226" i="3"/>
  <c r="J226" i="3"/>
  <c r="K226" i="3"/>
  <c r="L226" i="3"/>
  <c r="I226" i="3"/>
  <c r="G226" i="3"/>
  <c r="E226" i="3"/>
  <c r="D226" i="3"/>
  <c r="H225" i="3"/>
  <c r="J225" i="3"/>
  <c r="K225" i="3"/>
  <c r="L225" i="3"/>
  <c r="I225" i="3"/>
  <c r="G225" i="3"/>
  <c r="E225" i="3"/>
  <c r="D225" i="3"/>
  <c r="H224" i="3"/>
  <c r="J224" i="3"/>
  <c r="K224" i="3"/>
  <c r="L224" i="3"/>
  <c r="I224" i="3"/>
  <c r="G224" i="3"/>
  <c r="E224" i="3"/>
  <c r="D224" i="3"/>
  <c r="H223" i="3"/>
  <c r="J223" i="3"/>
  <c r="K223" i="3"/>
  <c r="L223" i="3"/>
  <c r="I223" i="3"/>
  <c r="G223" i="3"/>
  <c r="E223" i="3"/>
  <c r="D223" i="3"/>
  <c r="H222" i="3"/>
  <c r="J222" i="3"/>
  <c r="K222" i="3"/>
  <c r="L222" i="3"/>
  <c r="I222" i="3"/>
  <c r="G222" i="3"/>
  <c r="E222" i="3"/>
  <c r="D222" i="3"/>
  <c r="H221" i="3"/>
  <c r="J221" i="3"/>
  <c r="K221" i="3"/>
  <c r="L221" i="3"/>
  <c r="I221" i="3"/>
  <c r="G221" i="3"/>
  <c r="E221" i="3"/>
  <c r="D221" i="3"/>
  <c r="H220" i="3"/>
  <c r="J220" i="3"/>
  <c r="K220" i="3"/>
  <c r="L220" i="3"/>
  <c r="I220" i="3"/>
  <c r="G220" i="3"/>
  <c r="E220" i="3"/>
  <c r="D220" i="3"/>
  <c r="H219" i="3"/>
  <c r="J219" i="3"/>
  <c r="K219" i="3"/>
  <c r="L219" i="3"/>
  <c r="I219" i="3"/>
  <c r="G219" i="3"/>
  <c r="E219" i="3"/>
  <c r="D219" i="3"/>
  <c r="H218" i="3"/>
  <c r="J218" i="3"/>
  <c r="K218" i="3"/>
  <c r="L218" i="3"/>
  <c r="I218" i="3"/>
  <c r="G218" i="3"/>
  <c r="E218" i="3"/>
  <c r="D218" i="3"/>
  <c r="H217" i="3"/>
  <c r="J217" i="3"/>
  <c r="K217" i="3"/>
  <c r="L217" i="3"/>
  <c r="I217" i="3"/>
  <c r="G217" i="3"/>
  <c r="E217" i="3"/>
  <c r="D217" i="3"/>
  <c r="H216" i="3"/>
  <c r="J216" i="3"/>
  <c r="K216" i="3"/>
  <c r="L216" i="3"/>
  <c r="I216" i="3"/>
  <c r="G216" i="3"/>
  <c r="E216" i="3"/>
  <c r="D216" i="3"/>
  <c r="H215" i="3"/>
  <c r="J215" i="3"/>
  <c r="K215" i="3"/>
  <c r="L215" i="3"/>
  <c r="I215" i="3"/>
  <c r="G215" i="3"/>
  <c r="E215" i="3"/>
  <c r="D215" i="3"/>
  <c r="H214" i="3"/>
  <c r="J214" i="3"/>
  <c r="K214" i="3"/>
  <c r="L214" i="3"/>
  <c r="I214" i="3"/>
  <c r="G214" i="3"/>
  <c r="E214" i="3"/>
  <c r="D214" i="3"/>
  <c r="H213" i="3"/>
  <c r="J213" i="3"/>
  <c r="K213" i="3"/>
  <c r="L213" i="3"/>
  <c r="I213" i="3"/>
  <c r="G213" i="3"/>
  <c r="E213" i="3"/>
  <c r="D213" i="3"/>
  <c r="H212" i="3"/>
  <c r="J212" i="3"/>
  <c r="K212" i="3"/>
  <c r="L212" i="3"/>
  <c r="I212" i="3"/>
  <c r="G212" i="3"/>
  <c r="E212" i="3"/>
  <c r="D212" i="3"/>
  <c r="H211" i="3"/>
  <c r="J211" i="3"/>
  <c r="K211" i="3"/>
  <c r="L211" i="3"/>
  <c r="I211" i="3"/>
  <c r="G211" i="3"/>
  <c r="E211" i="3"/>
  <c r="D211" i="3"/>
  <c r="H210" i="3"/>
  <c r="J210" i="3"/>
  <c r="K210" i="3"/>
  <c r="L210" i="3"/>
  <c r="I210" i="3"/>
  <c r="G210" i="3"/>
  <c r="E210" i="3"/>
  <c r="D210" i="3"/>
  <c r="H209" i="3"/>
  <c r="J209" i="3"/>
  <c r="K209" i="3"/>
  <c r="L209" i="3"/>
  <c r="I209" i="3"/>
  <c r="G209" i="3"/>
  <c r="E209" i="3"/>
  <c r="D209" i="3"/>
  <c r="H208" i="3"/>
  <c r="J208" i="3"/>
  <c r="K208" i="3"/>
  <c r="L208" i="3"/>
  <c r="I208" i="3"/>
  <c r="G208" i="3"/>
  <c r="E208" i="3"/>
  <c r="D208" i="3"/>
  <c r="H207" i="3"/>
  <c r="J207" i="3"/>
  <c r="K207" i="3"/>
  <c r="L207" i="3"/>
  <c r="I207" i="3"/>
  <c r="G207" i="3"/>
  <c r="E207" i="3"/>
  <c r="D207" i="3"/>
  <c r="H206" i="3"/>
  <c r="J206" i="3"/>
  <c r="K206" i="3"/>
  <c r="L206" i="3"/>
  <c r="I206" i="3"/>
  <c r="G206" i="3"/>
  <c r="E206" i="3"/>
  <c r="D206" i="3"/>
  <c r="H205" i="3"/>
  <c r="J205" i="3"/>
  <c r="K205" i="3"/>
  <c r="L205" i="3"/>
  <c r="I205" i="3"/>
  <c r="G205" i="3"/>
  <c r="E205" i="3"/>
  <c r="D205" i="3"/>
  <c r="H204" i="3"/>
  <c r="J204" i="3"/>
  <c r="K204" i="3"/>
  <c r="L204" i="3"/>
  <c r="I204" i="3"/>
  <c r="G204" i="3"/>
  <c r="E204" i="3"/>
  <c r="D204" i="3"/>
  <c r="H203" i="3"/>
  <c r="J203" i="3"/>
  <c r="K203" i="3"/>
  <c r="L203" i="3"/>
  <c r="I203" i="3"/>
  <c r="G203" i="3"/>
  <c r="E203" i="3"/>
  <c r="D203" i="3"/>
  <c r="H202" i="3"/>
  <c r="J202" i="3"/>
  <c r="K202" i="3"/>
  <c r="L202" i="3"/>
  <c r="I202" i="3"/>
  <c r="G202" i="3"/>
  <c r="E202" i="3"/>
  <c r="D202" i="3"/>
  <c r="H201" i="3"/>
  <c r="J201" i="3"/>
  <c r="K201" i="3"/>
  <c r="L201" i="3"/>
  <c r="I201" i="3"/>
  <c r="G201" i="3"/>
  <c r="E201" i="3"/>
  <c r="D201" i="3"/>
  <c r="H200" i="3"/>
  <c r="J200" i="3"/>
  <c r="K200" i="3"/>
  <c r="L200" i="3"/>
  <c r="I200" i="3"/>
  <c r="G200" i="3"/>
  <c r="E200" i="3"/>
  <c r="D200" i="3"/>
  <c r="H199" i="3"/>
  <c r="J199" i="3"/>
  <c r="K199" i="3"/>
  <c r="L199" i="3"/>
  <c r="I199" i="3"/>
  <c r="G199" i="3"/>
  <c r="E199" i="3"/>
  <c r="D199" i="3"/>
  <c r="H198" i="3"/>
  <c r="J198" i="3"/>
  <c r="K198" i="3"/>
  <c r="L198" i="3"/>
  <c r="I198" i="3"/>
  <c r="G198" i="3"/>
  <c r="E198" i="3"/>
  <c r="D198" i="3"/>
  <c r="H197" i="3"/>
  <c r="J197" i="3"/>
  <c r="K197" i="3"/>
  <c r="L197" i="3"/>
  <c r="I197" i="3"/>
  <c r="G197" i="3"/>
  <c r="E197" i="3"/>
  <c r="D197" i="3"/>
  <c r="H196" i="3"/>
  <c r="J196" i="3"/>
  <c r="K196" i="3"/>
  <c r="L196" i="3"/>
  <c r="I196" i="3"/>
  <c r="G196" i="3"/>
  <c r="E196" i="3"/>
  <c r="D196" i="3"/>
  <c r="H195" i="3"/>
  <c r="J195" i="3"/>
  <c r="K195" i="3"/>
  <c r="L195" i="3"/>
  <c r="I195" i="3"/>
  <c r="G195" i="3"/>
  <c r="E195" i="3"/>
  <c r="D195" i="3"/>
  <c r="H194" i="3"/>
  <c r="J194" i="3"/>
  <c r="K194" i="3"/>
  <c r="L194" i="3"/>
  <c r="I194" i="3"/>
  <c r="G194" i="3"/>
  <c r="E194" i="3"/>
  <c r="D194" i="3"/>
  <c r="H193" i="3"/>
  <c r="J193" i="3"/>
  <c r="K193" i="3"/>
  <c r="L193" i="3"/>
  <c r="I193" i="3"/>
  <c r="G193" i="3"/>
  <c r="E193" i="3"/>
  <c r="D193" i="3"/>
  <c r="H192" i="3"/>
  <c r="J192" i="3"/>
  <c r="K192" i="3"/>
  <c r="L192" i="3"/>
  <c r="I192" i="3"/>
  <c r="G192" i="3"/>
  <c r="E192" i="3"/>
  <c r="D192" i="3"/>
  <c r="H191" i="3"/>
  <c r="J191" i="3"/>
  <c r="K191" i="3"/>
  <c r="L191" i="3"/>
  <c r="I191" i="3"/>
  <c r="G191" i="3"/>
  <c r="E191" i="3"/>
  <c r="D191" i="3"/>
  <c r="H190" i="3"/>
  <c r="J190" i="3"/>
  <c r="K190" i="3"/>
  <c r="L190" i="3"/>
  <c r="I190" i="3"/>
  <c r="G190" i="3"/>
  <c r="E190" i="3"/>
  <c r="D190" i="3"/>
  <c r="H189" i="3"/>
  <c r="J189" i="3"/>
  <c r="K189" i="3"/>
  <c r="L189" i="3"/>
  <c r="I189" i="3"/>
  <c r="G189" i="3"/>
  <c r="E189" i="3"/>
  <c r="D189" i="3"/>
  <c r="H188" i="3"/>
  <c r="J188" i="3"/>
  <c r="K188" i="3"/>
  <c r="L188" i="3"/>
  <c r="I188" i="3"/>
  <c r="G188" i="3"/>
  <c r="E188" i="3"/>
  <c r="D188" i="3"/>
  <c r="H187" i="3"/>
  <c r="J187" i="3"/>
  <c r="K187" i="3"/>
  <c r="L187" i="3"/>
  <c r="I187" i="3"/>
  <c r="G187" i="3"/>
  <c r="E187" i="3"/>
  <c r="D187" i="3"/>
  <c r="H186" i="3"/>
  <c r="J186" i="3"/>
  <c r="K186" i="3"/>
  <c r="L186" i="3"/>
  <c r="I186" i="3"/>
  <c r="G186" i="3"/>
  <c r="E186" i="3"/>
  <c r="D186" i="3"/>
  <c r="H185" i="3"/>
  <c r="J185" i="3"/>
  <c r="K185" i="3"/>
  <c r="L185" i="3"/>
  <c r="I185" i="3"/>
  <c r="G185" i="3"/>
  <c r="E185" i="3"/>
  <c r="D185" i="3"/>
  <c r="H184" i="3"/>
  <c r="J184" i="3"/>
  <c r="K184" i="3"/>
  <c r="L184" i="3"/>
  <c r="I184" i="3"/>
  <c r="G184" i="3"/>
  <c r="E184" i="3"/>
  <c r="D184" i="3"/>
  <c r="H183" i="3"/>
  <c r="J183" i="3"/>
  <c r="K183" i="3"/>
  <c r="L183" i="3"/>
  <c r="I183" i="3"/>
  <c r="G183" i="3"/>
  <c r="E183" i="3"/>
  <c r="D183" i="3"/>
  <c r="H182" i="3"/>
  <c r="J182" i="3"/>
  <c r="K182" i="3"/>
  <c r="L182" i="3"/>
  <c r="I182" i="3"/>
  <c r="G182" i="3"/>
  <c r="E182" i="3"/>
  <c r="D182" i="3"/>
  <c r="H181" i="3"/>
  <c r="J181" i="3"/>
  <c r="K181" i="3"/>
  <c r="L181" i="3"/>
  <c r="I181" i="3"/>
  <c r="G181" i="3"/>
  <c r="E181" i="3"/>
  <c r="D181" i="3"/>
  <c r="H180" i="3"/>
  <c r="J180" i="3"/>
  <c r="K180" i="3"/>
  <c r="L180" i="3"/>
  <c r="I180" i="3"/>
  <c r="G180" i="3"/>
  <c r="E180" i="3"/>
  <c r="D180" i="3"/>
  <c r="H179" i="3"/>
  <c r="J179" i="3"/>
  <c r="K179" i="3"/>
  <c r="L179" i="3"/>
  <c r="I179" i="3"/>
  <c r="G179" i="3"/>
  <c r="E179" i="3"/>
  <c r="D179" i="3"/>
  <c r="H178" i="3"/>
  <c r="J178" i="3"/>
  <c r="K178" i="3"/>
  <c r="L178" i="3"/>
  <c r="I178" i="3"/>
  <c r="G178" i="3"/>
  <c r="E178" i="3"/>
  <c r="D178" i="3"/>
  <c r="H177" i="3"/>
  <c r="J177" i="3"/>
  <c r="K177" i="3"/>
  <c r="L177" i="3"/>
  <c r="I177" i="3"/>
  <c r="G177" i="3"/>
  <c r="E177" i="3"/>
  <c r="D177" i="3"/>
  <c r="H176" i="3"/>
  <c r="J176" i="3"/>
  <c r="K176" i="3"/>
  <c r="L176" i="3"/>
  <c r="I176" i="3"/>
  <c r="G176" i="3"/>
  <c r="E176" i="3"/>
  <c r="D176" i="3"/>
  <c r="H175" i="3"/>
  <c r="J175" i="3"/>
  <c r="K175" i="3"/>
  <c r="L175" i="3"/>
  <c r="I175" i="3"/>
  <c r="G175" i="3"/>
  <c r="E175" i="3"/>
  <c r="D175" i="3"/>
  <c r="H174" i="3"/>
  <c r="J174" i="3"/>
  <c r="K174" i="3"/>
  <c r="L174" i="3"/>
  <c r="I174" i="3"/>
  <c r="G174" i="3"/>
  <c r="E174" i="3"/>
  <c r="D174" i="3"/>
  <c r="H173" i="3"/>
  <c r="J173" i="3"/>
  <c r="K173" i="3"/>
  <c r="L173" i="3"/>
  <c r="I173" i="3"/>
  <c r="G173" i="3"/>
  <c r="E173" i="3"/>
  <c r="D173" i="3"/>
  <c r="H172" i="3"/>
  <c r="J172" i="3"/>
  <c r="K172" i="3"/>
  <c r="L172" i="3"/>
  <c r="I172" i="3"/>
  <c r="G172" i="3"/>
  <c r="E172" i="3"/>
  <c r="D172" i="3"/>
  <c r="H171" i="3"/>
  <c r="J171" i="3"/>
  <c r="K171" i="3"/>
  <c r="L171" i="3"/>
  <c r="I171" i="3"/>
  <c r="G171" i="3"/>
  <c r="E171" i="3"/>
  <c r="D171" i="3"/>
  <c r="H170" i="3"/>
  <c r="J170" i="3"/>
  <c r="K170" i="3"/>
  <c r="L170" i="3"/>
  <c r="I170" i="3"/>
  <c r="G170" i="3"/>
  <c r="E170" i="3"/>
  <c r="D170" i="3"/>
  <c r="H169" i="3"/>
  <c r="J169" i="3"/>
  <c r="K169" i="3"/>
  <c r="L169" i="3"/>
  <c r="I169" i="3"/>
  <c r="G169" i="3"/>
  <c r="E169" i="3"/>
  <c r="D169" i="3"/>
  <c r="H168" i="3"/>
  <c r="J168" i="3"/>
  <c r="K168" i="3"/>
  <c r="L168" i="3"/>
  <c r="I168" i="3"/>
  <c r="G168" i="3"/>
  <c r="E168" i="3"/>
  <c r="D168" i="3"/>
  <c r="H167" i="3"/>
  <c r="J167" i="3"/>
  <c r="K167" i="3"/>
  <c r="L167" i="3"/>
  <c r="I167" i="3"/>
  <c r="G167" i="3"/>
  <c r="E167" i="3"/>
  <c r="D167" i="3"/>
  <c r="H166" i="3"/>
  <c r="J166" i="3"/>
  <c r="K166" i="3"/>
  <c r="L166" i="3"/>
  <c r="I166" i="3"/>
  <c r="G166" i="3"/>
  <c r="E166" i="3"/>
  <c r="D166" i="3"/>
  <c r="H165" i="3"/>
  <c r="J165" i="3"/>
  <c r="K165" i="3"/>
  <c r="L165" i="3"/>
  <c r="I165" i="3"/>
  <c r="G165" i="3"/>
  <c r="E165" i="3"/>
  <c r="D165" i="3"/>
  <c r="H164" i="3"/>
  <c r="J164" i="3"/>
  <c r="K164" i="3"/>
  <c r="L164" i="3"/>
  <c r="I164" i="3"/>
  <c r="G164" i="3"/>
  <c r="E164" i="3"/>
  <c r="D164" i="3"/>
  <c r="H163" i="3"/>
  <c r="J163" i="3"/>
  <c r="K163" i="3"/>
  <c r="L163" i="3"/>
  <c r="I163" i="3"/>
  <c r="G163" i="3"/>
  <c r="E163" i="3"/>
  <c r="D163" i="3"/>
  <c r="H162" i="3"/>
  <c r="J162" i="3"/>
  <c r="K162" i="3"/>
  <c r="L162" i="3"/>
  <c r="I162" i="3"/>
  <c r="G162" i="3"/>
  <c r="E162" i="3"/>
  <c r="D162" i="3"/>
  <c r="H161" i="3"/>
  <c r="J161" i="3"/>
  <c r="K161" i="3"/>
  <c r="L161" i="3"/>
  <c r="I161" i="3"/>
  <c r="G161" i="3"/>
  <c r="E161" i="3"/>
  <c r="D161" i="3"/>
  <c r="H160" i="3"/>
  <c r="J160" i="3"/>
  <c r="K160" i="3"/>
  <c r="L160" i="3"/>
  <c r="I160" i="3"/>
  <c r="G160" i="3"/>
  <c r="E160" i="3"/>
  <c r="D160" i="3"/>
  <c r="H159" i="3"/>
  <c r="J159" i="3"/>
  <c r="K159" i="3"/>
  <c r="L159" i="3"/>
  <c r="I159" i="3"/>
  <c r="G159" i="3"/>
  <c r="E159" i="3"/>
  <c r="D159" i="3"/>
  <c r="H158" i="3"/>
  <c r="J158" i="3"/>
  <c r="K158" i="3"/>
  <c r="L158" i="3"/>
  <c r="I158" i="3"/>
  <c r="G158" i="3"/>
  <c r="E158" i="3"/>
  <c r="D158" i="3"/>
  <c r="H157" i="3"/>
  <c r="J157" i="3"/>
  <c r="K157" i="3"/>
  <c r="L157" i="3"/>
  <c r="I157" i="3"/>
  <c r="G157" i="3"/>
  <c r="E157" i="3"/>
  <c r="D157" i="3"/>
  <c r="H156" i="3"/>
  <c r="J156" i="3"/>
  <c r="K156" i="3"/>
  <c r="L156" i="3"/>
  <c r="I156" i="3"/>
  <c r="G156" i="3"/>
  <c r="E156" i="3"/>
  <c r="D156" i="3"/>
  <c r="H155" i="3"/>
  <c r="J155" i="3"/>
  <c r="K155" i="3"/>
  <c r="L155" i="3"/>
  <c r="I155" i="3"/>
  <c r="G155" i="3"/>
  <c r="E155" i="3"/>
  <c r="D155" i="3"/>
  <c r="H154" i="3"/>
  <c r="J154" i="3"/>
  <c r="K154" i="3"/>
  <c r="L154" i="3"/>
  <c r="I154" i="3"/>
  <c r="G154" i="3"/>
  <c r="E154" i="3"/>
  <c r="D154" i="3"/>
  <c r="H153" i="3"/>
  <c r="J153" i="3"/>
  <c r="K153" i="3"/>
  <c r="L153" i="3"/>
  <c r="I153" i="3"/>
  <c r="G153" i="3"/>
  <c r="E153" i="3"/>
  <c r="D153" i="3"/>
  <c r="H152" i="3"/>
  <c r="J152" i="3"/>
  <c r="K152" i="3"/>
  <c r="L152" i="3"/>
  <c r="I152" i="3"/>
  <c r="G152" i="3"/>
  <c r="E152" i="3"/>
  <c r="D152" i="3"/>
  <c r="H151" i="3"/>
  <c r="J151" i="3"/>
  <c r="K151" i="3"/>
  <c r="L151" i="3"/>
  <c r="I151" i="3"/>
  <c r="G151" i="3"/>
  <c r="E151" i="3"/>
  <c r="D151" i="3"/>
  <c r="H150" i="3"/>
  <c r="J150" i="3"/>
  <c r="K150" i="3"/>
  <c r="L150" i="3"/>
  <c r="I150" i="3"/>
  <c r="G150" i="3"/>
  <c r="E150" i="3"/>
  <c r="D150" i="3"/>
  <c r="H149" i="3"/>
  <c r="J149" i="3"/>
  <c r="K149" i="3"/>
  <c r="L149" i="3"/>
  <c r="I149" i="3"/>
  <c r="G149" i="3"/>
  <c r="E149" i="3"/>
  <c r="D149" i="3"/>
  <c r="H148" i="3"/>
  <c r="J148" i="3"/>
  <c r="K148" i="3"/>
  <c r="L148" i="3"/>
  <c r="I148" i="3"/>
  <c r="G148" i="3"/>
  <c r="E148" i="3"/>
  <c r="D148" i="3"/>
  <c r="H147" i="3"/>
  <c r="J147" i="3"/>
  <c r="K147" i="3"/>
  <c r="L147" i="3"/>
  <c r="I147" i="3"/>
  <c r="G147" i="3"/>
  <c r="E147" i="3"/>
  <c r="D147" i="3"/>
  <c r="H146" i="3"/>
  <c r="J146" i="3"/>
  <c r="K146" i="3"/>
  <c r="L146" i="3"/>
  <c r="I146" i="3"/>
  <c r="G146" i="3"/>
  <c r="E146" i="3"/>
  <c r="D146" i="3"/>
  <c r="H145" i="3"/>
  <c r="J145" i="3"/>
  <c r="K145" i="3"/>
  <c r="L145" i="3"/>
  <c r="I145" i="3"/>
  <c r="G145" i="3"/>
  <c r="E145" i="3"/>
  <c r="D145" i="3"/>
  <c r="H144" i="3"/>
  <c r="J144" i="3"/>
  <c r="K144" i="3"/>
  <c r="L144" i="3"/>
  <c r="I144" i="3"/>
  <c r="G144" i="3"/>
  <c r="E144" i="3"/>
  <c r="D144" i="3"/>
  <c r="H143" i="3"/>
  <c r="J143" i="3"/>
  <c r="K143" i="3"/>
  <c r="L143" i="3"/>
  <c r="I143" i="3"/>
  <c r="G143" i="3"/>
  <c r="E143" i="3"/>
  <c r="D143" i="3"/>
  <c r="H142" i="3"/>
  <c r="J142" i="3"/>
  <c r="K142" i="3"/>
  <c r="L142" i="3"/>
  <c r="I142" i="3"/>
  <c r="G142" i="3"/>
  <c r="E142" i="3"/>
  <c r="D142" i="3"/>
  <c r="H141" i="3"/>
  <c r="J141" i="3"/>
  <c r="K141" i="3"/>
  <c r="L141" i="3"/>
  <c r="I141" i="3"/>
  <c r="G141" i="3"/>
  <c r="E141" i="3"/>
  <c r="D141" i="3"/>
  <c r="H140" i="3"/>
  <c r="J140" i="3"/>
  <c r="K140" i="3"/>
  <c r="L140" i="3"/>
  <c r="I140" i="3"/>
  <c r="G140" i="3"/>
  <c r="E140" i="3"/>
  <c r="D140" i="3"/>
  <c r="H139" i="3"/>
  <c r="J139" i="3"/>
  <c r="K139" i="3"/>
  <c r="L139" i="3"/>
  <c r="I139" i="3"/>
  <c r="G139" i="3"/>
  <c r="E139" i="3"/>
  <c r="D139" i="3"/>
  <c r="H138" i="3"/>
  <c r="J138" i="3"/>
  <c r="K138" i="3"/>
  <c r="L138" i="3"/>
  <c r="I138" i="3"/>
  <c r="G138" i="3"/>
  <c r="E138" i="3"/>
  <c r="D138" i="3"/>
  <c r="H137" i="3"/>
  <c r="J137" i="3"/>
  <c r="K137" i="3"/>
  <c r="L137" i="3"/>
  <c r="I137" i="3"/>
  <c r="G137" i="3"/>
  <c r="E137" i="3"/>
  <c r="D137" i="3"/>
  <c r="H136" i="3"/>
  <c r="J136" i="3"/>
  <c r="K136" i="3"/>
  <c r="L136" i="3"/>
  <c r="I136" i="3"/>
  <c r="G136" i="3"/>
  <c r="E136" i="3"/>
  <c r="D136" i="3"/>
  <c r="H135" i="3"/>
  <c r="J135" i="3"/>
  <c r="K135" i="3"/>
  <c r="L135" i="3"/>
  <c r="I135" i="3"/>
  <c r="G135" i="3"/>
  <c r="E135" i="3"/>
  <c r="D135" i="3"/>
  <c r="H134" i="3"/>
  <c r="J134" i="3"/>
  <c r="K134" i="3"/>
  <c r="L134" i="3"/>
  <c r="I134" i="3"/>
  <c r="G134" i="3"/>
  <c r="E134" i="3"/>
  <c r="D134" i="3"/>
  <c r="H133" i="3"/>
  <c r="J133" i="3"/>
  <c r="K133" i="3"/>
  <c r="L133" i="3"/>
  <c r="I133" i="3"/>
  <c r="G133" i="3"/>
  <c r="E133" i="3"/>
  <c r="D133" i="3"/>
  <c r="H132" i="3"/>
  <c r="J132" i="3"/>
  <c r="K132" i="3"/>
  <c r="L132" i="3"/>
  <c r="I132" i="3"/>
  <c r="G132" i="3"/>
  <c r="E132" i="3"/>
  <c r="D132" i="3"/>
  <c r="H131" i="3"/>
  <c r="J131" i="3"/>
  <c r="K131" i="3"/>
  <c r="L131" i="3"/>
  <c r="I131" i="3"/>
  <c r="G131" i="3"/>
  <c r="E131" i="3"/>
  <c r="D131" i="3"/>
  <c r="H130" i="3"/>
  <c r="J130" i="3"/>
  <c r="K130" i="3"/>
  <c r="L130" i="3"/>
  <c r="I130" i="3"/>
  <c r="G130" i="3"/>
  <c r="E130" i="3"/>
  <c r="D130" i="3"/>
  <c r="H129" i="3"/>
  <c r="J129" i="3"/>
  <c r="K129" i="3"/>
  <c r="L129" i="3"/>
  <c r="I129" i="3"/>
  <c r="G129" i="3"/>
  <c r="E129" i="3"/>
  <c r="D129" i="3"/>
  <c r="H128" i="3"/>
  <c r="J128" i="3"/>
  <c r="K128" i="3"/>
  <c r="L128" i="3"/>
  <c r="I128" i="3"/>
  <c r="G128" i="3"/>
  <c r="E128" i="3"/>
  <c r="D128" i="3"/>
  <c r="H127" i="3"/>
  <c r="J127" i="3"/>
  <c r="K127" i="3"/>
  <c r="L127" i="3"/>
  <c r="I127" i="3"/>
  <c r="G127" i="3"/>
  <c r="E127" i="3"/>
  <c r="D127" i="3"/>
  <c r="H126" i="3"/>
  <c r="J126" i="3"/>
  <c r="K126" i="3"/>
  <c r="L126" i="3"/>
  <c r="I126" i="3"/>
  <c r="G126" i="3"/>
  <c r="E126" i="3"/>
  <c r="D126" i="3"/>
  <c r="H125" i="3"/>
  <c r="J125" i="3"/>
  <c r="K125" i="3"/>
  <c r="L125" i="3"/>
  <c r="I125" i="3"/>
  <c r="G125" i="3"/>
  <c r="E125" i="3"/>
  <c r="D125" i="3"/>
  <c r="H124" i="3"/>
  <c r="J124" i="3"/>
  <c r="K124" i="3"/>
  <c r="L124" i="3"/>
  <c r="I124" i="3"/>
  <c r="G124" i="3"/>
  <c r="E124" i="3"/>
  <c r="D124" i="3"/>
  <c r="H123" i="3"/>
  <c r="J123" i="3"/>
  <c r="K123" i="3"/>
  <c r="L123" i="3"/>
  <c r="I123" i="3"/>
  <c r="G123" i="3"/>
  <c r="E123" i="3"/>
  <c r="D123" i="3"/>
  <c r="H122" i="3"/>
  <c r="J122" i="3"/>
  <c r="K122" i="3"/>
  <c r="L122" i="3"/>
  <c r="I122" i="3"/>
  <c r="G122" i="3"/>
  <c r="E122" i="3"/>
  <c r="D122" i="3"/>
  <c r="H121" i="3"/>
  <c r="J121" i="3"/>
  <c r="K121" i="3"/>
  <c r="L121" i="3"/>
  <c r="I121" i="3"/>
  <c r="G121" i="3"/>
  <c r="E121" i="3"/>
  <c r="D121" i="3"/>
  <c r="H120" i="3"/>
  <c r="J120" i="3"/>
  <c r="K120" i="3"/>
  <c r="L120" i="3"/>
  <c r="I120" i="3"/>
  <c r="G120" i="3"/>
  <c r="E120" i="3"/>
  <c r="D120" i="3"/>
  <c r="H119" i="3"/>
  <c r="J119" i="3"/>
  <c r="K119" i="3"/>
  <c r="L119" i="3"/>
  <c r="I119" i="3"/>
  <c r="G119" i="3"/>
  <c r="E119" i="3"/>
  <c r="D119" i="3"/>
  <c r="H118" i="3"/>
  <c r="J118" i="3"/>
  <c r="K118" i="3"/>
  <c r="L118" i="3"/>
  <c r="I118" i="3"/>
  <c r="G118" i="3"/>
  <c r="E118" i="3"/>
  <c r="D118" i="3"/>
  <c r="H117" i="3"/>
  <c r="J117" i="3"/>
  <c r="K117" i="3"/>
  <c r="L117" i="3"/>
  <c r="I117" i="3"/>
  <c r="G117" i="3"/>
  <c r="E117" i="3"/>
  <c r="D117" i="3"/>
  <c r="H116" i="3"/>
  <c r="J116" i="3"/>
  <c r="K116" i="3"/>
  <c r="L116" i="3"/>
  <c r="I116" i="3"/>
  <c r="G116" i="3"/>
  <c r="E116" i="3"/>
  <c r="D116" i="3"/>
  <c r="H115" i="3"/>
  <c r="J115" i="3"/>
  <c r="K115" i="3"/>
  <c r="L115" i="3"/>
  <c r="I115" i="3"/>
  <c r="G115" i="3"/>
  <c r="E115" i="3"/>
  <c r="D115" i="3"/>
  <c r="H114" i="3"/>
  <c r="J114" i="3"/>
  <c r="K114" i="3"/>
  <c r="L114" i="3"/>
  <c r="I114" i="3"/>
  <c r="G114" i="3"/>
  <c r="E114" i="3"/>
  <c r="D114" i="3"/>
  <c r="H113" i="3"/>
  <c r="J113" i="3"/>
  <c r="K113" i="3"/>
  <c r="L113" i="3"/>
  <c r="I113" i="3"/>
  <c r="G113" i="3"/>
  <c r="E113" i="3"/>
  <c r="D113" i="3"/>
  <c r="H112" i="3"/>
  <c r="J112" i="3"/>
  <c r="K112" i="3"/>
  <c r="L112" i="3"/>
  <c r="I112" i="3"/>
  <c r="G112" i="3"/>
  <c r="E112" i="3"/>
  <c r="D112" i="3"/>
  <c r="H111" i="3"/>
  <c r="J111" i="3"/>
  <c r="K111" i="3"/>
  <c r="L111" i="3"/>
  <c r="I111" i="3"/>
  <c r="G111" i="3"/>
  <c r="E111" i="3"/>
  <c r="D111" i="3"/>
  <c r="H110" i="3"/>
  <c r="J110" i="3"/>
  <c r="K110" i="3"/>
  <c r="L110" i="3"/>
  <c r="I110" i="3"/>
  <c r="G110" i="3"/>
  <c r="E110" i="3"/>
  <c r="D110" i="3"/>
  <c r="H109" i="3"/>
  <c r="J109" i="3"/>
  <c r="K109" i="3"/>
  <c r="L109" i="3"/>
  <c r="I109" i="3"/>
  <c r="G109" i="3"/>
  <c r="E109" i="3"/>
  <c r="D109" i="3"/>
  <c r="H108" i="3"/>
  <c r="J108" i="3"/>
  <c r="K108" i="3"/>
  <c r="L108" i="3"/>
  <c r="I108" i="3"/>
  <c r="G108" i="3"/>
  <c r="E108" i="3"/>
  <c r="D108" i="3"/>
  <c r="H107" i="3"/>
  <c r="J107" i="3"/>
  <c r="K107" i="3"/>
  <c r="L107" i="3"/>
  <c r="I107" i="3"/>
  <c r="G107" i="3"/>
  <c r="E107" i="3"/>
  <c r="D107" i="3"/>
  <c r="H106" i="3"/>
  <c r="J106" i="3"/>
  <c r="K106" i="3"/>
  <c r="L106" i="3"/>
  <c r="I106" i="3"/>
  <c r="G106" i="3"/>
  <c r="E106" i="3"/>
  <c r="D106" i="3"/>
  <c r="H105" i="3"/>
  <c r="J105" i="3"/>
  <c r="K105" i="3"/>
  <c r="L105" i="3"/>
  <c r="I105" i="3"/>
  <c r="G105" i="3"/>
  <c r="E105" i="3"/>
  <c r="D105" i="3"/>
  <c r="H104" i="3"/>
  <c r="J104" i="3"/>
  <c r="K104" i="3"/>
  <c r="L104" i="3"/>
  <c r="I104" i="3"/>
  <c r="G104" i="3"/>
  <c r="E104" i="3"/>
  <c r="D104" i="3"/>
  <c r="H103" i="3"/>
  <c r="J103" i="3"/>
  <c r="K103" i="3"/>
  <c r="L103" i="3"/>
  <c r="I103" i="3"/>
  <c r="G103" i="3"/>
  <c r="E103" i="3"/>
  <c r="D103" i="3"/>
  <c r="H102" i="3"/>
  <c r="J102" i="3"/>
  <c r="K102" i="3"/>
  <c r="L102" i="3"/>
  <c r="I102" i="3"/>
  <c r="G102" i="3"/>
  <c r="E102" i="3"/>
  <c r="D102" i="3"/>
  <c r="H101" i="3"/>
  <c r="J101" i="3"/>
  <c r="K101" i="3"/>
  <c r="L101" i="3"/>
  <c r="I101" i="3"/>
  <c r="G101" i="3"/>
  <c r="E101" i="3"/>
  <c r="D101" i="3"/>
  <c r="H100" i="3"/>
  <c r="J100" i="3"/>
  <c r="K100" i="3"/>
  <c r="L100" i="3"/>
  <c r="I100" i="3"/>
  <c r="G100" i="3"/>
  <c r="E100" i="3"/>
  <c r="D100" i="3"/>
  <c r="H99" i="3"/>
  <c r="J99" i="3"/>
  <c r="K99" i="3"/>
  <c r="L99" i="3"/>
  <c r="I99" i="3"/>
  <c r="G99" i="3"/>
  <c r="E99" i="3"/>
  <c r="D99" i="3"/>
  <c r="H98" i="3"/>
  <c r="J98" i="3"/>
  <c r="K98" i="3"/>
  <c r="L98" i="3"/>
  <c r="I98" i="3"/>
  <c r="G98" i="3"/>
  <c r="E98" i="3"/>
  <c r="D98" i="3"/>
  <c r="H97" i="3"/>
  <c r="J97" i="3"/>
  <c r="K97" i="3"/>
  <c r="L97" i="3"/>
  <c r="I97" i="3"/>
  <c r="G97" i="3"/>
  <c r="E97" i="3"/>
  <c r="D97" i="3"/>
  <c r="H96" i="3"/>
  <c r="J96" i="3"/>
  <c r="K96" i="3"/>
  <c r="L96" i="3"/>
  <c r="I96" i="3"/>
  <c r="G96" i="3"/>
  <c r="E96" i="3"/>
  <c r="D96" i="3"/>
  <c r="H95" i="3"/>
  <c r="J95" i="3"/>
  <c r="K95" i="3"/>
  <c r="L95" i="3"/>
  <c r="I95" i="3"/>
  <c r="G95" i="3"/>
  <c r="E95" i="3"/>
  <c r="D95" i="3"/>
  <c r="H94" i="3"/>
  <c r="J94" i="3"/>
  <c r="K94" i="3"/>
  <c r="L94" i="3"/>
  <c r="I94" i="3"/>
  <c r="G94" i="3"/>
  <c r="E94" i="3"/>
  <c r="D94" i="3"/>
  <c r="H93" i="3"/>
  <c r="J93" i="3"/>
  <c r="K93" i="3"/>
  <c r="L93" i="3"/>
  <c r="I93" i="3"/>
  <c r="G93" i="3"/>
  <c r="E93" i="3"/>
  <c r="D93" i="3"/>
  <c r="H92" i="3"/>
  <c r="J92" i="3"/>
  <c r="K92" i="3"/>
  <c r="L92" i="3"/>
  <c r="I92" i="3"/>
  <c r="G92" i="3"/>
  <c r="E92" i="3"/>
  <c r="D92" i="3"/>
  <c r="H91" i="3"/>
  <c r="J91" i="3"/>
  <c r="K91" i="3"/>
  <c r="L91" i="3"/>
  <c r="I91" i="3"/>
  <c r="G91" i="3"/>
  <c r="E91" i="3"/>
  <c r="D91" i="3"/>
  <c r="H90" i="3"/>
  <c r="J90" i="3"/>
  <c r="K90" i="3"/>
  <c r="L90" i="3"/>
  <c r="I90" i="3"/>
  <c r="G90" i="3"/>
  <c r="E90" i="3"/>
  <c r="D90" i="3"/>
  <c r="H89" i="3"/>
  <c r="J89" i="3"/>
  <c r="K89" i="3"/>
  <c r="L89" i="3"/>
  <c r="I89" i="3"/>
  <c r="G89" i="3"/>
  <c r="E89" i="3"/>
  <c r="D89" i="3"/>
  <c r="H88" i="3"/>
  <c r="J88" i="3"/>
  <c r="K88" i="3"/>
  <c r="L88" i="3"/>
  <c r="I88" i="3"/>
  <c r="G88" i="3"/>
  <c r="E88" i="3"/>
  <c r="D88" i="3"/>
  <c r="H87" i="3"/>
  <c r="J87" i="3"/>
  <c r="K87" i="3"/>
  <c r="L87" i="3"/>
  <c r="I87" i="3"/>
  <c r="G87" i="3"/>
  <c r="E87" i="3"/>
  <c r="D87" i="3"/>
  <c r="H86" i="3"/>
  <c r="J86" i="3"/>
  <c r="K86" i="3"/>
  <c r="L86" i="3"/>
  <c r="I86" i="3"/>
  <c r="G86" i="3"/>
  <c r="E86" i="3"/>
  <c r="D86" i="3"/>
  <c r="H85" i="3"/>
  <c r="J85" i="3"/>
  <c r="K85" i="3"/>
  <c r="L85" i="3"/>
  <c r="I85" i="3"/>
  <c r="G85" i="3"/>
  <c r="E85" i="3"/>
  <c r="D85" i="3"/>
  <c r="H84" i="3"/>
  <c r="J84" i="3"/>
  <c r="K84" i="3"/>
  <c r="L84" i="3"/>
  <c r="I84" i="3"/>
  <c r="G84" i="3"/>
  <c r="E84" i="3"/>
  <c r="D84" i="3"/>
  <c r="H83" i="3"/>
  <c r="J83" i="3"/>
  <c r="K83" i="3"/>
  <c r="L83" i="3"/>
  <c r="I83" i="3"/>
  <c r="G83" i="3"/>
  <c r="E83" i="3"/>
  <c r="D83" i="3"/>
  <c r="H82" i="3"/>
  <c r="J82" i="3"/>
  <c r="K82" i="3"/>
  <c r="L82" i="3"/>
  <c r="I82" i="3"/>
  <c r="G82" i="3"/>
  <c r="E82" i="3"/>
  <c r="D82" i="3"/>
  <c r="H81" i="3"/>
  <c r="J81" i="3"/>
  <c r="K81" i="3"/>
  <c r="L81" i="3"/>
  <c r="I81" i="3"/>
  <c r="G81" i="3"/>
  <c r="E81" i="3"/>
  <c r="D81" i="3"/>
  <c r="H80" i="3"/>
  <c r="J80" i="3"/>
  <c r="K80" i="3"/>
  <c r="L80" i="3"/>
  <c r="I80" i="3"/>
  <c r="G80" i="3"/>
  <c r="E80" i="3"/>
  <c r="D80" i="3"/>
  <c r="H79" i="3"/>
  <c r="J79" i="3"/>
  <c r="K79" i="3"/>
  <c r="L79" i="3"/>
  <c r="I79" i="3"/>
  <c r="G79" i="3"/>
  <c r="E79" i="3"/>
  <c r="D79" i="3"/>
  <c r="H78" i="3"/>
  <c r="J78" i="3"/>
  <c r="K78" i="3"/>
  <c r="L78" i="3"/>
  <c r="I78" i="3"/>
  <c r="G78" i="3"/>
  <c r="E78" i="3"/>
  <c r="D78" i="3"/>
  <c r="H77" i="3"/>
  <c r="J77" i="3"/>
  <c r="K77" i="3"/>
  <c r="L77" i="3"/>
  <c r="I77" i="3"/>
  <c r="G77" i="3"/>
  <c r="E77" i="3"/>
  <c r="D77" i="3"/>
  <c r="H76" i="3"/>
  <c r="J76" i="3"/>
  <c r="K76" i="3"/>
  <c r="L76" i="3"/>
  <c r="I76" i="3"/>
  <c r="G76" i="3"/>
  <c r="E76" i="3"/>
  <c r="D76" i="3"/>
  <c r="H75" i="3"/>
  <c r="J75" i="3"/>
  <c r="K75" i="3"/>
  <c r="L75" i="3"/>
  <c r="I75" i="3"/>
  <c r="G75" i="3"/>
  <c r="E75" i="3"/>
  <c r="D75" i="3"/>
  <c r="H74" i="3"/>
  <c r="J74" i="3"/>
  <c r="K74" i="3"/>
  <c r="L74" i="3"/>
  <c r="I74" i="3"/>
  <c r="G74" i="3"/>
  <c r="E74" i="3"/>
  <c r="D74" i="3"/>
  <c r="H73" i="3"/>
  <c r="J73" i="3"/>
  <c r="K73" i="3"/>
  <c r="L73" i="3"/>
  <c r="I73" i="3"/>
  <c r="G73" i="3"/>
  <c r="E73" i="3"/>
  <c r="D73" i="3"/>
  <c r="H72" i="3"/>
  <c r="J72" i="3"/>
  <c r="K72" i="3"/>
  <c r="L72" i="3"/>
  <c r="I72" i="3"/>
  <c r="G72" i="3"/>
  <c r="E72" i="3"/>
  <c r="D72" i="3"/>
  <c r="H71" i="3"/>
  <c r="J71" i="3"/>
  <c r="K71" i="3"/>
  <c r="L71" i="3"/>
  <c r="I71" i="3"/>
  <c r="G71" i="3"/>
  <c r="E71" i="3"/>
  <c r="D71" i="3"/>
  <c r="H70" i="3"/>
  <c r="J70" i="3"/>
  <c r="K70" i="3"/>
  <c r="L70" i="3"/>
  <c r="I70" i="3"/>
  <c r="G70" i="3"/>
  <c r="E70" i="3"/>
  <c r="D70" i="3"/>
  <c r="H69" i="3"/>
  <c r="J69" i="3"/>
  <c r="K69" i="3"/>
  <c r="L69" i="3"/>
  <c r="I69" i="3"/>
  <c r="G69" i="3"/>
  <c r="E69" i="3"/>
  <c r="D69" i="3"/>
  <c r="H68" i="3"/>
  <c r="J68" i="3"/>
  <c r="K68" i="3"/>
  <c r="L68" i="3"/>
  <c r="I68" i="3"/>
  <c r="G68" i="3"/>
  <c r="E68" i="3"/>
  <c r="D68" i="3"/>
  <c r="H67" i="3"/>
  <c r="J67" i="3"/>
  <c r="K67" i="3"/>
  <c r="L67" i="3"/>
  <c r="I67" i="3"/>
  <c r="G67" i="3"/>
  <c r="E67" i="3"/>
  <c r="D67" i="3"/>
  <c r="H66" i="3"/>
  <c r="J66" i="3"/>
  <c r="K66" i="3"/>
  <c r="L66" i="3"/>
  <c r="I66" i="3"/>
  <c r="G66" i="3"/>
  <c r="E66" i="3"/>
  <c r="D66" i="3"/>
  <c r="H65" i="3"/>
  <c r="J65" i="3"/>
  <c r="K65" i="3"/>
  <c r="L65" i="3"/>
  <c r="I65" i="3"/>
  <c r="G65" i="3"/>
  <c r="E65" i="3"/>
  <c r="D65" i="3"/>
  <c r="H64" i="3"/>
  <c r="J64" i="3"/>
  <c r="K64" i="3"/>
  <c r="L64" i="3"/>
  <c r="I64" i="3"/>
  <c r="G64" i="3"/>
  <c r="E64" i="3"/>
  <c r="D64" i="3"/>
  <c r="H63" i="3"/>
  <c r="J63" i="3"/>
  <c r="K63" i="3"/>
  <c r="L63" i="3"/>
  <c r="I63" i="3"/>
  <c r="G63" i="3"/>
  <c r="E63" i="3"/>
  <c r="D63" i="3"/>
  <c r="H62" i="3"/>
  <c r="J62" i="3"/>
  <c r="K62" i="3"/>
  <c r="L62" i="3"/>
  <c r="I62" i="3"/>
  <c r="G62" i="3"/>
  <c r="E62" i="3"/>
  <c r="D62" i="3"/>
  <c r="H61" i="3"/>
  <c r="J61" i="3"/>
  <c r="K61" i="3"/>
  <c r="L61" i="3"/>
  <c r="I61" i="3"/>
  <c r="G61" i="3"/>
  <c r="E61" i="3"/>
  <c r="D61" i="3"/>
  <c r="H60" i="3"/>
  <c r="J60" i="3"/>
  <c r="K60" i="3"/>
  <c r="L60" i="3"/>
  <c r="I60" i="3"/>
  <c r="G60" i="3"/>
  <c r="E60" i="3"/>
  <c r="D60" i="3"/>
  <c r="H59" i="3"/>
  <c r="J59" i="3"/>
  <c r="K59" i="3"/>
  <c r="L59" i="3"/>
  <c r="I59" i="3"/>
  <c r="G59" i="3"/>
  <c r="E59" i="3"/>
  <c r="D59" i="3"/>
  <c r="H58" i="3"/>
  <c r="J58" i="3"/>
  <c r="K58" i="3"/>
  <c r="L58" i="3"/>
  <c r="I58" i="3"/>
  <c r="G58" i="3"/>
  <c r="E58" i="3"/>
  <c r="D58" i="3"/>
  <c r="H57" i="3"/>
  <c r="J57" i="3"/>
  <c r="K57" i="3"/>
  <c r="L57" i="3"/>
  <c r="I57" i="3"/>
  <c r="G57" i="3"/>
  <c r="E57" i="3"/>
  <c r="D57" i="3"/>
  <c r="H56" i="3"/>
  <c r="J56" i="3"/>
  <c r="K56" i="3"/>
  <c r="L56" i="3"/>
  <c r="I56" i="3"/>
  <c r="G56" i="3"/>
  <c r="E56" i="3"/>
  <c r="D56" i="3"/>
  <c r="H55" i="3"/>
  <c r="J55" i="3"/>
  <c r="K55" i="3"/>
  <c r="L55" i="3"/>
  <c r="I55" i="3"/>
  <c r="G55" i="3"/>
  <c r="E55" i="3"/>
  <c r="D55" i="3"/>
  <c r="H54" i="3"/>
  <c r="J54" i="3"/>
  <c r="K54" i="3"/>
  <c r="L54" i="3"/>
  <c r="I54" i="3"/>
  <c r="G54" i="3"/>
  <c r="E54" i="3"/>
  <c r="D54" i="3"/>
  <c r="H53" i="3"/>
  <c r="J53" i="3"/>
  <c r="K53" i="3"/>
  <c r="L53" i="3"/>
  <c r="I53" i="3"/>
  <c r="G53" i="3"/>
  <c r="E53" i="3"/>
  <c r="D53" i="3"/>
  <c r="H52" i="3"/>
  <c r="J52" i="3"/>
  <c r="K52" i="3"/>
  <c r="L52" i="3"/>
  <c r="I52" i="3"/>
  <c r="G52" i="3"/>
  <c r="E52" i="3"/>
  <c r="D52" i="3"/>
  <c r="H51" i="3"/>
  <c r="J51" i="3"/>
  <c r="K51" i="3"/>
  <c r="L51" i="3"/>
  <c r="I51" i="3"/>
  <c r="G51" i="3"/>
  <c r="E51" i="3"/>
  <c r="D51" i="3"/>
  <c r="H50" i="3"/>
  <c r="J50" i="3"/>
  <c r="K50" i="3"/>
  <c r="L50" i="3"/>
  <c r="I50" i="3"/>
  <c r="G50" i="3"/>
  <c r="E50" i="3"/>
  <c r="D50" i="3"/>
  <c r="H49" i="3"/>
  <c r="J49" i="3"/>
  <c r="K49" i="3"/>
  <c r="L49" i="3"/>
  <c r="I49" i="3"/>
  <c r="G49" i="3"/>
  <c r="E49" i="3"/>
  <c r="D49" i="3"/>
  <c r="H48" i="3"/>
  <c r="J48" i="3"/>
  <c r="K48" i="3"/>
  <c r="L48" i="3"/>
  <c r="I48" i="3"/>
  <c r="G48" i="3"/>
  <c r="E48" i="3"/>
  <c r="D48" i="3"/>
  <c r="H47" i="3"/>
  <c r="J47" i="3"/>
  <c r="K47" i="3"/>
  <c r="L47" i="3"/>
  <c r="I47" i="3"/>
  <c r="G47" i="3"/>
  <c r="E47" i="3"/>
  <c r="D47" i="3"/>
  <c r="H46" i="3"/>
  <c r="J46" i="3"/>
  <c r="K46" i="3"/>
  <c r="L46" i="3"/>
  <c r="I46" i="3"/>
  <c r="G46" i="3"/>
  <c r="E46" i="3"/>
  <c r="D46" i="3"/>
  <c r="H45" i="3"/>
  <c r="J45" i="3"/>
  <c r="K45" i="3"/>
  <c r="L45" i="3"/>
  <c r="I45" i="3"/>
  <c r="G45" i="3"/>
  <c r="E45" i="3"/>
  <c r="D45" i="3"/>
  <c r="H44" i="3"/>
  <c r="J44" i="3"/>
  <c r="K44" i="3"/>
  <c r="L44" i="3"/>
  <c r="I44" i="3"/>
  <c r="G44" i="3"/>
  <c r="E44" i="3"/>
  <c r="D44" i="3"/>
  <c r="H43" i="3"/>
  <c r="J43" i="3"/>
  <c r="K43" i="3"/>
  <c r="L43" i="3"/>
  <c r="I43" i="3"/>
  <c r="G43" i="3"/>
  <c r="E43" i="3"/>
  <c r="D43" i="3"/>
  <c r="H42" i="3"/>
  <c r="J42" i="3"/>
  <c r="K42" i="3"/>
  <c r="L42" i="3"/>
  <c r="I42" i="3"/>
  <c r="G42" i="3"/>
  <c r="E42" i="3"/>
  <c r="D42" i="3"/>
  <c r="H41" i="3"/>
  <c r="J41" i="3"/>
  <c r="K41" i="3"/>
  <c r="L41" i="3"/>
  <c r="I41" i="3"/>
  <c r="G41" i="3"/>
  <c r="E41" i="3"/>
  <c r="D41" i="3"/>
  <c r="H40" i="3"/>
  <c r="J40" i="3"/>
  <c r="K40" i="3"/>
  <c r="L40" i="3"/>
  <c r="I40" i="3"/>
  <c r="G40" i="3"/>
  <c r="E40" i="3"/>
  <c r="D40" i="3"/>
  <c r="H39" i="3"/>
  <c r="J39" i="3"/>
  <c r="K39" i="3"/>
  <c r="L39" i="3"/>
  <c r="I39" i="3"/>
  <c r="G39" i="3"/>
  <c r="E39" i="3"/>
  <c r="D39" i="3"/>
  <c r="H38" i="3"/>
  <c r="J38" i="3"/>
  <c r="K38" i="3"/>
  <c r="L38" i="3"/>
  <c r="I38" i="3"/>
  <c r="G38" i="3"/>
  <c r="E38" i="3"/>
  <c r="D38" i="3"/>
  <c r="H37" i="3"/>
  <c r="J37" i="3"/>
  <c r="K37" i="3"/>
  <c r="L37" i="3"/>
  <c r="I37" i="3"/>
  <c r="G37" i="3"/>
  <c r="E37" i="3"/>
  <c r="D37" i="3"/>
  <c r="H36" i="3"/>
  <c r="J36" i="3"/>
  <c r="K36" i="3"/>
  <c r="L36" i="3"/>
  <c r="I36" i="3"/>
  <c r="G36" i="3"/>
  <c r="E36" i="3"/>
  <c r="D36" i="3"/>
  <c r="H35" i="3"/>
  <c r="J35" i="3"/>
  <c r="K35" i="3"/>
  <c r="L35" i="3"/>
  <c r="I35" i="3"/>
  <c r="G35" i="3"/>
  <c r="E35" i="3"/>
  <c r="D35" i="3"/>
  <c r="H34" i="3"/>
  <c r="J34" i="3"/>
  <c r="K34" i="3"/>
  <c r="L34" i="3"/>
  <c r="I34" i="3"/>
  <c r="G34" i="3"/>
  <c r="E34" i="3"/>
  <c r="D34" i="3"/>
  <c r="H33" i="3"/>
  <c r="J33" i="3"/>
  <c r="K33" i="3"/>
  <c r="L33" i="3"/>
  <c r="I33" i="3"/>
  <c r="G33" i="3"/>
  <c r="E33" i="3"/>
  <c r="D33" i="3"/>
  <c r="H32" i="3"/>
  <c r="J32" i="3"/>
  <c r="K32" i="3"/>
  <c r="L32" i="3"/>
  <c r="I32" i="3"/>
  <c r="G32" i="3"/>
  <c r="E32" i="3"/>
  <c r="D32" i="3"/>
  <c r="H31" i="3"/>
  <c r="J31" i="3"/>
  <c r="K31" i="3"/>
  <c r="L31" i="3"/>
  <c r="I31" i="3"/>
  <c r="G31" i="3"/>
  <c r="E31" i="3"/>
  <c r="D31" i="3"/>
  <c r="H30" i="3"/>
  <c r="J30" i="3"/>
  <c r="K30" i="3"/>
  <c r="L30" i="3"/>
  <c r="I30" i="3"/>
  <c r="G30" i="3"/>
  <c r="E30" i="3"/>
  <c r="D30" i="3"/>
  <c r="H29" i="3"/>
  <c r="J29" i="3"/>
  <c r="K29" i="3"/>
  <c r="L29" i="3"/>
  <c r="I29" i="3"/>
  <c r="G29" i="3"/>
  <c r="E29" i="3"/>
  <c r="D29" i="3"/>
  <c r="H28" i="3"/>
  <c r="J28" i="3"/>
  <c r="K28" i="3"/>
  <c r="L28" i="3"/>
  <c r="I28" i="3"/>
  <c r="G28" i="3"/>
  <c r="E28" i="3"/>
  <c r="D28" i="3"/>
  <c r="H27" i="3"/>
  <c r="J27" i="3"/>
  <c r="K27" i="3"/>
  <c r="L27" i="3"/>
  <c r="I27" i="3"/>
  <c r="G27" i="3"/>
  <c r="E27" i="3"/>
  <c r="D27" i="3"/>
  <c r="H26" i="3"/>
  <c r="J26" i="3"/>
  <c r="K26" i="3"/>
  <c r="L26" i="3"/>
  <c r="I26" i="3"/>
  <c r="G26" i="3"/>
  <c r="E26" i="3"/>
  <c r="D26" i="3"/>
  <c r="H25" i="3"/>
  <c r="J25" i="3"/>
  <c r="K25" i="3"/>
  <c r="L25" i="3"/>
  <c r="I25" i="3"/>
  <c r="G25" i="3"/>
  <c r="E25" i="3"/>
  <c r="D25" i="3"/>
  <c r="H24" i="3"/>
  <c r="J24" i="3"/>
  <c r="K24" i="3"/>
  <c r="L24" i="3"/>
  <c r="I24" i="3"/>
  <c r="G24" i="3"/>
  <c r="E24" i="3"/>
  <c r="D24" i="3"/>
  <c r="H23" i="3"/>
  <c r="J23" i="3"/>
  <c r="K23" i="3"/>
  <c r="L23" i="3"/>
  <c r="I23" i="3"/>
  <c r="G23" i="3"/>
  <c r="E23" i="3"/>
  <c r="D23" i="3"/>
  <c r="H22" i="3"/>
  <c r="J22" i="3"/>
  <c r="K22" i="3"/>
  <c r="L22" i="3"/>
  <c r="I22" i="3"/>
  <c r="G22" i="3"/>
  <c r="E22" i="3"/>
  <c r="D22" i="3"/>
  <c r="H21" i="3"/>
  <c r="J21" i="3"/>
  <c r="K21" i="3"/>
  <c r="L21" i="3"/>
  <c r="I21" i="3"/>
  <c r="G21" i="3"/>
  <c r="E21" i="3"/>
  <c r="D21" i="3"/>
  <c r="H20" i="3"/>
  <c r="J20" i="3"/>
  <c r="K20" i="3"/>
  <c r="L20" i="3"/>
  <c r="I20" i="3"/>
  <c r="G20" i="3"/>
  <c r="E20" i="3"/>
  <c r="D20" i="3"/>
  <c r="H19" i="3"/>
  <c r="J19" i="3"/>
  <c r="K19" i="3"/>
  <c r="L19" i="3"/>
  <c r="I19" i="3"/>
  <c r="G19" i="3"/>
  <c r="E19" i="3"/>
  <c r="D19" i="3"/>
  <c r="H18" i="3"/>
  <c r="J18" i="3"/>
  <c r="K18" i="3"/>
  <c r="L18" i="3"/>
  <c r="I18" i="3"/>
  <c r="G18" i="3"/>
  <c r="E18" i="3"/>
  <c r="D18" i="3"/>
  <c r="H17" i="3"/>
  <c r="J17" i="3"/>
  <c r="K17" i="3"/>
  <c r="L17" i="3"/>
  <c r="I17" i="3"/>
  <c r="G17" i="3"/>
  <c r="E17" i="3"/>
  <c r="D17" i="3"/>
  <c r="H16" i="3"/>
  <c r="J16" i="3"/>
  <c r="K16" i="3"/>
  <c r="L16" i="3"/>
  <c r="I16" i="3"/>
  <c r="G16" i="3"/>
  <c r="E16" i="3"/>
  <c r="D16" i="3"/>
  <c r="H15" i="3"/>
  <c r="J15" i="3"/>
  <c r="K15" i="3"/>
  <c r="L15" i="3"/>
  <c r="I15" i="3"/>
  <c r="G15" i="3"/>
  <c r="E15" i="3"/>
  <c r="D15" i="3"/>
  <c r="H14" i="3"/>
  <c r="J14" i="3"/>
  <c r="K14" i="3"/>
  <c r="L14" i="3"/>
  <c r="I14" i="3"/>
  <c r="G14" i="3"/>
  <c r="E14" i="3"/>
  <c r="D14" i="3"/>
  <c r="H13" i="3"/>
  <c r="J13" i="3"/>
  <c r="K13" i="3"/>
  <c r="L13" i="3"/>
  <c r="I13" i="3"/>
  <c r="G13" i="3"/>
  <c r="E13" i="3"/>
  <c r="D13" i="3"/>
  <c r="H12" i="3"/>
  <c r="J12" i="3"/>
  <c r="K12" i="3"/>
  <c r="L12" i="3"/>
  <c r="I12" i="3"/>
  <c r="G12" i="3"/>
  <c r="E12" i="3"/>
  <c r="D12" i="3"/>
  <c r="H11" i="3"/>
  <c r="J11" i="3"/>
  <c r="K11" i="3"/>
  <c r="L11" i="3"/>
  <c r="I11" i="3"/>
  <c r="G11" i="3"/>
  <c r="E11" i="3"/>
  <c r="D11" i="3"/>
  <c r="H10" i="3"/>
  <c r="J10" i="3"/>
  <c r="K10" i="3"/>
  <c r="L10" i="3"/>
  <c r="I10" i="3"/>
  <c r="G10" i="3"/>
  <c r="E10" i="3"/>
  <c r="D10" i="3"/>
  <c r="H9" i="3"/>
  <c r="J9" i="3"/>
  <c r="K9" i="3"/>
  <c r="L9" i="3"/>
  <c r="I9" i="3"/>
  <c r="G9" i="3"/>
  <c r="E9" i="3"/>
  <c r="D9" i="3"/>
  <c r="H8" i="3"/>
  <c r="J8" i="3"/>
  <c r="K8" i="3"/>
  <c r="L8" i="3"/>
  <c r="I8" i="3"/>
  <c r="G8" i="3"/>
  <c r="E8" i="3"/>
  <c r="D8" i="3"/>
  <c r="H7" i="3"/>
  <c r="J7" i="3"/>
  <c r="K7" i="3"/>
  <c r="L7" i="3"/>
  <c r="I7" i="3"/>
  <c r="G7" i="3"/>
  <c r="E7" i="3"/>
  <c r="D7" i="3"/>
  <c r="H6" i="3"/>
  <c r="J6" i="3"/>
  <c r="K6" i="3"/>
  <c r="L6" i="3"/>
  <c r="I6" i="3"/>
  <c r="G6" i="3"/>
  <c r="E6" i="3"/>
  <c r="D6" i="3"/>
  <c r="H5" i="3"/>
  <c r="J5" i="3"/>
  <c r="K5" i="3"/>
  <c r="L5" i="3"/>
  <c r="I5" i="3"/>
  <c r="G5" i="3"/>
  <c r="F5" i="3"/>
  <c r="E5" i="3"/>
  <c r="D5" i="3"/>
  <c r="E9" i="2"/>
  <c r="H9" i="2"/>
  <c r="F9" i="2"/>
  <c r="E10" i="2"/>
  <c r="H10" i="2"/>
  <c r="F10" i="2"/>
  <c r="E11" i="2"/>
  <c r="H11" i="2"/>
  <c r="F11" i="2"/>
  <c r="E12" i="2"/>
  <c r="H12" i="2"/>
  <c r="F12" i="2"/>
  <c r="E13" i="2"/>
  <c r="H13" i="2"/>
  <c r="F13" i="2"/>
  <c r="E14" i="2"/>
  <c r="H14" i="2"/>
  <c r="F14" i="2"/>
  <c r="E15" i="2"/>
  <c r="H15" i="2"/>
  <c r="F15" i="2"/>
  <c r="E16" i="2"/>
  <c r="H16" i="2"/>
  <c r="F16" i="2"/>
  <c r="E17" i="2"/>
  <c r="H17" i="2"/>
  <c r="F17" i="2"/>
  <c r="E18" i="2"/>
  <c r="H18" i="2"/>
  <c r="F18" i="2"/>
  <c r="E19" i="2"/>
  <c r="H19" i="2"/>
  <c r="F19" i="2"/>
  <c r="E20" i="2"/>
  <c r="H20" i="2"/>
  <c r="F20" i="2"/>
  <c r="E21" i="2"/>
  <c r="H21" i="2"/>
  <c r="F21" i="2"/>
  <c r="E22" i="2"/>
  <c r="H22" i="2"/>
  <c r="F22" i="2"/>
  <c r="E23" i="2"/>
  <c r="H23" i="2"/>
  <c r="F23" i="2"/>
  <c r="E24" i="2"/>
  <c r="H24" i="2"/>
  <c r="F24" i="2"/>
  <c r="E25" i="2"/>
  <c r="H25" i="2"/>
  <c r="F25" i="2"/>
  <c r="E26" i="2"/>
  <c r="H26" i="2"/>
  <c r="F26" i="2"/>
  <c r="E27" i="2"/>
  <c r="H27" i="2"/>
  <c r="F27" i="2"/>
  <c r="E28" i="2"/>
  <c r="H28" i="2"/>
  <c r="F28" i="2"/>
  <c r="E29" i="2"/>
  <c r="H29" i="2"/>
  <c r="F29" i="2"/>
  <c r="E30" i="2"/>
  <c r="H30" i="2"/>
  <c r="F30" i="2"/>
  <c r="E31" i="2"/>
  <c r="H31" i="2"/>
  <c r="F31" i="2"/>
  <c r="E32" i="2"/>
  <c r="H32" i="2"/>
  <c r="F32" i="2"/>
  <c r="E33" i="2"/>
  <c r="H33" i="2"/>
  <c r="F33" i="2"/>
  <c r="E34" i="2"/>
  <c r="H34" i="2"/>
  <c r="F34" i="2"/>
  <c r="E35" i="2"/>
  <c r="H35" i="2"/>
  <c r="F35" i="2"/>
  <c r="E36" i="2"/>
  <c r="H36" i="2"/>
  <c r="F36" i="2"/>
  <c r="E37" i="2"/>
  <c r="H37" i="2"/>
  <c r="F37" i="2"/>
  <c r="E38" i="2"/>
  <c r="H38" i="2"/>
  <c r="F38" i="2"/>
  <c r="E39" i="2"/>
  <c r="H39" i="2"/>
  <c r="F39" i="2"/>
  <c r="E40" i="2"/>
  <c r="H40" i="2"/>
  <c r="F40" i="2"/>
  <c r="E41" i="2"/>
  <c r="H41" i="2"/>
  <c r="F41" i="2"/>
  <c r="E42" i="2"/>
  <c r="H42" i="2"/>
  <c r="F42" i="2"/>
  <c r="E43" i="2"/>
  <c r="H43" i="2"/>
  <c r="F43" i="2"/>
  <c r="E44" i="2"/>
  <c r="H44" i="2"/>
  <c r="F44" i="2"/>
  <c r="E45" i="2"/>
  <c r="H45" i="2"/>
  <c r="F45" i="2"/>
  <c r="E46" i="2"/>
  <c r="H46" i="2"/>
  <c r="F46" i="2"/>
  <c r="E47" i="2"/>
  <c r="H47" i="2"/>
  <c r="F47" i="2"/>
  <c r="E48" i="2"/>
  <c r="H48" i="2"/>
  <c r="F48" i="2"/>
  <c r="E49" i="2"/>
  <c r="H49" i="2"/>
  <c r="F49" i="2"/>
  <c r="E50" i="2"/>
  <c r="H50" i="2"/>
  <c r="F50" i="2"/>
  <c r="E51" i="2"/>
  <c r="H51" i="2"/>
  <c r="F51" i="2"/>
  <c r="E52" i="2"/>
  <c r="H52" i="2"/>
  <c r="F52" i="2"/>
  <c r="E53" i="2"/>
  <c r="H53" i="2"/>
  <c r="F53" i="2"/>
  <c r="E54" i="2"/>
  <c r="H54" i="2"/>
  <c r="F54" i="2"/>
  <c r="E55" i="2"/>
  <c r="H55" i="2"/>
  <c r="F55" i="2"/>
  <c r="E56" i="2"/>
  <c r="H56" i="2"/>
  <c r="F56" i="2"/>
  <c r="E57" i="2"/>
  <c r="H57" i="2"/>
  <c r="F57" i="2"/>
  <c r="E58" i="2"/>
  <c r="H58" i="2"/>
  <c r="F58" i="2"/>
  <c r="E59" i="2"/>
  <c r="H59" i="2"/>
  <c r="F59" i="2"/>
  <c r="E60" i="2"/>
  <c r="H60" i="2"/>
  <c r="F60" i="2"/>
  <c r="E61" i="2"/>
  <c r="H61" i="2"/>
  <c r="F61" i="2"/>
  <c r="E62" i="2"/>
  <c r="H62" i="2"/>
  <c r="F62" i="2"/>
  <c r="E63" i="2"/>
  <c r="H63" i="2"/>
  <c r="F63" i="2"/>
  <c r="E64" i="2"/>
  <c r="H64" i="2"/>
  <c r="F64" i="2"/>
  <c r="E65" i="2"/>
  <c r="H65" i="2"/>
  <c r="F65" i="2"/>
  <c r="E66" i="2"/>
  <c r="H66" i="2"/>
  <c r="F66" i="2"/>
  <c r="E67" i="2"/>
  <c r="H67" i="2"/>
  <c r="F67" i="2"/>
  <c r="E68" i="2"/>
  <c r="H68" i="2"/>
  <c r="F68" i="2"/>
  <c r="E69" i="2"/>
  <c r="H69" i="2"/>
  <c r="F69" i="2"/>
  <c r="E70" i="2"/>
  <c r="H70" i="2"/>
  <c r="F70" i="2"/>
  <c r="E71" i="2"/>
  <c r="H71" i="2"/>
  <c r="F71" i="2"/>
  <c r="E72" i="2"/>
  <c r="H72" i="2"/>
  <c r="F72" i="2"/>
  <c r="E73" i="2"/>
  <c r="H73" i="2"/>
  <c r="F73" i="2"/>
  <c r="E74" i="2"/>
  <c r="H74" i="2"/>
  <c r="F74" i="2"/>
  <c r="E75" i="2"/>
  <c r="H75" i="2"/>
  <c r="F75" i="2"/>
  <c r="E76" i="2"/>
  <c r="H76" i="2"/>
  <c r="F76" i="2"/>
  <c r="E77" i="2"/>
  <c r="H77" i="2"/>
  <c r="F77" i="2"/>
  <c r="E78" i="2"/>
  <c r="H78" i="2"/>
  <c r="F78" i="2"/>
  <c r="E79" i="2"/>
  <c r="H79" i="2"/>
  <c r="F79" i="2"/>
  <c r="E80" i="2"/>
  <c r="H80" i="2"/>
  <c r="F80" i="2"/>
  <c r="E81" i="2"/>
  <c r="H81" i="2"/>
  <c r="F81" i="2"/>
  <c r="E82" i="2"/>
  <c r="H82" i="2"/>
  <c r="F82" i="2"/>
  <c r="E83" i="2"/>
  <c r="H83" i="2"/>
  <c r="F83" i="2"/>
  <c r="E84" i="2"/>
  <c r="H84" i="2"/>
  <c r="F84" i="2"/>
  <c r="E85" i="2"/>
  <c r="H85" i="2"/>
  <c r="F85" i="2"/>
  <c r="E86" i="2"/>
  <c r="H86" i="2"/>
  <c r="F86" i="2"/>
  <c r="E87" i="2"/>
  <c r="H87" i="2"/>
  <c r="F87" i="2"/>
  <c r="E88" i="2"/>
  <c r="H88" i="2"/>
  <c r="F88" i="2"/>
  <c r="E89" i="2"/>
  <c r="H89" i="2"/>
  <c r="F89" i="2"/>
  <c r="E90" i="2"/>
  <c r="H90" i="2"/>
  <c r="F90" i="2"/>
  <c r="E91" i="2"/>
  <c r="H91" i="2"/>
  <c r="F91" i="2"/>
  <c r="E92" i="2"/>
  <c r="H92" i="2"/>
  <c r="F92" i="2"/>
  <c r="E93" i="2"/>
  <c r="H93" i="2"/>
  <c r="F93" i="2"/>
  <c r="E94" i="2"/>
  <c r="H94" i="2"/>
  <c r="F94" i="2"/>
  <c r="E95" i="2"/>
  <c r="H95" i="2"/>
  <c r="F95" i="2"/>
  <c r="E96" i="2"/>
  <c r="H96" i="2"/>
  <c r="F96" i="2"/>
  <c r="E97" i="2"/>
  <c r="H97" i="2"/>
  <c r="F97" i="2"/>
  <c r="E98" i="2"/>
  <c r="H98" i="2"/>
  <c r="F98" i="2"/>
  <c r="E99" i="2"/>
  <c r="H99" i="2"/>
  <c r="F99" i="2"/>
  <c r="E100" i="2"/>
  <c r="H100" i="2"/>
  <c r="F100" i="2"/>
  <c r="E101" i="2"/>
  <c r="H101" i="2"/>
  <c r="F101" i="2"/>
  <c r="E102" i="2"/>
  <c r="H102" i="2"/>
  <c r="F102" i="2"/>
  <c r="E103" i="2"/>
  <c r="H103" i="2"/>
  <c r="F103" i="2"/>
  <c r="E104" i="2"/>
  <c r="H104" i="2"/>
  <c r="F104" i="2"/>
  <c r="E105" i="2"/>
  <c r="H105" i="2"/>
  <c r="F105" i="2"/>
  <c r="E106" i="2"/>
  <c r="H106" i="2"/>
  <c r="F106" i="2"/>
  <c r="E107" i="2"/>
  <c r="H107" i="2"/>
  <c r="F107" i="2"/>
  <c r="E108" i="2"/>
  <c r="H108" i="2"/>
  <c r="F108" i="2"/>
  <c r="E109" i="2"/>
  <c r="H109" i="2"/>
  <c r="F109" i="2"/>
  <c r="E110" i="2"/>
  <c r="H110" i="2"/>
  <c r="F110" i="2"/>
  <c r="E111" i="2"/>
  <c r="H111" i="2"/>
  <c r="F111" i="2"/>
  <c r="E112" i="2"/>
  <c r="H112" i="2"/>
  <c r="F112" i="2"/>
  <c r="E113" i="2"/>
  <c r="H113" i="2"/>
  <c r="F113" i="2"/>
  <c r="E114" i="2"/>
  <c r="H114" i="2"/>
  <c r="F114" i="2"/>
  <c r="E115" i="2"/>
  <c r="H115" i="2"/>
  <c r="F115" i="2"/>
  <c r="E116" i="2"/>
  <c r="H116" i="2"/>
  <c r="F116" i="2"/>
  <c r="E117" i="2"/>
  <c r="H117" i="2"/>
  <c r="F117" i="2"/>
  <c r="E118" i="2"/>
  <c r="H118" i="2"/>
  <c r="F118" i="2"/>
  <c r="E119" i="2"/>
  <c r="H119" i="2"/>
  <c r="F119" i="2"/>
  <c r="E120" i="2"/>
  <c r="H120" i="2"/>
  <c r="F120" i="2"/>
  <c r="E121" i="2"/>
  <c r="H121" i="2"/>
  <c r="F121" i="2"/>
  <c r="E122" i="2"/>
  <c r="H122" i="2"/>
  <c r="F122" i="2"/>
  <c r="E123" i="2"/>
  <c r="H123" i="2"/>
  <c r="F123" i="2"/>
  <c r="E124" i="2"/>
  <c r="H124" i="2"/>
  <c r="F124" i="2"/>
  <c r="E125" i="2"/>
  <c r="H125" i="2"/>
  <c r="F125" i="2"/>
  <c r="E126" i="2"/>
  <c r="H126" i="2"/>
  <c r="F126" i="2"/>
  <c r="E127" i="2"/>
  <c r="H127" i="2"/>
  <c r="F127" i="2"/>
  <c r="E128" i="2"/>
  <c r="H128" i="2"/>
  <c r="F128" i="2"/>
  <c r="E129" i="2"/>
  <c r="H129" i="2"/>
  <c r="F129" i="2"/>
  <c r="E130" i="2"/>
  <c r="H130" i="2"/>
  <c r="F130" i="2"/>
  <c r="E131" i="2"/>
  <c r="H131" i="2"/>
  <c r="F131" i="2"/>
  <c r="E132" i="2"/>
  <c r="H132" i="2"/>
  <c r="F132" i="2"/>
  <c r="E133" i="2"/>
  <c r="H133" i="2"/>
  <c r="F133" i="2"/>
  <c r="E134" i="2"/>
  <c r="H134" i="2"/>
  <c r="F134" i="2"/>
  <c r="E135" i="2"/>
  <c r="H135" i="2"/>
  <c r="F135" i="2"/>
  <c r="E136" i="2"/>
  <c r="H136" i="2"/>
  <c r="F136" i="2"/>
  <c r="E137" i="2"/>
  <c r="H137" i="2"/>
  <c r="F137" i="2"/>
  <c r="E138" i="2"/>
  <c r="H138" i="2"/>
  <c r="F138" i="2"/>
  <c r="E139" i="2"/>
  <c r="H139" i="2"/>
  <c r="F139" i="2"/>
  <c r="E140" i="2"/>
  <c r="H140" i="2"/>
  <c r="F140" i="2"/>
  <c r="E141" i="2"/>
  <c r="H141" i="2"/>
  <c r="F141" i="2"/>
  <c r="E142" i="2"/>
  <c r="H142" i="2"/>
  <c r="F142" i="2"/>
  <c r="E143" i="2"/>
  <c r="H143" i="2"/>
  <c r="F143" i="2"/>
  <c r="E144" i="2"/>
  <c r="H144" i="2"/>
  <c r="F144" i="2"/>
  <c r="E145" i="2"/>
  <c r="H145" i="2"/>
  <c r="F145" i="2"/>
  <c r="E146" i="2"/>
  <c r="H146" i="2"/>
  <c r="F146" i="2"/>
  <c r="E147" i="2"/>
  <c r="H147" i="2"/>
  <c r="F147" i="2"/>
  <c r="E148" i="2"/>
  <c r="H148" i="2"/>
  <c r="F148" i="2"/>
  <c r="E149" i="2"/>
  <c r="H149" i="2"/>
  <c r="F149" i="2"/>
  <c r="E150" i="2"/>
  <c r="H150" i="2"/>
  <c r="F150" i="2"/>
  <c r="E151" i="2"/>
  <c r="H151" i="2"/>
  <c r="F151" i="2"/>
  <c r="E152" i="2"/>
  <c r="H152" i="2"/>
  <c r="F152" i="2"/>
  <c r="E153" i="2"/>
  <c r="H153" i="2"/>
  <c r="F153" i="2"/>
  <c r="E154" i="2"/>
  <c r="H154" i="2"/>
  <c r="F154" i="2"/>
  <c r="E155" i="2"/>
  <c r="H155" i="2"/>
  <c r="F155" i="2"/>
  <c r="E156" i="2"/>
  <c r="H156" i="2"/>
  <c r="F156" i="2"/>
  <c r="E157" i="2"/>
  <c r="H157" i="2"/>
  <c r="F157" i="2"/>
  <c r="E158" i="2"/>
  <c r="H158" i="2"/>
  <c r="F158" i="2"/>
  <c r="E159" i="2"/>
  <c r="H159" i="2"/>
  <c r="F159" i="2"/>
  <c r="E160" i="2"/>
  <c r="H160" i="2"/>
  <c r="F160" i="2"/>
  <c r="E161" i="2"/>
  <c r="H161" i="2"/>
  <c r="F161" i="2"/>
  <c r="E162" i="2"/>
  <c r="H162" i="2"/>
  <c r="F162" i="2"/>
  <c r="E163" i="2"/>
  <c r="H163" i="2"/>
  <c r="F163" i="2"/>
  <c r="E164" i="2"/>
  <c r="H164" i="2"/>
  <c r="F164" i="2"/>
  <c r="E165" i="2"/>
  <c r="H165" i="2"/>
  <c r="F165" i="2"/>
  <c r="E166" i="2"/>
  <c r="H166" i="2"/>
  <c r="F166" i="2"/>
  <c r="E167" i="2"/>
  <c r="H167" i="2"/>
  <c r="F167" i="2"/>
  <c r="E168" i="2"/>
  <c r="H168" i="2"/>
  <c r="F168" i="2"/>
  <c r="E169" i="2"/>
  <c r="H169" i="2"/>
  <c r="F169" i="2"/>
  <c r="E170" i="2"/>
  <c r="H170" i="2"/>
  <c r="F170" i="2"/>
  <c r="E171" i="2"/>
  <c r="H171" i="2"/>
  <c r="F171" i="2"/>
  <c r="E172" i="2"/>
  <c r="H172" i="2"/>
  <c r="F172" i="2"/>
  <c r="E173" i="2"/>
  <c r="H173" i="2"/>
  <c r="F173" i="2"/>
  <c r="E174" i="2"/>
  <c r="H174" i="2"/>
  <c r="F174" i="2"/>
  <c r="E175" i="2"/>
  <c r="H175" i="2"/>
  <c r="F175" i="2"/>
  <c r="E176" i="2"/>
  <c r="H176" i="2"/>
  <c r="F176" i="2"/>
  <c r="E177" i="2"/>
  <c r="H177" i="2"/>
  <c r="F177" i="2"/>
  <c r="E178" i="2"/>
  <c r="H178" i="2"/>
  <c r="F178" i="2"/>
  <c r="E179" i="2"/>
  <c r="H179" i="2"/>
  <c r="E180" i="2"/>
  <c r="H180" i="2"/>
  <c r="F180" i="2"/>
  <c r="E181" i="2"/>
  <c r="H181" i="2"/>
  <c r="F181" i="2"/>
  <c r="E182" i="2"/>
  <c r="H182" i="2"/>
  <c r="F182" i="2"/>
  <c r="E183" i="2"/>
  <c r="H183" i="2"/>
  <c r="F183" i="2"/>
  <c r="E184" i="2"/>
  <c r="H184" i="2"/>
  <c r="F184" i="2"/>
  <c r="E185" i="2"/>
  <c r="H185" i="2"/>
  <c r="F185" i="2"/>
  <c r="E186" i="2"/>
  <c r="H186" i="2"/>
  <c r="F186" i="2"/>
  <c r="E187" i="2"/>
  <c r="H187" i="2"/>
  <c r="F187" i="2"/>
  <c r="E188" i="2"/>
  <c r="H188" i="2"/>
  <c r="F188" i="2"/>
  <c r="E189" i="2"/>
  <c r="H189" i="2"/>
  <c r="F189" i="2"/>
  <c r="E190" i="2"/>
  <c r="H190" i="2"/>
  <c r="F190" i="2"/>
  <c r="E191" i="2"/>
  <c r="H191" i="2"/>
  <c r="F191" i="2"/>
  <c r="E192" i="2"/>
  <c r="H192" i="2"/>
  <c r="F192" i="2"/>
  <c r="E193" i="2"/>
  <c r="H193" i="2"/>
  <c r="F193" i="2"/>
  <c r="E194" i="2"/>
  <c r="H194" i="2"/>
  <c r="F194" i="2"/>
  <c r="E195" i="2"/>
  <c r="H195" i="2"/>
  <c r="F195" i="2"/>
  <c r="E196" i="2"/>
  <c r="H196" i="2"/>
  <c r="F196" i="2"/>
  <c r="E197" i="2"/>
  <c r="H197" i="2"/>
  <c r="F197" i="2"/>
  <c r="E198" i="2"/>
  <c r="H198" i="2"/>
  <c r="F198" i="2"/>
  <c r="E199" i="2"/>
  <c r="H199" i="2"/>
  <c r="F199" i="2"/>
  <c r="E200" i="2"/>
  <c r="H200" i="2"/>
  <c r="F200" i="2"/>
  <c r="E201" i="2"/>
  <c r="H201" i="2"/>
  <c r="F201" i="2"/>
  <c r="E202" i="2"/>
  <c r="H202" i="2"/>
  <c r="F202" i="2"/>
  <c r="E203" i="2"/>
  <c r="H203" i="2"/>
  <c r="F203" i="2"/>
  <c r="E204" i="2"/>
  <c r="H204" i="2"/>
  <c r="F204" i="2"/>
  <c r="E205" i="2"/>
  <c r="H205" i="2"/>
  <c r="F205" i="2"/>
  <c r="E206" i="2"/>
  <c r="H206" i="2"/>
  <c r="F206" i="2"/>
  <c r="E207" i="2"/>
  <c r="H207" i="2"/>
  <c r="F207" i="2"/>
  <c r="E208" i="2"/>
  <c r="H208" i="2"/>
  <c r="F208" i="2"/>
  <c r="E209" i="2"/>
  <c r="H209" i="2"/>
  <c r="F209" i="2"/>
  <c r="E210" i="2"/>
  <c r="H210" i="2"/>
  <c r="F210" i="2"/>
  <c r="E211" i="2"/>
  <c r="H211" i="2"/>
  <c r="F211" i="2"/>
  <c r="E212" i="2"/>
  <c r="H212" i="2"/>
  <c r="F212" i="2"/>
  <c r="E213" i="2"/>
  <c r="H213" i="2"/>
  <c r="F213" i="2"/>
  <c r="E214" i="2"/>
  <c r="H214" i="2"/>
  <c r="F214" i="2"/>
  <c r="E215" i="2"/>
  <c r="H215" i="2"/>
  <c r="F215" i="2"/>
  <c r="E216" i="2"/>
  <c r="H216" i="2"/>
  <c r="F216" i="2"/>
  <c r="E217" i="2"/>
  <c r="H217" i="2"/>
  <c r="F217" i="2"/>
  <c r="E218" i="2"/>
  <c r="H218" i="2"/>
  <c r="F218" i="2"/>
  <c r="E219" i="2"/>
  <c r="H219" i="2"/>
  <c r="F219" i="2"/>
  <c r="E220" i="2"/>
  <c r="H220" i="2"/>
  <c r="F220" i="2"/>
  <c r="E221" i="2"/>
  <c r="H221" i="2"/>
  <c r="F221" i="2"/>
  <c r="E222" i="2"/>
  <c r="H222" i="2"/>
  <c r="F222" i="2"/>
  <c r="E223" i="2"/>
  <c r="H223" i="2"/>
  <c r="F223" i="2"/>
  <c r="E224" i="2"/>
  <c r="H224" i="2"/>
  <c r="F224" i="2"/>
  <c r="E225" i="2"/>
  <c r="H225" i="2"/>
  <c r="F225" i="2"/>
  <c r="E226" i="2"/>
  <c r="H226" i="2"/>
  <c r="F226" i="2"/>
  <c r="E227" i="2"/>
  <c r="H227" i="2"/>
  <c r="F227" i="2"/>
  <c r="E228" i="2"/>
  <c r="H228" i="2"/>
  <c r="F228" i="2"/>
  <c r="E229" i="2"/>
  <c r="H229" i="2"/>
  <c r="F229" i="2"/>
  <c r="E230" i="2"/>
  <c r="H230" i="2"/>
  <c r="F230" i="2"/>
  <c r="E231" i="2"/>
  <c r="H231" i="2"/>
  <c r="F231" i="2"/>
  <c r="E232" i="2"/>
  <c r="H232" i="2"/>
  <c r="F232" i="2"/>
  <c r="E233" i="2"/>
  <c r="H233" i="2"/>
  <c r="F233" i="2"/>
  <c r="E234" i="2"/>
  <c r="H234" i="2"/>
  <c r="F234" i="2"/>
  <c r="E235" i="2"/>
  <c r="H235" i="2"/>
  <c r="F235" i="2"/>
  <c r="E236" i="2"/>
  <c r="H236" i="2"/>
  <c r="F236" i="2"/>
  <c r="E237" i="2"/>
  <c r="H237" i="2"/>
  <c r="F237" i="2"/>
  <c r="E238" i="2"/>
  <c r="H238" i="2"/>
  <c r="F238" i="2"/>
  <c r="E239" i="2"/>
  <c r="H239" i="2"/>
  <c r="F239" i="2"/>
  <c r="E240" i="2"/>
  <c r="H240" i="2"/>
  <c r="F240" i="2"/>
  <c r="E241" i="2"/>
  <c r="H241" i="2"/>
  <c r="F241" i="2"/>
  <c r="E242" i="2"/>
  <c r="H242" i="2"/>
  <c r="F242" i="2"/>
  <c r="E243" i="2"/>
  <c r="H243" i="2"/>
  <c r="F243" i="2"/>
  <c r="E244" i="2"/>
  <c r="H244" i="2"/>
  <c r="F244" i="2"/>
  <c r="E245" i="2"/>
  <c r="H245" i="2"/>
  <c r="F245" i="2"/>
  <c r="E246" i="2"/>
  <c r="H246" i="2"/>
  <c r="F246" i="2"/>
  <c r="E247" i="2"/>
  <c r="H247" i="2"/>
  <c r="F247" i="2"/>
  <c r="E248" i="2"/>
  <c r="H248" i="2"/>
  <c r="F248" i="2"/>
  <c r="E249" i="2"/>
  <c r="H249" i="2"/>
  <c r="F249" i="2"/>
  <c r="E250" i="2"/>
  <c r="H250" i="2"/>
  <c r="F250" i="2"/>
  <c r="E251" i="2"/>
  <c r="H251" i="2"/>
  <c r="F251" i="2"/>
  <c r="E252" i="2"/>
  <c r="H252" i="2"/>
  <c r="F252" i="2"/>
  <c r="E253" i="2"/>
  <c r="H253" i="2"/>
  <c r="F253" i="2"/>
  <c r="E254" i="2"/>
  <c r="H254" i="2"/>
  <c r="F254" i="2"/>
  <c r="E255" i="2"/>
  <c r="H255" i="2"/>
  <c r="F255" i="2"/>
  <c r="E256" i="2"/>
  <c r="H256" i="2"/>
  <c r="F256" i="2"/>
  <c r="E257" i="2"/>
  <c r="H257" i="2"/>
  <c r="F257" i="2"/>
  <c r="E258" i="2"/>
  <c r="H258" i="2"/>
  <c r="F258" i="2"/>
  <c r="E259" i="2"/>
  <c r="H259" i="2"/>
  <c r="F259" i="2"/>
  <c r="E260" i="2"/>
  <c r="H260" i="2"/>
  <c r="F260" i="2"/>
  <c r="E261" i="2"/>
  <c r="H261" i="2"/>
  <c r="F261" i="2"/>
  <c r="E262" i="2"/>
  <c r="H262" i="2"/>
  <c r="F262" i="2"/>
  <c r="E263" i="2"/>
  <c r="H263" i="2"/>
  <c r="F263" i="2"/>
  <c r="E264" i="2"/>
  <c r="H264" i="2"/>
  <c r="F264" i="2"/>
  <c r="E265" i="2"/>
  <c r="H265" i="2"/>
  <c r="F265" i="2"/>
  <c r="E266" i="2"/>
  <c r="H266" i="2"/>
  <c r="E267" i="2"/>
  <c r="H267" i="2"/>
  <c r="F267" i="2"/>
  <c r="E268" i="2"/>
  <c r="H268" i="2"/>
  <c r="E269" i="2"/>
  <c r="H269" i="2"/>
  <c r="F269" i="2"/>
  <c r="E270" i="2"/>
  <c r="H270" i="2"/>
  <c r="E271" i="2"/>
  <c r="H271" i="2"/>
  <c r="F271" i="2"/>
  <c r="E272" i="2"/>
  <c r="H272" i="2"/>
  <c r="E273" i="2"/>
  <c r="H273" i="2"/>
  <c r="F273" i="2"/>
  <c r="E274" i="2"/>
  <c r="H274" i="2"/>
  <c r="E275" i="2"/>
  <c r="H275" i="2"/>
  <c r="F275" i="2"/>
  <c r="E276" i="2"/>
  <c r="H276" i="2"/>
  <c r="E277" i="2"/>
  <c r="H277" i="2"/>
  <c r="F277" i="2"/>
  <c r="E278" i="2"/>
  <c r="H278" i="2"/>
  <c r="E279" i="2"/>
  <c r="H279" i="2"/>
  <c r="F279" i="2"/>
  <c r="E280" i="2"/>
  <c r="H280" i="2"/>
  <c r="E281" i="2"/>
  <c r="H281" i="2"/>
  <c r="F281" i="2"/>
  <c r="E282" i="2"/>
  <c r="H282" i="2"/>
  <c r="E283" i="2"/>
  <c r="H283" i="2"/>
  <c r="F283" i="2"/>
  <c r="E284" i="2"/>
  <c r="H284" i="2"/>
  <c r="E285" i="2"/>
  <c r="H285" i="2"/>
  <c r="F285" i="2"/>
  <c r="E286" i="2"/>
  <c r="H286" i="2"/>
  <c r="E287" i="2"/>
  <c r="H287" i="2"/>
  <c r="F287" i="2"/>
  <c r="E288" i="2"/>
  <c r="H288" i="2"/>
  <c r="E297" i="2"/>
  <c r="H297" i="2"/>
  <c r="F297" i="2"/>
  <c r="E298" i="2"/>
  <c r="H298" i="2"/>
  <c r="E299" i="2"/>
  <c r="H299" i="2"/>
  <c r="F299" i="2"/>
  <c r="E300" i="2"/>
  <c r="H300" i="2"/>
  <c r="E301" i="2"/>
  <c r="H301" i="2"/>
  <c r="F301" i="2"/>
  <c r="E302" i="2"/>
  <c r="H302" i="2"/>
  <c r="E303" i="2"/>
  <c r="H303" i="2"/>
  <c r="F303" i="2"/>
  <c r="E304" i="2"/>
  <c r="H304" i="2"/>
  <c r="E305" i="2"/>
  <c r="H305" i="2"/>
  <c r="F305" i="2"/>
  <c r="E306" i="2"/>
  <c r="H306" i="2"/>
  <c r="E307" i="2"/>
  <c r="H307" i="2"/>
  <c r="F307" i="2"/>
  <c r="E308" i="2"/>
  <c r="H308" i="2"/>
  <c r="E309" i="2"/>
  <c r="H309" i="2"/>
  <c r="F309" i="2"/>
  <c r="E310" i="2"/>
  <c r="H310" i="2"/>
  <c r="E311" i="2"/>
  <c r="H311" i="2"/>
  <c r="F311" i="2"/>
  <c r="E312" i="2"/>
  <c r="H312" i="2"/>
  <c r="E313" i="2"/>
  <c r="H313" i="2"/>
  <c r="F313" i="2"/>
  <c r="E314" i="2"/>
  <c r="H314" i="2"/>
  <c r="E315" i="2"/>
  <c r="H315" i="2"/>
  <c r="F315" i="2"/>
  <c r="E316" i="2"/>
  <c r="H316" i="2"/>
  <c r="E317" i="2"/>
  <c r="H317" i="2"/>
  <c r="F317" i="2"/>
  <c r="E318" i="2"/>
  <c r="H318" i="2"/>
  <c r="E319" i="2"/>
  <c r="H319" i="2"/>
  <c r="F319" i="2"/>
  <c r="E320" i="2"/>
  <c r="H320" i="2"/>
  <c r="E321" i="2"/>
  <c r="H321" i="2"/>
  <c r="F321" i="2"/>
  <c r="E322" i="2"/>
  <c r="H322" i="2"/>
  <c r="E323" i="2"/>
  <c r="H323" i="2"/>
  <c r="F323" i="2"/>
  <c r="E324" i="2"/>
  <c r="H324" i="2"/>
  <c r="E325" i="2"/>
  <c r="H325" i="2"/>
  <c r="F325" i="2"/>
  <c r="E326" i="2"/>
  <c r="H326" i="2"/>
  <c r="E327" i="2"/>
  <c r="H327" i="2"/>
  <c r="F327" i="2"/>
  <c r="E328" i="2"/>
  <c r="H328" i="2"/>
  <c r="E329" i="2"/>
  <c r="H329" i="2"/>
  <c r="F329" i="2"/>
  <c r="E330" i="2"/>
  <c r="H330" i="2"/>
  <c r="F330" i="2"/>
  <c r="E331" i="2"/>
  <c r="H331" i="2"/>
  <c r="F331" i="2"/>
  <c r="E332" i="2"/>
  <c r="H332" i="2"/>
  <c r="F332" i="2"/>
  <c r="E333" i="2"/>
  <c r="H333" i="2"/>
  <c r="F333" i="2"/>
  <c r="E334" i="2"/>
  <c r="H334" i="2"/>
  <c r="F334" i="2"/>
  <c r="E335" i="2"/>
  <c r="H335" i="2"/>
  <c r="F335" i="2"/>
  <c r="E336" i="2"/>
  <c r="H336" i="2"/>
  <c r="F336" i="2"/>
  <c r="E337" i="2"/>
  <c r="H337" i="2"/>
  <c r="F337" i="2"/>
  <c r="E338" i="2"/>
  <c r="H338" i="2"/>
  <c r="F338" i="2"/>
  <c r="E339" i="2"/>
  <c r="H339" i="2"/>
  <c r="F339" i="2"/>
  <c r="E340" i="2"/>
  <c r="H340" i="2"/>
  <c r="F340" i="2"/>
  <c r="E341" i="2"/>
  <c r="H341" i="2"/>
  <c r="F341" i="2"/>
  <c r="E342" i="2"/>
  <c r="H342" i="2"/>
  <c r="F342" i="2"/>
  <c r="E343" i="2"/>
  <c r="H343" i="2"/>
  <c r="F343" i="2"/>
  <c r="E344" i="2"/>
  <c r="H344" i="2"/>
  <c r="F344" i="2"/>
  <c r="E345" i="2"/>
  <c r="H345" i="2"/>
  <c r="F345" i="2"/>
  <c r="E346" i="2"/>
  <c r="H346" i="2"/>
  <c r="F346" i="2"/>
  <c r="E347" i="2"/>
  <c r="H347" i="2"/>
  <c r="F347" i="2"/>
  <c r="E348" i="2"/>
  <c r="H348" i="2"/>
  <c r="F348" i="2"/>
  <c r="E349" i="2"/>
  <c r="H349" i="2"/>
  <c r="F349" i="2"/>
  <c r="E350" i="2"/>
  <c r="H350" i="2"/>
  <c r="F350" i="2"/>
  <c r="E351" i="2"/>
  <c r="H351" i="2"/>
  <c r="F351" i="2"/>
  <c r="E352" i="2"/>
  <c r="H352" i="2"/>
  <c r="F352" i="2"/>
  <c r="E353" i="2"/>
  <c r="H353" i="2"/>
  <c r="F353" i="2"/>
  <c r="E354" i="2"/>
  <c r="H354" i="2"/>
  <c r="F354" i="2"/>
  <c r="E355" i="2"/>
  <c r="H355" i="2"/>
  <c r="F355" i="2"/>
  <c r="E356" i="2"/>
  <c r="H356" i="2"/>
  <c r="F356" i="2"/>
  <c r="E357" i="2"/>
  <c r="H357" i="2"/>
  <c r="F357" i="2"/>
  <c r="E358" i="2"/>
  <c r="H358" i="2"/>
  <c r="F358" i="2"/>
  <c r="E359" i="2"/>
  <c r="H359" i="2"/>
  <c r="F359" i="2"/>
  <c r="E360" i="2"/>
  <c r="H360" i="2"/>
  <c r="F360" i="2"/>
  <c r="E361" i="2"/>
  <c r="H361" i="2"/>
  <c r="F361" i="2"/>
  <c r="E362" i="2"/>
  <c r="H362" i="2"/>
  <c r="F362" i="2"/>
  <c r="E363" i="2"/>
  <c r="H363" i="2"/>
  <c r="F363" i="2"/>
  <c r="E364" i="2"/>
  <c r="H364" i="2"/>
  <c r="F364" i="2"/>
  <c r="E365" i="2"/>
  <c r="H365" i="2"/>
  <c r="F365" i="2"/>
  <c r="E366" i="2"/>
  <c r="H366" i="2"/>
  <c r="F366" i="2"/>
  <c r="G366" i="2"/>
  <c r="E367" i="2"/>
  <c r="H367" i="2"/>
  <c r="F367" i="2"/>
  <c r="E368" i="2"/>
  <c r="H368" i="2"/>
  <c r="F368" i="2"/>
  <c r="G368" i="2"/>
  <c r="I368" i="2"/>
  <c r="E369" i="2"/>
  <c r="H369" i="2"/>
  <c r="F369" i="2"/>
  <c r="E370" i="2"/>
  <c r="H370" i="2"/>
  <c r="F370" i="2"/>
  <c r="G370" i="2"/>
  <c r="E371" i="2"/>
  <c r="H371" i="2"/>
  <c r="F371" i="2"/>
  <c r="E372" i="2"/>
  <c r="H372" i="2"/>
  <c r="F372" i="2"/>
  <c r="G372" i="2"/>
  <c r="I372" i="2"/>
  <c r="E373" i="2"/>
  <c r="H373" i="2"/>
  <c r="F373" i="2"/>
  <c r="H8" i="2"/>
  <c r="E8" i="2"/>
  <c r="F8" i="2"/>
  <c r="F328" i="2"/>
  <c r="F326" i="2"/>
  <c r="F324" i="2"/>
  <c r="F322" i="2"/>
  <c r="F320" i="2"/>
  <c r="F318" i="2"/>
  <c r="F316" i="2"/>
  <c r="F314" i="2"/>
  <c r="F312" i="2"/>
  <c r="F310" i="2"/>
  <c r="F308" i="2"/>
  <c r="F306" i="2"/>
  <c r="F304" i="2"/>
  <c r="F302" i="2"/>
  <c r="F300" i="2"/>
  <c r="F298" i="2"/>
  <c r="F288" i="2"/>
  <c r="F286" i="2"/>
  <c r="F284" i="2"/>
  <c r="F282" i="2"/>
  <c r="F280" i="2"/>
  <c r="F278" i="2"/>
  <c r="F276" i="2"/>
  <c r="F274" i="2"/>
  <c r="F272" i="2"/>
  <c r="F270" i="2"/>
  <c r="F268" i="2"/>
  <c r="F266" i="2"/>
  <c r="G367" i="2"/>
  <c r="I367" i="2"/>
  <c r="G371" i="2"/>
  <c r="I371" i="2"/>
  <c r="G369" i="2"/>
  <c r="I369" i="2"/>
  <c r="G364" i="2"/>
  <c r="I364" i="2"/>
  <c r="G362" i="2"/>
  <c r="I362" i="2"/>
  <c r="G360" i="2"/>
  <c r="I360" i="2"/>
  <c r="G358" i="2"/>
  <c r="I358" i="2"/>
  <c r="G356" i="2"/>
  <c r="I356" i="2"/>
  <c r="G354" i="2"/>
  <c r="I354" i="2"/>
  <c r="G352" i="2"/>
  <c r="I352" i="2"/>
  <c r="G350" i="2"/>
  <c r="I350" i="2"/>
  <c r="G348" i="2"/>
  <c r="I348" i="2"/>
  <c r="G346" i="2"/>
  <c r="I346" i="2"/>
  <c r="G344" i="2"/>
  <c r="I344" i="2"/>
  <c r="G342" i="2"/>
  <c r="I342" i="2"/>
  <c r="G340" i="2"/>
  <c r="I340" i="2"/>
  <c r="G338" i="2"/>
  <c r="I338" i="2"/>
  <c r="G336" i="2"/>
  <c r="I336" i="2"/>
  <c r="G334" i="2"/>
  <c r="I334" i="2"/>
  <c r="G332" i="2"/>
  <c r="I332" i="2"/>
  <c r="G330" i="2"/>
  <c r="I330" i="2"/>
  <c r="G328" i="2"/>
  <c r="I328" i="2"/>
  <c r="G326" i="2"/>
  <c r="I326" i="2"/>
  <c r="G324" i="2"/>
  <c r="I324" i="2"/>
  <c r="G322" i="2"/>
  <c r="I322" i="2"/>
  <c r="G320" i="2"/>
  <c r="I320" i="2"/>
  <c r="G318" i="2"/>
  <c r="I318" i="2"/>
  <c r="G316" i="2"/>
  <c r="I316" i="2"/>
  <c r="G314" i="2"/>
  <c r="I314" i="2"/>
  <c r="G312" i="2"/>
  <c r="I312" i="2"/>
  <c r="G310" i="2"/>
  <c r="I310" i="2"/>
  <c r="G308" i="2"/>
  <c r="I308" i="2"/>
  <c r="G306" i="2"/>
  <c r="I306" i="2"/>
  <c r="G304" i="2"/>
  <c r="I304" i="2"/>
  <c r="G302" i="2"/>
  <c r="I302" i="2"/>
  <c r="G300" i="2"/>
  <c r="I300" i="2"/>
  <c r="G298" i="2"/>
  <c r="I298" i="2"/>
  <c r="G288" i="2"/>
  <c r="I288" i="2"/>
  <c r="G286" i="2"/>
  <c r="I286" i="2"/>
  <c r="G284" i="2"/>
  <c r="I284" i="2"/>
  <c r="G282" i="2"/>
  <c r="I282" i="2"/>
  <c r="G280" i="2"/>
  <c r="I280" i="2"/>
  <c r="G278" i="2"/>
  <c r="I278" i="2"/>
  <c r="G276" i="2"/>
  <c r="I276" i="2"/>
  <c r="G274" i="2"/>
  <c r="I274" i="2"/>
  <c r="G272" i="2"/>
  <c r="I272" i="2"/>
  <c r="G270" i="2"/>
  <c r="I270" i="2"/>
  <c r="G268" i="2"/>
  <c r="I268" i="2"/>
  <c r="G266" i="2"/>
  <c r="I266" i="2"/>
  <c r="G264" i="2"/>
  <c r="I264" i="2"/>
  <c r="G262" i="2"/>
  <c r="I262" i="2"/>
  <c r="G260" i="2"/>
  <c r="I260" i="2"/>
  <c r="G258" i="2"/>
  <c r="I258" i="2"/>
  <c r="G256" i="2"/>
  <c r="I256" i="2"/>
  <c r="G254" i="2"/>
  <c r="I254" i="2"/>
  <c r="G252" i="2"/>
  <c r="I252" i="2"/>
  <c r="G250" i="2"/>
  <c r="I250" i="2"/>
  <c r="G248" i="2"/>
  <c r="I248" i="2"/>
  <c r="G246" i="2"/>
  <c r="I246" i="2"/>
  <c r="G244" i="2"/>
  <c r="I244" i="2"/>
  <c r="G242" i="2"/>
  <c r="I242" i="2"/>
  <c r="G240" i="2"/>
  <c r="I240" i="2"/>
  <c r="G238" i="2"/>
  <c r="I238" i="2"/>
  <c r="G236" i="2"/>
  <c r="I236" i="2"/>
  <c r="G234" i="2"/>
  <c r="I234" i="2"/>
  <c r="G232" i="2"/>
  <c r="I232" i="2"/>
  <c r="G230" i="2"/>
  <c r="I230" i="2"/>
  <c r="G228" i="2"/>
  <c r="I228" i="2"/>
  <c r="G226" i="2"/>
  <c r="I226" i="2"/>
  <c r="G224" i="2"/>
  <c r="I224" i="2"/>
  <c r="G222" i="2"/>
  <c r="I222" i="2"/>
  <c r="G220" i="2"/>
  <c r="I220" i="2"/>
  <c r="G218" i="2"/>
  <c r="I218" i="2"/>
  <c r="G216" i="2"/>
  <c r="I216" i="2"/>
  <c r="G214" i="2"/>
  <c r="I214" i="2"/>
  <c r="G212" i="2"/>
  <c r="I212" i="2"/>
  <c r="G210" i="2"/>
  <c r="I210" i="2"/>
  <c r="G208" i="2"/>
  <c r="I208" i="2"/>
  <c r="G206" i="2"/>
  <c r="I206" i="2"/>
  <c r="G204" i="2"/>
  <c r="I204" i="2"/>
  <c r="G202" i="2"/>
  <c r="I202" i="2"/>
  <c r="G200" i="2"/>
  <c r="I200" i="2"/>
  <c r="G198" i="2"/>
  <c r="I198" i="2"/>
  <c r="G196" i="2"/>
  <c r="I196" i="2"/>
  <c r="G194" i="2"/>
  <c r="I194" i="2"/>
  <c r="G192" i="2"/>
  <c r="I192" i="2"/>
  <c r="G190" i="2"/>
  <c r="I190" i="2"/>
  <c r="G188" i="2"/>
  <c r="I188" i="2"/>
  <c r="G186" i="2"/>
  <c r="I186" i="2"/>
  <c r="G184" i="2"/>
  <c r="I184" i="2"/>
  <c r="G182" i="2"/>
  <c r="I182" i="2"/>
  <c r="G180" i="2"/>
  <c r="I180" i="2"/>
  <c r="I370" i="2"/>
  <c r="I366" i="2"/>
  <c r="G373" i="2"/>
  <c r="I373" i="2"/>
  <c r="G365" i="2"/>
  <c r="I365" i="2"/>
  <c r="G363" i="2"/>
  <c r="I363" i="2"/>
  <c r="G361" i="2"/>
  <c r="I361" i="2"/>
  <c r="G359" i="2"/>
  <c r="I359" i="2"/>
  <c r="G357" i="2"/>
  <c r="I357" i="2"/>
  <c r="G355" i="2"/>
  <c r="I355" i="2"/>
  <c r="G353" i="2"/>
  <c r="I353" i="2"/>
  <c r="G351" i="2"/>
  <c r="I351" i="2"/>
  <c r="G349" i="2"/>
  <c r="I349" i="2"/>
  <c r="G347" i="2"/>
  <c r="I347" i="2"/>
  <c r="G345" i="2"/>
  <c r="I345" i="2"/>
  <c r="G343" i="2"/>
  <c r="I343" i="2"/>
  <c r="G341" i="2"/>
  <c r="I341" i="2"/>
  <c r="G339" i="2"/>
  <c r="I339" i="2"/>
  <c r="G337" i="2"/>
  <c r="I337" i="2"/>
  <c r="G335" i="2"/>
  <c r="I335" i="2"/>
  <c r="G333" i="2"/>
  <c r="I333" i="2"/>
  <c r="G331" i="2"/>
  <c r="I331" i="2"/>
  <c r="G329" i="2"/>
  <c r="I329" i="2"/>
  <c r="G327" i="2"/>
  <c r="I327" i="2"/>
  <c r="G325" i="2"/>
  <c r="I325" i="2"/>
  <c r="G323" i="2"/>
  <c r="I323" i="2"/>
  <c r="G321" i="2"/>
  <c r="I321" i="2"/>
  <c r="G319" i="2"/>
  <c r="I319" i="2"/>
  <c r="G317" i="2"/>
  <c r="I317" i="2"/>
  <c r="G315" i="2"/>
  <c r="I315" i="2"/>
  <c r="G313" i="2"/>
  <c r="I313" i="2"/>
  <c r="G311" i="2"/>
  <c r="I311" i="2"/>
  <c r="G309" i="2"/>
  <c r="I309" i="2"/>
  <c r="G307" i="2"/>
  <c r="I307" i="2"/>
  <c r="G305" i="2"/>
  <c r="I305" i="2"/>
  <c r="G303" i="2"/>
  <c r="I303" i="2"/>
  <c r="G301" i="2"/>
  <c r="I301" i="2"/>
  <c r="G299" i="2"/>
  <c r="I299" i="2"/>
  <c r="G297" i="2"/>
  <c r="I297" i="2"/>
  <c r="G287" i="2"/>
  <c r="I287" i="2"/>
  <c r="G285" i="2"/>
  <c r="I285" i="2"/>
  <c r="G283" i="2"/>
  <c r="I283" i="2"/>
  <c r="G281" i="2"/>
  <c r="I281" i="2"/>
  <c r="G279" i="2"/>
  <c r="I279" i="2"/>
  <c r="G277" i="2"/>
  <c r="I277" i="2"/>
  <c r="G275" i="2"/>
  <c r="I275" i="2"/>
  <c r="G273" i="2"/>
  <c r="I273" i="2"/>
  <c r="G271" i="2"/>
  <c r="I271" i="2"/>
  <c r="G269" i="2"/>
  <c r="I269" i="2"/>
  <c r="G267" i="2"/>
  <c r="I267" i="2"/>
  <c r="G265" i="2"/>
  <c r="I265" i="2"/>
  <c r="G263" i="2"/>
  <c r="I263" i="2"/>
  <c r="G261" i="2"/>
  <c r="I261" i="2"/>
  <c r="G259" i="2"/>
  <c r="I259" i="2"/>
  <c r="G257" i="2"/>
  <c r="I257" i="2"/>
  <c r="G255" i="2"/>
  <c r="I255" i="2"/>
  <c r="G253" i="2"/>
  <c r="I253" i="2"/>
  <c r="G251" i="2"/>
  <c r="I251" i="2"/>
  <c r="G249" i="2"/>
  <c r="I249" i="2"/>
  <c r="G247" i="2"/>
  <c r="I247" i="2"/>
  <c r="G245" i="2"/>
  <c r="I245" i="2"/>
  <c r="G243" i="2"/>
  <c r="I243" i="2"/>
  <c r="G241" i="2"/>
  <c r="I241" i="2"/>
  <c r="G239" i="2"/>
  <c r="I239" i="2"/>
  <c r="G237" i="2"/>
  <c r="I237" i="2"/>
  <c r="G235" i="2"/>
  <c r="I235" i="2"/>
  <c r="G233" i="2"/>
  <c r="I233" i="2"/>
  <c r="G231" i="2"/>
  <c r="I231" i="2"/>
  <c r="G229" i="2"/>
  <c r="I229" i="2"/>
  <c r="G227" i="2"/>
  <c r="I227" i="2"/>
  <c r="G225" i="2"/>
  <c r="I225" i="2"/>
  <c r="G223" i="2"/>
  <c r="I223" i="2"/>
  <c r="G221" i="2"/>
  <c r="I221" i="2"/>
  <c r="G219" i="2"/>
  <c r="I219" i="2"/>
  <c r="G217" i="2"/>
  <c r="I217" i="2"/>
  <c r="G215" i="2"/>
  <c r="I215" i="2"/>
  <c r="G213" i="2"/>
  <c r="I213" i="2"/>
  <c r="G211" i="2"/>
  <c r="I211" i="2"/>
  <c r="G209" i="2"/>
  <c r="I209" i="2"/>
  <c r="G207" i="2"/>
  <c r="I207" i="2"/>
  <c r="G205" i="2"/>
  <c r="I205" i="2"/>
  <c r="G203" i="2"/>
  <c r="I203" i="2"/>
  <c r="G201" i="2"/>
  <c r="I201" i="2"/>
  <c r="G199" i="2"/>
  <c r="I199" i="2"/>
  <c r="G197" i="2"/>
  <c r="I197" i="2"/>
  <c r="G195" i="2"/>
  <c r="I195" i="2"/>
  <c r="G193" i="2"/>
  <c r="I193" i="2"/>
  <c r="G191" i="2"/>
  <c r="I191" i="2"/>
  <c r="G189" i="2"/>
  <c r="I189" i="2"/>
  <c r="G187" i="2"/>
  <c r="I187" i="2"/>
  <c r="G185" i="2"/>
  <c r="I185" i="2"/>
  <c r="G183" i="2"/>
  <c r="I183" i="2"/>
  <c r="G181" i="2"/>
  <c r="I181" i="2"/>
  <c r="G177" i="2"/>
  <c r="I177" i="2"/>
  <c r="G175" i="2"/>
  <c r="I175" i="2"/>
  <c r="G173" i="2"/>
  <c r="I173" i="2"/>
  <c r="G171" i="2"/>
  <c r="I171" i="2"/>
  <c r="G169" i="2"/>
  <c r="I169" i="2"/>
  <c r="G168" i="2"/>
  <c r="I168" i="2"/>
  <c r="G167" i="2"/>
  <c r="I167" i="2"/>
  <c r="G166" i="2"/>
  <c r="I166" i="2"/>
  <c r="G165" i="2"/>
  <c r="I165" i="2"/>
  <c r="G164" i="2"/>
  <c r="I164" i="2"/>
  <c r="G163" i="2"/>
  <c r="I163" i="2"/>
  <c r="G162" i="2"/>
  <c r="I162" i="2"/>
  <c r="G161" i="2"/>
  <c r="I161" i="2"/>
  <c r="G160" i="2"/>
  <c r="I160" i="2"/>
  <c r="G159" i="2"/>
  <c r="I159" i="2"/>
  <c r="G158" i="2"/>
  <c r="I158" i="2"/>
  <c r="G157" i="2"/>
  <c r="I157" i="2"/>
  <c r="G156" i="2"/>
  <c r="I156" i="2"/>
  <c r="G155" i="2"/>
  <c r="I155" i="2"/>
  <c r="G154" i="2"/>
  <c r="I154" i="2"/>
  <c r="G153" i="2"/>
  <c r="I153" i="2"/>
  <c r="G152" i="2"/>
  <c r="I152" i="2"/>
  <c r="G151" i="2"/>
  <c r="I151" i="2"/>
  <c r="G150" i="2"/>
  <c r="I150" i="2"/>
  <c r="G149" i="2"/>
  <c r="I149" i="2"/>
  <c r="G148" i="2"/>
  <c r="I148" i="2"/>
  <c r="G147" i="2"/>
  <c r="I147" i="2"/>
  <c r="G146" i="2"/>
  <c r="I146" i="2"/>
  <c r="G145" i="2"/>
  <c r="I145" i="2"/>
  <c r="G144" i="2"/>
  <c r="I144" i="2"/>
  <c r="G143" i="2"/>
  <c r="I143" i="2"/>
  <c r="G142" i="2"/>
  <c r="I142" i="2"/>
  <c r="G141" i="2"/>
  <c r="I141" i="2"/>
  <c r="G140" i="2"/>
  <c r="I140" i="2"/>
  <c r="G139" i="2"/>
  <c r="I139" i="2"/>
  <c r="G138" i="2"/>
  <c r="I138" i="2"/>
  <c r="G137" i="2"/>
  <c r="I137" i="2"/>
  <c r="G136" i="2"/>
  <c r="I136" i="2"/>
  <c r="G135" i="2"/>
  <c r="I135" i="2"/>
  <c r="G134" i="2"/>
  <c r="I134" i="2"/>
  <c r="G133" i="2"/>
  <c r="I133" i="2"/>
  <c r="G132" i="2"/>
  <c r="I132" i="2"/>
  <c r="G131" i="2"/>
  <c r="I131" i="2"/>
  <c r="G130" i="2"/>
  <c r="I130" i="2"/>
  <c r="G129" i="2"/>
  <c r="I129" i="2"/>
  <c r="G127" i="2"/>
  <c r="I127" i="2"/>
  <c r="G126" i="2"/>
  <c r="I126" i="2"/>
  <c r="G125" i="2"/>
  <c r="I125" i="2"/>
  <c r="G124" i="2"/>
  <c r="I124" i="2"/>
  <c r="G123" i="2"/>
  <c r="I123" i="2"/>
  <c r="G122" i="2"/>
  <c r="I122" i="2"/>
  <c r="G121" i="2"/>
  <c r="I121" i="2"/>
  <c r="G120" i="2"/>
  <c r="I120" i="2"/>
  <c r="G119" i="2"/>
  <c r="I119" i="2"/>
  <c r="G117" i="2"/>
  <c r="I117" i="2"/>
  <c r="G115" i="2"/>
  <c r="I115" i="2"/>
  <c r="G113" i="2"/>
  <c r="I113" i="2"/>
  <c r="G111" i="2"/>
  <c r="I111" i="2"/>
  <c r="G110" i="2"/>
  <c r="I110" i="2"/>
  <c r="G109" i="2"/>
  <c r="I109" i="2"/>
  <c r="G108" i="2"/>
  <c r="I108" i="2"/>
  <c r="G107" i="2"/>
  <c r="I107" i="2"/>
  <c r="G106" i="2"/>
  <c r="I106" i="2"/>
  <c r="G105" i="2"/>
  <c r="I105" i="2"/>
  <c r="G103" i="2"/>
  <c r="I103" i="2"/>
  <c r="G102" i="2"/>
  <c r="I102" i="2"/>
  <c r="G101" i="2"/>
  <c r="I101" i="2"/>
  <c r="G100" i="2"/>
  <c r="I100" i="2"/>
  <c r="G99" i="2"/>
  <c r="I99" i="2"/>
  <c r="G98" i="2"/>
  <c r="I98" i="2"/>
  <c r="G97" i="2"/>
  <c r="I97" i="2"/>
  <c r="G96" i="2"/>
  <c r="I96" i="2"/>
  <c r="G94" i="2"/>
  <c r="I94" i="2"/>
  <c r="G93" i="2"/>
  <c r="I93" i="2"/>
  <c r="G92" i="2"/>
  <c r="I92" i="2"/>
  <c r="G90" i="2"/>
  <c r="I90" i="2"/>
  <c r="G89" i="2"/>
  <c r="I89" i="2"/>
  <c r="G88" i="2"/>
  <c r="I88" i="2"/>
  <c r="G87" i="2"/>
  <c r="I87" i="2"/>
  <c r="G86" i="2"/>
  <c r="I86" i="2"/>
  <c r="G85" i="2"/>
  <c r="I85" i="2"/>
  <c r="G84" i="2"/>
  <c r="I84" i="2"/>
  <c r="G82" i="2"/>
  <c r="I82" i="2"/>
  <c r="G80" i="2"/>
  <c r="I80" i="2"/>
  <c r="G78" i="2"/>
  <c r="I78" i="2"/>
  <c r="G76" i="2"/>
  <c r="I76" i="2"/>
  <c r="G74" i="2"/>
  <c r="I74" i="2"/>
  <c r="G73" i="2"/>
  <c r="I73" i="2"/>
  <c r="G72" i="2"/>
  <c r="I72" i="2"/>
  <c r="G70" i="2"/>
  <c r="I70" i="2"/>
  <c r="G68" i="2"/>
  <c r="I68" i="2"/>
  <c r="G66" i="2"/>
  <c r="I66" i="2"/>
  <c r="G65" i="2"/>
  <c r="I65" i="2"/>
  <c r="G64" i="2"/>
  <c r="I64" i="2"/>
  <c r="G63" i="2"/>
  <c r="I63" i="2"/>
  <c r="G62" i="2"/>
  <c r="I62" i="2"/>
  <c r="G61" i="2"/>
  <c r="I61" i="2"/>
  <c r="G60" i="2"/>
  <c r="I60" i="2"/>
  <c r="G59" i="2"/>
  <c r="I59" i="2"/>
  <c r="G58" i="2"/>
  <c r="I58" i="2"/>
  <c r="G57" i="2"/>
  <c r="I57" i="2"/>
  <c r="G56" i="2"/>
  <c r="I56" i="2"/>
  <c r="G55" i="2"/>
  <c r="I55" i="2"/>
  <c r="G54" i="2"/>
  <c r="I54" i="2"/>
  <c r="G53" i="2"/>
  <c r="I53" i="2"/>
  <c r="G52" i="2"/>
  <c r="I52" i="2"/>
  <c r="G51" i="2"/>
  <c r="I51" i="2"/>
  <c r="G50" i="2"/>
  <c r="I50" i="2"/>
  <c r="G49" i="2"/>
  <c r="I49" i="2"/>
  <c r="G48" i="2"/>
  <c r="I48" i="2"/>
  <c r="G47" i="2"/>
  <c r="I47" i="2"/>
  <c r="G46" i="2"/>
  <c r="I46" i="2"/>
  <c r="G45" i="2"/>
  <c r="I45" i="2"/>
  <c r="G43" i="2"/>
  <c r="I43" i="2"/>
  <c r="G42" i="2"/>
  <c r="I42" i="2"/>
  <c r="G41" i="2"/>
  <c r="I41" i="2"/>
  <c r="G39" i="2"/>
  <c r="I39" i="2"/>
  <c r="G37" i="2"/>
  <c r="I37" i="2"/>
  <c r="G35" i="2"/>
  <c r="I35" i="2"/>
  <c r="G33" i="2"/>
  <c r="I33" i="2"/>
  <c r="G31" i="2"/>
  <c r="I31" i="2"/>
  <c r="G29" i="2"/>
  <c r="I29" i="2"/>
  <c r="G28" i="2"/>
  <c r="I28" i="2"/>
  <c r="G27" i="2"/>
  <c r="I27" i="2"/>
  <c r="G26" i="2"/>
  <c r="I26" i="2"/>
  <c r="G25" i="2"/>
  <c r="I25" i="2"/>
  <c r="G24" i="2"/>
  <c r="I24" i="2"/>
  <c r="G23" i="2"/>
  <c r="I23" i="2"/>
  <c r="G22" i="2"/>
  <c r="I22" i="2"/>
  <c r="G21" i="2"/>
  <c r="I21" i="2"/>
  <c r="G20" i="2"/>
  <c r="I20" i="2"/>
  <c r="G19" i="2"/>
  <c r="I19" i="2"/>
  <c r="G18" i="2"/>
  <c r="I18" i="2"/>
  <c r="G17" i="2"/>
  <c r="I17" i="2"/>
  <c r="G16" i="2"/>
  <c r="I16" i="2"/>
  <c r="G14" i="2"/>
  <c r="I14" i="2"/>
  <c r="G12" i="2"/>
  <c r="I12" i="2"/>
  <c r="G10" i="2"/>
  <c r="I10" i="2"/>
  <c r="G9" i="2"/>
  <c r="I9" i="2"/>
  <c r="F179" i="2"/>
  <c r="G178" i="2"/>
  <c r="I178" i="2"/>
  <c r="G176" i="2"/>
  <c r="I176" i="2"/>
  <c r="G174" i="2"/>
  <c r="I174" i="2"/>
  <c r="G172" i="2"/>
  <c r="I172" i="2"/>
  <c r="G170" i="2"/>
  <c r="I170" i="2"/>
  <c r="G128" i="2"/>
  <c r="I128" i="2"/>
  <c r="G118" i="2"/>
  <c r="I118" i="2"/>
  <c r="G116" i="2"/>
  <c r="I116" i="2"/>
  <c r="G114" i="2"/>
  <c r="I114" i="2"/>
  <c r="G112" i="2"/>
  <c r="I112" i="2"/>
  <c r="G104" i="2"/>
  <c r="I104" i="2"/>
  <c r="G95" i="2"/>
  <c r="I95" i="2"/>
  <c r="G91" i="2"/>
  <c r="I91" i="2"/>
  <c r="G83" i="2"/>
  <c r="I83" i="2"/>
  <c r="G81" i="2"/>
  <c r="I81" i="2"/>
  <c r="G79" i="2"/>
  <c r="I79" i="2"/>
  <c r="G77" i="2"/>
  <c r="I77" i="2"/>
  <c r="G75" i="2"/>
  <c r="I75" i="2"/>
  <c r="G71" i="2"/>
  <c r="I71" i="2"/>
  <c r="G69" i="2"/>
  <c r="I69" i="2"/>
  <c r="G67" i="2"/>
  <c r="I67" i="2"/>
  <c r="G44" i="2"/>
  <c r="I44" i="2"/>
  <c r="G40" i="2"/>
  <c r="I40" i="2"/>
  <c r="G38" i="2"/>
  <c r="I38" i="2"/>
  <c r="G36" i="2"/>
  <c r="I36" i="2"/>
  <c r="G34" i="2"/>
  <c r="I34" i="2"/>
  <c r="G32" i="2"/>
  <c r="I32" i="2"/>
  <c r="G30" i="2"/>
  <c r="I30" i="2"/>
  <c r="G15" i="2"/>
  <c r="I15" i="2"/>
  <c r="G13" i="2"/>
  <c r="I13" i="2"/>
  <c r="G11" i="2"/>
  <c r="I11" i="2"/>
  <c r="G8" i="2"/>
  <c r="I8" i="2"/>
  <c r="G179" i="2"/>
  <c r="I179" i="2"/>
  <c r="J179" i="2"/>
  <c r="K179" i="2"/>
  <c r="J266" i="2"/>
  <c r="K266" i="2"/>
  <c r="J268" i="2"/>
  <c r="K268" i="2"/>
  <c r="J270" i="2"/>
  <c r="K270" i="2"/>
  <c r="J272" i="2"/>
  <c r="K272" i="2"/>
  <c r="J274" i="2"/>
  <c r="K274" i="2"/>
  <c r="J276" i="2"/>
  <c r="K276" i="2"/>
  <c r="J278" i="2"/>
  <c r="K278" i="2"/>
  <c r="J280" i="2"/>
  <c r="K280" i="2"/>
  <c r="J282" i="2"/>
  <c r="K282" i="2"/>
  <c r="J284" i="2"/>
  <c r="K284" i="2"/>
  <c r="J286" i="2"/>
  <c r="K286" i="2"/>
  <c r="J288" i="2"/>
  <c r="K288" i="2"/>
  <c r="J298" i="2"/>
  <c r="K298" i="2"/>
  <c r="J300" i="2"/>
  <c r="K300" i="2"/>
  <c r="J302" i="2"/>
  <c r="K302" i="2"/>
  <c r="J304" i="2"/>
  <c r="K304" i="2"/>
  <c r="J306" i="2"/>
  <c r="K306" i="2"/>
  <c r="J308" i="2"/>
  <c r="K308" i="2"/>
  <c r="J310" i="2"/>
  <c r="K310" i="2"/>
  <c r="J312" i="2"/>
  <c r="K312" i="2"/>
  <c r="J314" i="2"/>
  <c r="K314" i="2"/>
  <c r="J316" i="2"/>
  <c r="K316" i="2"/>
  <c r="J318" i="2"/>
  <c r="K318" i="2"/>
  <c r="J320" i="2"/>
  <c r="K320" i="2"/>
  <c r="J322" i="2"/>
  <c r="K322" i="2"/>
  <c r="J324" i="2"/>
  <c r="K324" i="2"/>
  <c r="J326" i="2"/>
  <c r="K326" i="2"/>
  <c r="J328" i="2"/>
  <c r="K328" i="2"/>
  <c r="J8" i="2"/>
  <c r="K8" i="2"/>
  <c r="J373" i="2"/>
  <c r="K373" i="2"/>
  <c r="J372" i="2"/>
  <c r="K372" i="2"/>
  <c r="J371" i="2"/>
  <c r="K371" i="2"/>
  <c r="J370" i="2"/>
  <c r="K370" i="2"/>
  <c r="J369" i="2"/>
  <c r="K369" i="2"/>
  <c r="J368" i="2"/>
  <c r="K368" i="2"/>
  <c r="J367" i="2"/>
  <c r="K367" i="2"/>
  <c r="J366" i="2"/>
  <c r="K366" i="2"/>
  <c r="J365" i="2"/>
  <c r="K365" i="2"/>
  <c r="J364" i="2"/>
  <c r="K364" i="2"/>
  <c r="J363" i="2"/>
  <c r="K363" i="2"/>
  <c r="J362" i="2"/>
  <c r="K362" i="2"/>
  <c r="J361" i="2"/>
  <c r="K361" i="2"/>
  <c r="J360" i="2"/>
  <c r="K360" i="2"/>
  <c r="J359" i="2"/>
  <c r="K359" i="2"/>
  <c r="J358" i="2"/>
  <c r="K358" i="2"/>
  <c r="J357" i="2"/>
  <c r="K357" i="2"/>
  <c r="J356" i="2"/>
  <c r="K356" i="2"/>
  <c r="J355" i="2"/>
  <c r="K355" i="2"/>
  <c r="J354" i="2"/>
  <c r="K354" i="2"/>
  <c r="J353" i="2"/>
  <c r="K353" i="2"/>
  <c r="J352" i="2"/>
  <c r="K352" i="2"/>
  <c r="J351" i="2"/>
  <c r="K351" i="2"/>
  <c r="J350" i="2"/>
  <c r="K350" i="2"/>
  <c r="J349" i="2"/>
  <c r="K349" i="2"/>
  <c r="J348" i="2"/>
  <c r="K348" i="2"/>
  <c r="J347" i="2"/>
  <c r="K347" i="2"/>
  <c r="J346" i="2"/>
  <c r="K346" i="2"/>
  <c r="J345" i="2"/>
  <c r="K345" i="2"/>
  <c r="J344" i="2"/>
  <c r="K344" i="2"/>
  <c r="J343" i="2"/>
  <c r="K343" i="2"/>
  <c r="J342" i="2"/>
  <c r="K342" i="2"/>
  <c r="J341" i="2"/>
  <c r="K341" i="2"/>
  <c r="J340" i="2"/>
  <c r="K340" i="2"/>
  <c r="J339" i="2"/>
  <c r="K339" i="2"/>
  <c r="J338" i="2"/>
  <c r="K338" i="2"/>
  <c r="J337" i="2"/>
  <c r="K337" i="2"/>
  <c r="J336" i="2"/>
  <c r="K336" i="2"/>
  <c r="J335" i="2"/>
  <c r="K335" i="2"/>
  <c r="J334" i="2"/>
  <c r="K334" i="2"/>
  <c r="J333" i="2"/>
  <c r="K333" i="2"/>
  <c r="J332" i="2"/>
  <c r="K332" i="2"/>
  <c r="J331" i="2"/>
  <c r="K331" i="2"/>
  <c r="J330" i="2"/>
  <c r="K330" i="2"/>
  <c r="J329" i="2"/>
  <c r="K329" i="2"/>
  <c r="J327" i="2"/>
  <c r="K327" i="2"/>
  <c r="J325" i="2"/>
  <c r="K325" i="2"/>
  <c r="J323" i="2"/>
  <c r="K323" i="2"/>
  <c r="J321" i="2"/>
  <c r="K321" i="2"/>
  <c r="J319" i="2"/>
  <c r="K319" i="2"/>
  <c r="J317" i="2"/>
  <c r="K317" i="2"/>
  <c r="J315" i="2"/>
  <c r="K315" i="2"/>
  <c r="J313" i="2"/>
  <c r="K313" i="2"/>
  <c r="J311" i="2"/>
  <c r="K311" i="2"/>
  <c r="J309" i="2"/>
  <c r="K309" i="2"/>
  <c r="J307" i="2"/>
  <c r="K307" i="2"/>
  <c r="J305" i="2"/>
  <c r="K305" i="2"/>
  <c r="J303" i="2"/>
  <c r="K303" i="2"/>
  <c r="J301" i="2"/>
  <c r="K301" i="2"/>
  <c r="J299" i="2"/>
  <c r="K299" i="2"/>
  <c r="J297" i="2"/>
  <c r="K297" i="2"/>
  <c r="J287" i="2"/>
  <c r="K287" i="2"/>
  <c r="J285" i="2"/>
  <c r="K285" i="2"/>
  <c r="J283" i="2"/>
  <c r="K283" i="2"/>
  <c r="J281" i="2"/>
  <c r="K281" i="2"/>
  <c r="J279" i="2"/>
  <c r="K279" i="2"/>
  <c r="J277" i="2"/>
  <c r="K277" i="2"/>
  <c r="J275" i="2"/>
  <c r="K275" i="2"/>
  <c r="J273" i="2"/>
  <c r="K273" i="2"/>
  <c r="J271" i="2"/>
  <c r="K271" i="2"/>
  <c r="J269" i="2"/>
  <c r="K269" i="2"/>
  <c r="J267" i="2"/>
  <c r="K267" i="2"/>
  <c r="J265" i="2"/>
  <c r="K265" i="2"/>
  <c r="J264" i="2"/>
  <c r="K264" i="2"/>
  <c r="J263" i="2"/>
  <c r="K263" i="2"/>
  <c r="J262" i="2"/>
  <c r="K262" i="2"/>
  <c r="J261" i="2"/>
  <c r="K261" i="2"/>
  <c r="J260" i="2"/>
  <c r="K260" i="2"/>
  <c r="J259" i="2"/>
  <c r="K259" i="2"/>
  <c r="J258" i="2"/>
  <c r="K258" i="2"/>
  <c r="J257" i="2"/>
  <c r="K257" i="2"/>
  <c r="J256" i="2"/>
  <c r="K256" i="2"/>
  <c r="J255" i="2"/>
  <c r="K255" i="2"/>
  <c r="J254" i="2"/>
  <c r="K254" i="2"/>
  <c r="J253" i="2"/>
  <c r="K253" i="2"/>
  <c r="J252" i="2"/>
  <c r="K252" i="2"/>
  <c r="J251" i="2"/>
  <c r="K251" i="2"/>
  <c r="J250" i="2"/>
  <c r="K250" i="2"/>
  <c r="J249" i="2"/>
  <c r="K249" i="2"/>
  <c r="J248" i="2"/>
  <c r="K248" i="2"/>
  <c r="J247" i="2"/>
  <c r="K247" i="2"/>
  <c r="J246" i="2"/>
  <c r="K246" i="2"/>
  <c r="J245" i="2"/>
  <c r="K245" i="2"/>
  <c r="J244" i="2"/>
  <c r="K244" i="2"/>
  <c r="J243" i="2"/>
  <c r="K243" i="2"/>
  <c r="J242" i="2"/>
  <c r="K242" i="2"/>
  <c r="J241" i="2"/>
  <c r="K241" i="2"/>
  <c r="J240" i="2"/>
  <c r="K240" i="2"/>
  <c r="J239" i="2"/>
  <c r="K239" i="2"/>
  <c r="J238" i="2"/>
  <c r="K238" i="2"/>
  <c r="J237" i="2"/>
  <c r="K237" i="2"/>
  <c r="J236" i="2"/>
  <c r="K236" i="2"/>
  <c r="J235" i="2"/>
  <c r="K235" i="2"/>
  <c r="J234" i="2"/>
  <c r="K234" i="2"/>
  <c r="J233" i="2"/>
  <c r="K233" i="2"/>
  <c r="J232" i="2"/>
  <c r="K232" i="2"/>
  <c r="J231" i="2"/>
  <c r="K231" i="2"/>
  <c r="J230" i="2"/>
  <c r="K230" i="2"/>
  <c r="J229" i="2"/>
  <c r="K229" i="2"/>
  <c r="J228" i="2"/>
  <c r="K228" i="2"/>
  <c r="J227" i="2"/>
  <c r="K227" i="2"/>
  <c r="J226" i="2"/>
  <c r="K226" i="2"/>
  <c r="J225" i="2"/>
  <c r="K225" i="2"/>
  <c r="J224" i="2"/>
  <c r="K224" i="2"/>
  <c r="J223" i="2"/>
  <c r="K223" i="2"/>
  <c r="J222" i="2"/>
  <c r="K222" i="2"/>
  <c r="J221" i="2"/>
  <c r="K221" i="2"/>
  <c r="J220" i="2"/>
  <c r="K220" i="2"/>
  <c r="J219" i="2"/>
  <c r="K219" i="2"/>
  <c r="J218" i="2"/>
  <c r="K218" i="2"/>
  <c r="J217" i="2"/>
  <c r="K217" i="2"/>
  <c r="J216" i="2"/>
  <c r="K216" i="2"/>
  <c r="J215" i="2"/>
  <c r="K215" i="2"/>
  <c r="J214" i="2"/>
  <c r="K214" i="2"/>
  <c r="J213" i="2"/>
  <c r="K213" i="2"/>
  <c r="J212" i="2"/>
  <c r="K212" i="2"/>
  <c r="J211" i="2"/>
  <c r="K211" i="2"/>
  <c r="J210" i="2"/>
  <c r="K210" i="2"/>
  <c r="J209" i="2"/>
  <c r="K209" i="2"/>
  <c r="J208" i="2"/>
  <c r="K208" i="2"/>
  <c r="J207" i="2"/>
  <c r="K207" i="2"/>
  <c r="J206" i="2"/>
  <c r="K206" i="2"/>
  <c r="J205" i="2"/>
  <c r="K205" i="2"/>
  <c r="J204" i="2"/>
  <c r="K204" i="2"/>
  <c r="J203" i="2"/>
  <c r="K203" i="2"/>
  <c r="J202" i="2"/>
  <c r="K202" i="2"/>
  <c r="J201" i="2"/>
  <c r="K201" i="2"/>
  <c r="J200" i="2"/>
  <c r="K200" i="2"/>
  <c r="J199" i="2"/>
  <c r="K199" i="2"/>
  <c r="J198" i="2"/>
  <c r="K198" i="2"/>
  <c r="J197" i="2"/>
  <c r="K197" i="2"/>
  <c r="J196" i="2"/>
  <c r="K196" i="2"/>
  <c r="J195" i="2"/>
  <c r="K195" i="2"/>
  <c r="J194" i="2"/>
  <c r="K194" i="2"/>
  <c r="J193" i="2"/>
  <c r="K193" i="2"/>
  <c r="J192" i="2"/>
  <c r="K192" i="2"/>
  <c r="J191" i="2"/>
  <c r="K191" i="2"/>
  <c r="J190" i="2"/>
  <c r="K190" i="2"/>
  <c r="J189" i="2"/>
  <c r="K189" i="2"/>
  <c r="J188" i="2"/>
  <c r="K188" i="2"/>
  <c r="J187" i="2"/>
  <c r="K187" i="2"/>
  <c r="J186" i="2"/>
  <c r="K186" i="2"/>
  <c r="J185" i="2"/>
  <c r="K185" i="2"/>
  <c r="J184" i="2"/>
  <c r="K184" i="2"/>
  <c r="J183" i="2"/>
  <c r="K183" i="2"/>
  <c r="J182" i="2"/>
  <c r="K182" i="2"/>
  <c r="J181" i="2"/>
  <c r="K181" i="2"/>
  <c r="J180" i="2"/>
  <c r="K180" i="2"/>
  <c r="J178" i="2"/>
  <c r="K178" i="2"/>
  <c r="J177" i="2"/>
  <c r="K177" i="2"/>
  <c r="J176" i="2"/>
  <c r="K176" i="2"/>
  <c r="J175" i="2"/>
  <c r="K175" i="2"/>
  <c r="J174" i="2"/>
  <c r="K174" i="2"/>
  <c r="J173" i="2"/>
  <c r="K173" i="2"/>
  <c r="J172" i="2"/>
  <c r="K172" i="2"/>
  <c r="J171" i="2"/>
  <c r="K171" i="2"/>
  <c r="J170" i="2"/>
  <c r="K170" i="2"/>
  <c r="J169" i="2"/>
  <c r="K169" i="2"/>
  <c r="J168" i="2"/>
  <c r="K168" i="2"/>
  <c r="J167" i="2"/>
  <c r="K167" i="2"/>
  <c r="J166" i="2"/>
  <c r="K166" i="2"/>
  <c r="J165" i="2"/>
  <c r="K165" i="2"/>
  <c r="J164" i="2"/>
  <c r="K164" i="2"/>
  <c r="J163" i="2"/>
  <c r="K163" i="2"/>
  <c r="J162" i="2"/>
  <c r="K162" i="2"/>
  <c r="J161" i="2"/>
  <c r="K161" i="2"/>
  <c r="J160" i="2"/>
  <c r="K160" i="2"/>
  <c r="J159" i="2"/>
  <c r="K159" i="2"/>
  <c r="J158" i="2"/>
  <c r="K158" i="2"/>
  <c r="J157" i="2"/>
  <c r="K157" i="2"/>
  <c r="J156" i="2"/>
  <c r="K156" i="2"/>
  <c r="J155" i="2"/>
  <c r="K155" i="2"/>
  <c r="J154" i="2"/>
  <c r="K154" i="2"/>
  <c r="J153" i="2"/>
  <c r="K153" i="2"/>
  <c r="J152" i="2"/>
  <c r="K152" i="2"/>
  <c r="J151" i="2"/>
  <c r="K151" i="2"/>
  <c r="J150" i="2"/>
  <c r="K150" i="2"/>
  <c r="J149" i="2"/>
  <c r="K149" i="2"/>
  <c r="J148" i="2"/>
  <c r="K148" i="2"/>
  <c r="J147" i="2"/>
  <c r="K147" i="2"/>
  <c r="J146" i="2"/>
  <c r="K146" i="2"/>
  <c r="J145" i="2"/>
  <c r="K145" i="2"/>
  <c r="J144" i="2"/>
  <c r="K144" i="2"/>
  <c r="J143" i="2"/>
  <c r="K143" i="2"/>
  <c r="J142" i="2"/>
  <c r="K142" i="2"/>
  <c r="J141" i="2"/>
  <c r="K141" i="2"/>
  <c r="J140" i="2"/>
  <c r="K140" i="2"/>
  <c r="J139" i="2"/>
  <c r="K139" i="2"/>
  <c r="J138" i="2"/>
  <c r="K138" i="2"/>
  <c r="J137" i="2"/>
  <c r="K137" i="2"/>
  <c r="J136" i="2"/>
  <c r="K136" i="2"/>
  <c r="J135" i="2"/>
  <c r="K135" i="2"/>
  <c r="J134" i="2"/>
  <c r="K134" i="2"/>
  <c r="J133" i="2"/>
  <c r="K133" i="2"/>
  <c r="J132" i="2"/>
  <c r="K132" i="2"/>
  <c r="J131" i="2"/>
  <c r="K131" i="2"/>
  <c r="J130" i="2"/>
  <c r="K130" i="2"/>
  <c r="J129" i="2"/>
  <c r="K129" i="2"/>
  <c r="J128" i="2"/>
  <c r="K128" i="2"/>
  <c r="J127" i="2"/>
  <c r="K127" i="2"/>
  <c r="J126" i="2"/>
  <c r="K126" i="2"/>
  <c r="J125" i="2"/>
  <c r="K125" i="2"/>
  <c r="J124" i="2"/>
  <c r="K124" i="2"/>
  <c r="J123" i="2"/>
  <c r="K123" i="2"/>
  <c r="J122" i="2"/>
  <c r="K122" i="2"/>
  <c r="J121" i="2"/>
  <c r="K121" i="2"/>
  <c r="J120" i="2"/>
  <c r="K120" i="2"/>
  <c r="J119" i="2"/>
  <c r="K119" i="2"/>
  <c r="J118" i="2"/>
  <c r="K118" i="2"/>
  <c r="J117" i="2"/>
  <c r="K117" i="2"/>
  <c r="J116" i="2"/>
  <c r="K116" i="2"/>
  <c r="J115" i="2"/>
  <c r="K115" i="2"/>
  <c r="J114" i="2"/>
  <c r="K114" i="2"/>
  <c r="J113" i="2"/>
  <c r="K113" i="2"/>
  <c r="J112" i="2"/>
  <c r="K112" i="2"/>
  <c r="J111" i="2"/>
  <c r="K111" i="2"/>
  <c r="J110" i="2"/>
  <c r="K110" i="2"/>
  <c r="J109" i="2"/>
  <c r="K109" i="2"/>
  <c r="J108" i="2"/>
  <c r="K108" i="2"/>
  <c r="J107" i="2"/>
  <c r="K107" i="2"/>
  <c r="J106" i="2"/>
  <c r="K106" i="2"/>
  <c r="J105" i="2"/>
  <c r="K105" i="2"/>
  <c r="J104" i="2"/>
  <c r="K104" i="2"/>
  <c r="J103" i="2"/>
  <c r="K103" i="2"/>
  <c r="J102" i="2"/>
  <c r="K102" i="2"/>
  <c r="J101" i="2"/>
  <c r="K101" i="2"/>
  <c r="J100" i="2"/>
  <c r="K100" i="2"/>
  <c r="J99" i="2"/>
  <c r="K99" i="2"/>
  <c r="J98" i="2"/>
  <c r="K98" i="2"/>
  <c r="J97" i="2"/>
  <c r="K97" i="2"/>
  <c r="J96" i="2"/>
  <c r="K96" i="2"/>
  <c r="J95" i="2"/>
  <c r="K95" i="2"/>
  <c r="J94" i="2"/>
  <c r="K94" i="2"/>
  <c r="J93" i="2"/>
  <c r="K93" i="2"/>
  <c r="J92" i="2"/>
  <c r="K92" i="2"/>
  <c r="J91" i="2"/>
  <c r="K91" i="2"/>
  <c r="J90" i="2"/>
  <c r="K90" i="2"/>
  <c r="J89" i="2"/>
  <c r="K89" i="2"/>
  <c r="J88" i="2"/>
  <c r="K88" i="2"/>
  <c r="J87" i="2"/>
  <c r="K87" i="2"/>
  <c r="J86" i="2"/>
  <c r="K86" i="2"/>
  <c r="J85" i="2"/>
  <c r="K85" i="2"/>
  <c r="J84" i="2"/>
  <c r="K84" i="2"/>
  <c r="J83" i="2"/>
  <c r="K83" i="2"/>
  <c r="J82" i="2"/>
  <c r="K82" i="2"/>
  <c r="J81" i="2"/>
  <c r="K81" i="2"/>
  <c r="J80" i="2"/>
  <c r="K80" i="2"/>
  <c r="J79" i="2"/>
  <c r="K79" i="2"/>
  <c r="J78" i="2"/>
  <c r="K78" i="2"/>
  <c r="J77" i="2"/>
  <c r="K77" i="2"/>
  <c r="J76" i="2"/>
  <c r="K76" i="2"/>
  <c r="J75" i="2"/>
  <c r="K75" i="2"/>
  <c r="J74" i="2"/>
  <c r="K74" i="2"/>
  <c r="J73" i="2"/>
  <c r="K73" i="2"/>
  <c r="J72" i="2"/>
  <c r="K72" i="2"/>
  <c r="J71" i="2"/>
  <c r="K71" i="2"/>
  <c r="J70" i="2"/>
  <c r="K70" i="2"/>
  <c r="J69" i="2"/>
  <c r="K69" i="2"/>
  <c r="J68" i="2"/>
  <c r="K68" i="2"/>
  <c r="J67" i="2"/>
  <c r="K67" i="2"/>
  <c r="J66" i="2"/>
  <c r="K66" i="2"/>
  <c r="J65" i="2"/>
  <c r="K65" i="2"/>
  <c r="J64" i="2"/>
  <c r="K64" i="2"/>
  <c r="J63" i="2"/>
  <c r="K63" i="2"/>
  <c r="J62" i="2"/>
  <c r="K62" i="2"/>
  <c r="J61" i="2"/>
  <c r="K61" i="2"/>
  <c r="J60" i="2"/>
  <c r="K60" i="2"/>
  <c r="J59" i="2"/>
  <c r="K59" i="2"/>
  <c r="J58" i="2"/>
  <c r="K58" i="2"/>
  <c r="J57" i="2"/>
  <c r="K57" i="2"/>
  <c r="J56" i="2"/>
  <c r="K56" i="2"/>
  <c r="J55" i="2"/>
  <c r="K55" i="2"/>
  <c r="J54" i="2"/>
  <c r="K54" i="2"/>
  <c r="J53" i="2"/>
  <c r="K53" i="2"/>
  <c r="J52" i="2"/>
  <c r="K52" i="2"/>
  <c r="J51" i="2"/>
  <c r="K51" i="2"/>
  <c r="J50" i="2"/>
  <c r="K50" i="2"/>
  <c r="J49" i="2"/>
  <c r="K49" i="2"/>
  <c r="J48" i="2"/>
  <c r="K48" i="2"/>
  <c r="J47" i="2"/>
  <c r="K47" i="2"/>
  <c r="J46" i="2"/>
  <c r="K46" i="2"/>
  <c r="J45" i="2"/>
  <c r="K45" i="2"/>
  <c r="J44" i="2"/>
  <c r="K44" i="2"/>
  <c r="J43" i="2"/>
  <c r="K43" i="2"/>
  <c r="J42" i="2"/>
  <c r="K42" i="2"/>
  <c r="J41" i="2"/>
  <c r="K41" i="2"/>
  <c r="J40" i="2"/>
  <c r="K40" i="2"/>
  <c r="J39" i="2"/>
  <c r="K39" i="2"/>
  <c r="J38" i="2"/>
  <c r="K38" i="2"/>
  <c r="J37" i="2"/>
  <c r="K37" i="2"/>
  <c r="J36" i="2"/>
  <c r="K36" i="2"/>
  <c r="J35" i="2"/>
  <c r="K35" i="2"/>
  <c r="J34" i="2"/>
  <c r="K34" i="2"/>
  <c r="J33" i="2"/>
  <c r="K33" i="2"/>
  <c r="J32" i="2"/>
  <c r="K32" i="2"/>
  <c r="J31" i="2"/>
  <c r="K31" i="2"/>
  <c r="J30" i="2"/>
  <c r="K30" i="2"/>
  <c r="J29" i="2"/>
  <c r="K29" i="2"/>
  <c r="J28" i="2"/>
  <c r="K28" i="2"/>
  <c r="J27" i="2"/>
  <c r="K27" i="2"/>
  <c r="J26" i="2"/>
  <c r="K26" i="2"/>
  <c r="J25" i="2"/>
  <c r="K25" i="2"/>
  <c r="J24" i="2"/>
  <c r="K24" i="2"/>
  <c r="J23" i="2"/>
  <c r="K23" i="2"/>
  <c r="J22" i="2"/>
  <c r="K22" i="2"/>
  <c r="J21" i="2"/>
  <c r="K21" i="2"/>
  <c r="J20" i="2"/>
  <c r="K20" i="2"/>
  <c r="J19" i="2"/>
  <c r="K19" i="2"/>
  <c r="J18" i="2"/>
  <c r="K18" i="2"/>
  <c r="J17" i="2"/>
  <c r="K17" i="2"/>
  <c r="J16" i="2"/>
  <c r="K16" i="2"/>
  <c r="J15" i="2"/>
  <c r="K15" i="2"/>
  <c r="J14" i="2"/>
  <c r="K14" i="2"/>
  <c r="J13" i="2"/>
  <c r="K13" i="2"/>
  <c r="J12" i="2"/>
  <c r="K12" i="2"/>
  <c r="J11" i="2"/>
  <c r="K11" i="2"/>
  <c r="J10" i="2"/>
  <c r="K10" i="2"/>
  <c r="J9" i="2"/>
  <c r="K9"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7" i="2"/>
  <c r="L269" i="2"/>
  <c r="L271" i="2"/>
  <c r="L273" i="2"/>
  <c r="L275" i="2"/>
  <c r="L277" i="2"/>
  <c r="L279" i="2"/>
  <c r="L281" i="2"/>
  <c r="L283" i="2"/>
  <c r="L285" i="2"/>
  <c r="L287" i="2"/>
  <c r="L297" i="2"/>
  <c r="L299" i="2"/>
  <c r="L301" i="2"/>
  <c r="L303" i="2"/>
  <c r="L305" i="2"/>
  <c r="L307" i="2"/>
  <c r="L309" i="2"/>
  <c r="L311" i="2"/>
  <c r="L313" i="2"/>
  <c r="L315" i="2"/>
  <c r="L317" i="2"/>
  <c r="L319" i="2"/>
  <c r="L321" i="2"/>
  <c r="L323" i="2"/>
  <c r="L325" i="2"/>
  <c r="L327"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8" i="2"/>
  <c r="L328" i="2"/>
  <c r="L326" i="2"/>
  <c r="L324" i="2"/>
  <c r="L322" i="2"/>
  <c r="L320" i="2"/>
  <c r="L318" i="2"/>
  <c r="L316" i="2"/>
  <c r="L314" i="2"/>
  <c r="L312" i="2"/>
  <c r="L310" i="2"/>
  <c r="L308" i="2"/>
  <c r="L306" i="2"/>
  <c r="L304" i="2"/>
  <c r="L302" i="2"/>
  <c r="L300" i="2"/>
  <c r="L298" i="2"/>
  <c r="L288" i="2"/>
  <c r="L286" i="2"/>
  <c r="L284" i="2"/>
  <c r="L282" i="2"/>
  <c r="L280" i="2"/>
  <c r="L278" i="2"/>
  <c r="L276" i="2"/>
  <c r="L274" i="2"/>
  <c r="L272" i="2"/>
  <c r="L270" i="2"/>
  <c r="L268" i="2"/>
  <c r="L266" i="2"/>
  <c r="L179" i="2"/>
</calcChain>
</file>

<file path=xl/sharedStrings.xml><?xml version="1.0" encoding="utf-8"?>
<sst xmlns="http://schemas.openxmlformats.org/spreadsheetml/2006/main" count="82" uniqueCount="65">
  <si>
    <t>James Douglass</t>
  </si>
  <si>
    <t>http://jamesgdouglass.blogspot.com</t>
  </si>
  <si>
    <t>Conductivity Salinity Conversion based on 1983 Technical Paper from UNESCO, "Algorithms for computation of fundamental properties of seawater"</t>
  </si>
  <si>
    <t>https://raw.githubusercontent.com/ocefpaf/python-seawater/master/docs/UNESCO-TechPaper44_eo.pdf</t>
  </si>
  <si>
    <t>Also includes corrections from Hill et al. 1986, "The extension of the practical salinity scale 1978 to low salinities"</t>
  </si>
  <si>
    <t>https://ieeexplore.ieee.org/stamp/stamp.jsp?arnumber=1145154</t>
  </si>
  <si>
    <r>
      <rPr>
        <b/>
        <sz val="11"/>
        <color theme="1"/>
        <rFont val="Calibri"/>
        <family val="2"/>
        <scheme val="minor"/>
      </rPr>
      <t>Instructions:</t>
    </r>
    <r>
      <rPr>
        <sz val="11"/>
        <color theme="1"/>
        <rFont val="Calibri"/>
        <family val="2"/>
        <scheme val="minor"/>
      </rPr>
      <t xml:space="preserve"> Paste your temperature and salinity data into the yellow columns.  Then select the green area and click and drag the lower right corner of it to copy the formulas as far down as you need to match your data columns.  </t>
    </r>
  </si>
  <si>
    <r>
      <rPr>
        <b/>
        <sz val="11"/>
        <color theme="1"/>
        <rFont val="Calibri"/>
        <family val="2"/>
        <scheme val="minor"/>
      </rPr>
      <t>Note 1</t>
    </r>
    <r>
      <rPr>
        <sz val="11"/>
        <color theme="1"/>
        <rFont val="Calibri"/>
        <family val="2"/>
        <scheme val="minor"/>
      </rPr>
      <t xml:space="preserve">: The calculator should work for salinities from 0 - 42 psu and temperatures from -2 to 40 Celsius. </t>
    </r>
  </si>
  <si>
    <r>
      <rPr>
        <b/>
        <sz val="11"/>
        <color theme="1"/>
        <rFont val="Calibri"/>
        <family val="2"/>
        <scheme val="minor"/>
      </rPr>
      <t>Note 2:</t>
    </r>
    <r>
      <rPr>
        <sz val="11"/>
        <color theme="1"/>
        <rFont val="Calibri"/>
        <family val="2"/>
        <scheme val="minor"/>
      </rPr>
      <t xml:space="preserve"> I have not included the corrections for pressure in this calculation;  this will only be accurate for surface waters at 1 atm pressure.</t>
    </r>
  </si>
  <si>
    <r>
      <rPr>
        <b/>
        <sz val="11"/>
        <color theme="1"/>
        <rFont val="Calibri"/>
        <family val="2"/>
        <scheme val="minor"/>
      </rPr>
      <t>Note 3</t>
    </r>
    <r>
      <rPr>
        <sz val="11"/>
        <color theme="1"/>
        <rFont val="Calibri"/>
        <family val="2"/>
        <scheme val="minor"/>
      </rPr>
      <t xml:space="preserve">: Reference conductivity is 42900 microsiemens per cm2.  If you measured conductivity in different units, you will need to change the reference conductivity to match.  </t>
    </r>
  </si>
  <si>
    <t>Model parameters</t>
  </si>
  <si>
    <t>Measured Temperature in Celsius</t>
  </si>
  <si>
    <t>Measured Conductivity</t>
  </si>
  <si>
    <t>Reference Conductivity (35 psu, 15C)</t>
  </si>
  <si>
    <t>Conductivity Ratio</t>
  </si>
  <si>
    <t>Rt</t>
  </si>
  <si>
    <t>dS</t>
  </si>
  <si>
    <t>rt</t>
  </si>
  <si>
    <t>UNESCO 1983 Calculated Salinity (psu)</t>
  </si>
  <si>
    <t>a0 correction</t>
  </si>
  <si>
    <t>b0 correction</t>
  </si>
  <si>
    <t>Hill et al. 1986 Calculated Salinity (psu)</t>
  </si>
  <si>
    <t>Example data from "Haulover Canal" in Florida's Indian River Lagoon</t>
  </si>
  <si>
    <t>Note: The lagoon appears to be "hypersaline"  in the winter dry season, with more typical estuarine salinity in the rainy summer season.</t>
  </si>
  <si>
    <t>Date</t>
  </si>
  <si>
    <t>Min Measured Temperature in Celsius</t>
  </si>
  <si>
    <t>Min Measured Conductivity</t>
  </si>
  <si>
    <t>Calculated Salinity (psu)</t>
  </si>
  <si>
    <t>Conductivity vs Temperature vs Salinity</t>
  </si>
  <si>
    <t>Salinity = - 0.236 - 0.0795 Temperature + 1.13 Conductivity - 0.0169 txc</t>
  </si>
  <si>
    <t>Salinity = - 3.91 + 0.0163 Temperature + 1.23 Conductivity - 0.0213 txc</t>
  </si>
  <si>
    <t>Temperature</t>
  </si>
  <si>
    <t>Conductivity</t>
  </si>
  <si>
    <t>Salinity</t>
  </si>
  <si>
    <t>t2</t>
  </si>
  <si>
    <t>c2</t>
  </si>
  <si>
    <t>logt</t>
  </si>
  <si>
    <t>logcond</t>
  </si>
  <si>
    <t>txc</t>
  </si>
  <si>
    <t>cSal</t>
  </si>
  <si>
    <t>(15-t)^2</t>
  </si>
  <si>
    <t>(33-c)^2</t>
  </si>
  <si>
    <t xml:space="preserve">           + 0.00994 (15-t)^2 + 0.00186 (33-c)^2</t>
  </si>
  <si>
    <t>Constants</t>
  </si>
  <si>
    <t>C(s,t,p)</t>
  </si>
  <si>
    <t>C(35,15,0)</t>
  </si>
  <si>
    <t>R</t>
  </si>
  <si>
    <t>t</t>
  </si>
  <si>
    <t>k</t>
  </si>
  <si>
    <t>a0</t>
  </si>
  <si>
    <t>a1</t>
  </si>
  <si>
    <t>a2</t>
  </si>
  <si>
    <t>a3</t>
  </si>
  <si>
    <t>a4</t>
  </si>
  <si>
    <t>a5</t>
  </si>
  <si>
    <t>b0</t>
  </si>
  <si>
    <t>b1</t>
  </si>
  <si>
    <t>b2</t>
  </si>
  <si>
    <t>b3</t>
  </si>
  <si>
    <t>b4</t>
  </si>
  <si>
    <t>b5</t>
  </si>
  <si>
    <t>c0</t>
  </si>
  <si>
    <t>c1</t>
  </si>
  <si>
    <t>c3</t>
  </si>
  <si>
    <t>c4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</si>
</sst>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3">
    <border>
      <left/>
      <right/>
      <top/>
      <bottom/>
      <diagonal/>
    </border>
    <border>
      <left/>
      <right/>
      <top/>
      <bottom style="thin">
        <color auto="1"/>
      </bottom>
      <diagonal/>
    </border>
    <border>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7">
    <xf numFmtId="0" fontId="0" fillId="0" borderId="0" xfId="0"/>
    <xf numFmtId="0" fontId="0" fillId="0" borderId="0" xfId="0" applyFill="1" applyBorder="1"/>
    <xf numFmtId="15" fontId="0" fillId="0" borderId="0" xfId="0" applyNumberFormat="1"/>
    <xf numFmtId="0" fontId="2" fillId="0" borderId="0" xfId="1" applyAlignment="1" applyProtection="1"/>
    <xf numFmtId="0" fontId="1" fillId="0" borderId="0" xfId="0" applyFont="1" applyFill="1" applyBorder="1"/>
    <xf numFmtId="0" fontId="0" fillId="0" borderId="1" xfId="0" applyFill="1" applyBorder="1" applyAlignment="1">
      <alignment wrapText="1"/>
    </xf>
    <xf numFmtId="0" fontId="0" fillId="0" borderId="1" xfId="0" applyBorder="1" applyAlignment="1">
      <alignment wrapText="1"/>
    </xf>
    <xf numFmtId="0" fontId="0" fillId="0" borderId="1" xfId="0" applyBorder="1"/>
    <xf numFmtId="0" fontId="0" fillId="2" borderId="2" xfId="0" applyFill="1" applyBorder="1"/>
    <xf numFmtId="0" fontId="0" fillId="2" borderId="0" xfId="0" applyFill="1"/>
    <xf numFmtId="0" fontId="0" fillId="3" borderId="0" xfId="0" applyFill="1"/>
    <xf numFmtId="14" fontId="0" fillId="0" borderId="0" xfId="0" applyNumberFormat="1"/>
    <xf numFmtId="0" fontId="0" fillId="0" borderId="0" xfId="0" applyFill="1" applyBorder="1" applyAlignment="1">
      <alignment wrapText="1"/>
    </xf>
    <xf numFmtId="0" fontId="2" fillId="0" borderId="0" xfId="1" applyFill="1" applyBorder="1" applyAlignment="1" applyProtection="1"/>
    <xf numFmtId="0" fontId="0" fillId="0" borderId="0" xfId="0" applyFill="1" applyBorder="1" applyAlignment="1">
      <alignment horizontal="left" wrapText="1"/>
    </xf>
    <xf numFmtId="0" fontId="0" fillId="0" borderId="1" xfId="0" applyBorder="1" applyAlignment="1">
      <alignment horizontal="center"/>
    </xf>
    <xf numFmtId="3" fontId="0" fillId="2" borderId="0" xfId="0" applyNumberFormat="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Measured Water</a:t>
            </a:r>
            <a:r>
              <a:rPr lang="en-US" baseline="0"/>
              <a:t> Temperature</a:t>
            </a:r>
            <a:endParaRPr lang="en-US"/>
          </a:p>
        </c:rich>
      </c:tx>
      <c:overlay val="0"/>
    </c:title>
    <c:autoTitleDeleted val="0"/>
    <c:plotArea>
      <c:layout/>
      <c:lineChart>
        <c:grouping val="standard"/>
        <c:varyColors val="0"/>
        <c:ser>
          <c:idx val="0"/>
          <c:order val="0"/>
          <c:tx>
            <c:strRef>
              <c:f>'Example Conversion'!$B$7</c:f>
              <c:strCache>
                <c:ptCount val="1"/>
                <c:pt idx="0">
                  <c:v>Min Measured Temperature in Celsius</c:v>
                </c:pt>
              </c:strCache>
            </c:strRef>
          </c:tx>
          <c:cat>
            <c:numRef>
              <c:f>'Example Conversion'!$A$8:$A$373</c:f>
              <c:numCache>
                <c:formatCode>m/d/yy</c:formatCode>
                <c:ptCount val="366"/>
                <c:pt idx="0">
                  <c:v>39814</c:v>
                </c:pt>
                <c:pt idx="1">
                  <c:v>39815</c:v>
                </c:pt>
                <c:pt idx="2">
                  <c:v>39816</c:v>
                </c:pt>
                <c:pt idx="3">
                  <c:v>39817</c:v>
                </c:pt>
                <c:pt idx="4">
                  <c:v>39818</c:v>
                </c:pt>
                <c:pt idx="5">
                  <c:v>39819</c:v>
                </c:pt>
                <c:pt idx="6">
                  <c:v>39820</c:v>
                </c:pt>
                <c:pt idx="7">
                  <c:v>39821</c:v>
                </c:pt>
                <c:pt idx="8">
                  <c:v>39822</c:v>
                </c:pt>
                <c:pt idx="9">
                  <c:v>39823</c:v>
                </c:pt>
                <c:pt idx="10">
                  <c:v>39824</c:v>
                </c:pt>
                <c:pt idx="11">
                  <c:v>39825</c:v>
                </c:pt>
                <c:pt idx="12">
                  <c:v>39826</c:v>
                </c:pt>
                <c:pt idx="13">
                  <c:v>39827</c:v>
                </c:pt>
                <c:pt idx="14">
                  <c:v>39828</c:v>
                </c:pt>
                <c:pt idx="15">
                  <c:v>39829</c:v>
                </c:pt>
                <c:pt idx="16">
                  <c:v>39830</c:v>
                </c:pt>
                <c:pt idx="17">
                  <c:v>39831</c:v>
                </c:pt>
                <c:pt idx="18">
                  <c:v>39832</c:v>
                </c:pt>
                <c:pt idx="19">
                  <c:v>39833</c:v>
                </c:pt>
                <c:pt idx="20">
                  <c:v>39834</c:v>
                </c:pt>
                <c:pt idx="21">
                  <c:v>39835</c:v>
                </c:pt>
                <c:pt idx="22">
                  <c:v>39836</c:v>
                </c:pt>
                <c:pt idx="23">
                  <c:v>39837</c:v>
                </c:pt>
                <c:pt idx="24">
                  <c:v>39838</c:v>
                </c:pt>
                <c:pt idx="25">
                  <c:v>39839</c:v>
                </c:pt>
                <c:pt idx="26">
                  <c:v>39840</c:v>
                </c:pt>
                <c:pt idx="27">
                  <c:v>39841</c:v>
                </c:pt>
                <c:pt idx="28">
                  <c:v>39842</c:v>
                </c:pt>
                <c:pt idx="29">
                  <c:v>39843</c:v>
                </c:pt>
                <c:pt idx="30">
                  <c:v>39844</c:v>
                </c:pt>
                <c:pt idx="31">
                  <c:v>39845</c:v>
                </c:pt>
                <c:pt idx="32">
                  <c:v>39846</c:v>
                </c:pt>
                <c:pt idx="33">
                  <c:v>39847</c:v>
                </c:pt>
                <c:pt idx="34">
                  <c:v>39848</c:v>
                </c:pt>
                <c:pt idx="35">
                  <c:v>39849</c:v>
                </c:pt>
                <c:pt idx="36">
                  <c:v>39850</c:v>
                </c:pt>
                <c:pt idx="37">
                  <c:v>39851</c:v>
                </c:pt>
                <c:pt idx="38">
                  <c:v>39852</c:v>
                </c:pt>
                <c:pt idx="39">
                  <c:v>39853</c:v>
                </c:pt>
                <c:pt idx="40">
                  <c:v>39854</c:v>
                </c:pt>
                <c:pt idx="41">
                  <c:v>39855</c:v>
                </c:pt>
                <c:pt idx="42">
                  <c:v>39856</c:v>
                </c:pt>
                <c:pt idx="43">
                  <c:v>39857</c:v>
                </c:pt>
                <c:pt idx="44">
                  <c:v>39858</c:v>
                </c:pt>
                <c:pt idx="45">
                  <c:v>39859</c:v>
                </c:pt>
                <c:pt idx="46">
                  <c:v>39860</c:v>
                </c:pt>
                <c:pt idx="47">
                  <c:v>39861</c:v>
                </c:pt>
                <c:pt idx="48">
                  <c:v>39862</c:v>
                </c:pt>
                <c:pt idx="49">
                  <c:v>39863</c:v>
                </c:pt>
                <c:pt idx="50">
                  <c:v>39864</c:v>
                </c:pt>
                <c:pt idx="51">
                  <c:v>39865</c:v>
                </c:pt>
                <c:pt idx="52">
                  <c:v>39866</c:v>
                </c:pt>
                <c:pt idx="53">
                  <c:v>39867</c:v>
                </c:pt>
                <c:pt idx="54">
                  <c:v>39868</c:v>
                </c:pt>
                <c:pt idx="55">
                  <c:v>39869</c:v>
                </c:pt>
                <c:pt idx="56">
                  <c:v>39870</c:v>
                </c:pt>
                <c:pt idx="57">
                  <c:v>39871</c:v>
                </c:pt>
                <c:pt idx="58">
                  <c:v>39872</c:v>
                </c:pt>
                <c:pt idx="59">
                  <c:v>39873</c:v>
                </c:pt>
                <c:pt idx="60">
                  <c:v>39874</c:v>
                </c:pt>
                <c:pt idx="61">
                  <c:v>39875</c:v>
                </c:pt>
                <c:pt idx="62">
                  <c:v>39876</c:v>
                </c:pt>
                <c:pt idx="63">
                  <c:v>39877</c:v>
                </c:pt>
                <c:pt idx="64">
                  <c:v>39878</c:v>
                </c:pt>
                <c:pt idx="65">
                  <c:v>39879</c:v>
                </c:pt>
                <c:pt idx="66">
                  <c:v>39880</c:v>
                </c:pt>
                <c:pt idx="67">
                  <c:v>39881</c:v>
                </c:pt>
                <c:pt idx="68">
                  <c:v>39882</c:v>
                </c:pt>
                <c:pt idx="69">
                  <c:v>39883</c:v>
                </c:pt>
                <c:pt idx="70">
                  <c:v>39884</c:v>
                </c:pt>
                <c:pt idx="71">
                  <c:v>39885</c:v>
                </c:pt>
                <c:pt idx="72">
                  <c:v>39886</c:v>
                </c:pt>
                <c:pt idx="73">
                  <c:v>39887</c:v>
                </c:pt>
                <c:pt idx="74">
                  <c:v>39888</c:v>
                </c:pt>
                <c:pt idx="75">
                  <c:v>39889</c:v>
                </c:pt>
                <c:pt idx="76">
                  <c:v>39890</c:v>
                </c:pt>
                <c:pt idx="77">
                  <c:v>39891</c:v>
                </c:pt>
                <c:pt idx="78">
                  <c:v>39892</c:v>
                </c:pt>
                <c:pt idx="79">
                  <c:v>39893</c:v>
                </c:pt>
                <c:pt idx="80">
                  <c:v>39894</c:v>
                </c:pt>
                <c:pt idx="81">
                  <c:v>39895</c:v>
                </c:pt>
                <c:pt idx="82">
                  <c:v>39896</c:v>
                </c:pt>
                <c:pt idx="83">
                  <c:v>39897</c:v>
                </c:pt>
                <c:pt idx="84">
                  <c:v>39898</c:v>
                </c:pt>
                <c:pt idx="85">
                  <c:v>39899</c:v>
                </c:pt>
                <c:pt idx="86">
                  <c:v>39900</c:v>
                </c:pt>
                <c:pt idx="87">
                  <c:v>39901</c:v>
                </c:pt>
                <c:pt idx="88">
                  <c:v>39902</c:v>
                </c:pt>
                <c:pt idx="89">
                  <c:v>39903</c:v>
                </c:pt>
                <c:pt idx="90">
                  <c:v>39904</c:v>
                </c:pt>
                <c:pt idx="91">
                  <c:v>39905</c:v>
                </c:pt>
                <c:pt idx="92">
                  <c:v>39906</c:v>
                </c:pt>
                <c:pt idx="93">
                  <c:v>39907</c:v>
                </c:pt>
                <c:pt idx="94">
                  <c:v>39908</c:v>
                </c:pt>
                <c:pt idx="95">
                  <c:v>39909</c:v>
                </c:pt>
                <c:pt idx="96">
                  <c:v>39910</c:v>
                </c:pt>
                <c:pt idx="97">
                  <c:v>39911</c:v>
                </c:pt>
                <c:pt idx="98">
                  <c:v>39912</c:v>
                </c:pt>
                <c:pt idx="99">
                  <c:v>39913</c:v>
                </c:pt>
                <c:pt idx="100">
                  <c:v>39914</c:v>
                </c:pt>
                <c:pt idx="101">
                  <c:v>39915</c:v>
                </c:pt>
                <c:pt idx="102">
                  <c:v>39916</c:v>
                </c:pt>
                <c:pt idx="103">
                  <c:v>39917</c:v>
                </c:pt>
                <c:pt idx="104">
                  <c:v>39918</c:v>
                </c:pt>
                <c:pt idx="105">
                  <c:v>39919</c:v>
                </c:pt>
                <c:pt idx="106">
                  <c:v>39920</c:v>
                </c:pt>
                <c:pt idx="107">
                  <c:v>39921</c:v>
                </c:pt>
                <c:pt idx="108">
                  <c:v>39922</c:v>
                </c:pt>
                <c:pt idx="109">
                  <c:v>39923</c:v>
                </c:pt>
                <c:pt idx="110">
                  <c:v>39924</c:v>
                </c:pt>
                <c:pt idx="111">
                  <c:v>39925</c:v>
                </c:pt>
                <c:pt idx="112">
                  <c:v>39926</c:v>
                </c:pt>
                <c:pt idx="113">
                  <c:v>39927</c:v>
                </c:pt>
                <c:pt idx="114">
                  <c:v>39928</c:v>
                </c:pt>
                <c:pt idx="115">
                  <c:v>39929</c:v>
                </c:pt>
                <c:pt idx="116">
                  <c:v>39930</c:v>
                </c:pt>
                <c:pt idx="117">
                  <c:v>39931</c:v>
                </c:pt>
                <c:pt idx="118">
                  <c:v>39932</c:v>
                </c:pt>
                <c:pt idx="119">
                  <c:v>39933</c:v>
                </c:pt>
                <c:pt idx="120">
                  <c:v>39934</c:v>
                </c:pt>
                <c:pt idx="121">
                  <c:v>39935</c:v>
                </c:pt>
                <c:pt idx="122">
                  <c:v>39936</c:v>
                </c:pt>
                <c:pt idx="123">
                  <c:v>39937</c:v>
                </c:pt>
                <c:pt idx="124">
                  <c:v>39938</c:v>
                </c:pt>
                <c:pt idx="125">
                  <c:v>39939</c:v>
                </c:pt>
                <c:pt idx="126">
                  <c:v>39940</c:v>
                </c:pt>
                <c:pt idx="127">
                  <c:v>39941</c:v>
                </c:pt>
                <c:pt idx="128">
                  <c:v>39942</c:v>
                </c:pt>
                <c:pt idx="129">
                  <c:v>39943</c:v>
                </c:pt>
                <c:pt idx="130">
                  <c:v>39944</c:v>
                </c:pt>
                <c:pt idx="131">
                  <c:v>39945</c:v>
                </c:pt>
                <c:pt idx="132">
                  <c:v>39946</c:v>
                </c:pt>
                <c:pt idx="133">
                  <c:v>39947</c:v>
                </c:pt>
                <c:pt idx="134">
                  <c:v>39948</c:v>
                </c:pt>
                <c:pt idx="135">
                  <c:v>39949</c:v>
                </c:pt>
                <c:pt idx="136">
                  <c:v>39950</c:v>
                </c:pt>
                <c:pt idx="137">
                  <c:v>39951</c:v>
                </c:pt>
                <c:pt idx="138">
                  <c:v>39952</c:v>
                </c:pt>
                <c:pt idx="139">
                  <c:v>39953</c:v>
                </c:pt>
                <c:pt idx="140">
                  <c:v>39954</c:v>
                </c:pt>
                <c:pt idx="141">
                  <c:v>39955</c:v>
                </c:pt>
                <c:pt idx="142">
                  <c:v>39956</c:v>
                </c:pt>
                <c:pt idx="143">
                  <c:v>39957</c:v>
                </c:pt>
                <c:pt idx="144">
                  <c:v>39958</c:v>
                </c:pt>
                <c:pt idx="145">
                  <c:v>39959</c:v>
                </c:pt>
                <c:pt idx="146">
                  <c:v>39960</c:v>
                </c:pt>
                <c:pt idx="147">
                  <c:v>39961</c:v>
                </c:pt>
                <c:pt idx="148">
                  <c:v>39962</c:v>
                </c:pt>
                <c:pt idx="149">
                  <c:v>39963</c:v>
                </c:pt>
                <c:pt idx="150">
                  <c:v>39964</c:v>
                </c:pt>
                <c:pt idx="151">
                  <c:v>39965</c:v>
                </c:pt>
                <c:pt idx="152">
                  <c:v>39966</c:v>
                </c:pt>
                <c:pt idx="153">
                  <c:v>39967</c:v>
                </c:pt>
                <c:pt idx="154">
                  <c:v>39968</c:v>
                </c:pt>
                <c:pt idx="155">
                  <c:v>39969</c:v>
                </c:pt>
                <c:pt idx="156">
                  <c:v>39970</c:v>
                </c:pt>
                <c:pt idx="157">
                  <c:v>39971</c:v>
                </c:pt>
                <c:pt idx="158">
                  <c:v>39972</c:v>
                </c:pt>
                <c:pt idx="159">
                  <c:v>39973</c:v>
                </c:pt>
                <c:pt idx="160">
                  <c:v>39974</c:v>
                </c:pt>
                <c:pt idx="161">
                  <c:v>39975</c:v>
                </c:pt>
                <c:pt idx="162">
                  <c:v>39976</c:v>
                </c:pt>
                <c:pt idx="163">
                  <c:v>39977</c:v>
                </c:pt>
                <c:pt idx="164">
                  <c:v>39978</c:v>
                </c:pt>
                <c:pt idx="165">
                  <c:v>39979</c:v>
                </c:pt>
                <c:pt idx="166">
                  <c:v>39980</c:v>
                </c:pt>
                <c:pt idx="167">
                  <c:v>39981</c:v>
                </c:pt>
                <c:pt idx="168">
                  <c:v>39982</c:v>
                </c:pt>
                <c:pt idx="169">
                  <c:v>39983</c:v>
                </c:pt>
                <c:pt idx="170">
                  <c:v>39984</c:v>
                </c:pt>
                <c:pt idx="171">
                  <c:v>39985</c:v>
                </c:pt>
                <c:pt idx="172">
                  <c:v>39986</c:v>
                </c:pt>
                <c:pt idx="173">
                  <c:v>39987</c:v>
                </c:pt>
                <c:pt idx="174">
                  <c:v>39988</c:v>
                </c:pt>
                <c:pt idx="175">
                  <c:v>39989</c:v>
                </c:pt>
                <c:pt idx="176">
                  <c:v>39990</c:v>
                </c:pt>
                <c:pt idx="177">
                  <c:v>39991</c:v>
                </c:pt>
                <c:pt idx="178">
                  <c:v>39992</c:v>
                </c:pt>
                <c:pt idx="179">
                  <c:v>39993</c:v>
                </c:pt>
                <c:pt idx="180">
                  <c:v>39994</c:v>
                </c:pt>
                <c:pt idx="181">
                  <c:v>39995</c:v>
                </c:pt>
                <c:pt idx="182">
                  <c:v>39996</c:v>
                </c:pt>
                <c:pt idx="183">
                  <c:v>39997</c:v>
                </c:pt>
                <c:pt idx="184">
                  <c:v>39998</c:v>
                </c:pt>
                <c:pt idx="185">
                  <c:v>39999</c:v>
                </c:pt>
                <c:pt idx="186">
                  <c:v>40000</c:v>
                </c:pt>
                <c:pt idx="187">
                  <c:v>40001</c:v>
                </c:pt>
                <c:pt idx="188">
                  <c:v>40002</c:v>
                </c:pt>
                <c:pt idx="189">
                  <c:v>40003</c:v>
                </c:pt>
                <c:pt idx="190">
                  <c:v>40004</c:v>
                </c:pt>
                <c:pt idx="191">
                  <c:v>40005</c:v>
                </c:pt>
                <c:pt idx="192">
                  <c:v>40006</c:v>
                </c:pt>
                <c:pt idx="193">
                  <c:v>40007</c:v>
                </c:pt>
                <c:pt idx="194">
                  <c:v>40008</c:v>
                </c:pt>
                <c:pt idx="195">
                  <c:v>40009</c:v>
                </c:pt>
                <c:pt idx="196">
                  <c:v>40010</c:v>
                </c:pt>
                <c:pt idx="197">
                  <c:v>40011</c:v>
                </c:pt>
                <c:pt idx="198">
                  <c:v>40012</c:v>
                </c:pt>
                <c:pt idx="199">
                  <c:v>40013</c:v>
                </c:pt>
                <c:pt idx="200">
                  <c:v>40014</c:v>
                </c:pt>
                <c:pt idx="201">
                  <c:v>40015</c:v>
                </c:pt>
                <c:pt idx="202">
                  <c:v>40016</c:v>
                </c:pt>
                <c:pt idx="203">
                  <c:v>40017</c:v>
                </c:pt>
                <c:pt idx="204">
                  <c:v>40018</c:v>
                </c:pt>
                <c:pt idx="205">
                  <c:v>40019</c:v>
                </c:pt>
                <c:pt idx="206">
                  <c:v>40020</c:v>
                </c:pt>
                <c:pt idx="207">
                  <c:v>40021</c:v>
                </c:pt>
                <c:pt idx="208">
                  <c:v>40022</c:v>
                </c:pt>
                <c:pt idx="209">
                  <c:v>40023</c:v>
                </c:pt>
                <c:pt idx="210">
                  <c:v>40024</c:v>
                </c:pt>
                <c:pt idx="211">
                  <c:v>40025</c:v>
                </c:pt>
                <c:pt idx="212">
                  <c:v>40026</c:v>
                </c:pt>
                <c:pt idx="213">
                  <c:v>40027</c:v>
                </c:pt>
                <c:pt idx="214">
                  <c:v>40028</c:v>
                </c:pt>
                <c:pt idx="215">
                  <c:v>40029</c:v>
                </c:pt>
                <c:pt idx="216">
                  <c:v>40030</c:v>
                </c:pt>
                <c:pt idx="217">
                  <c:v>40031</c:v>
                </c:pt>
                <c:pt idx="218">
                  <c:v>40032</c:v>
                </c:pt>
                <c:pt idx="219">
                  <c:v>40033</c:v>
                </c:pt>
                <c:pt idx="220">
                  <c:v>40034</c:v>
                </c:pt>
                <c:pt idx="221">
                  <c:v>40035</c:v>
                </c:pt>
                <c:pt idx="222">
                  <c:v>40036</c:v>
                </c:pt>
                <c:pt idx="223">
                  <c:v>40037</c:v>
                </c:pt>
                <c:pt idx="224">
                  <c:v>40038</c:v>
                </c:pt>
                <c:pt idx="225">
                  <c:v>40039</c:v>
                </c:pt>
                <c:pt idx="226">
                  <c:v>40040</c:v>
                </c:pt>
                <c:pt idx="227">
                  <c:v>40041</c:v>
                </c:pt>
                <c:pt idx="228">
                  <c:v>40042</c:v>
                </c:pt>
                <c:pt idx="229">
                  <c:v>40043</c:v>
                </c:pt>
                <c:pt idx="230">
                  <c:v>40044</c:v>
                </c:pt>
                <c:pt idx="231">
                  <c:v>40045</c:v>
                </c:pt>
                <c:pt idx="232">
                  <c:v>40046</c:v>
                </c:pt>
                <c:pt idx="233">
                  <c:v>40047</c:v>
                </c:pt>
                <c:pt idx="234">
                  <c:v>40048</c:v>
                </c:pt>
                <c:pt idx="235">
                  <c:v>40049</c:v>
                </c:pt>
                <c:pt idx="236">
                  <c:v>40050</c:v>
                </c:pt>
                <c:pt idx="237">
                  <c:v>40051</c:v>
                </c:pt>
                <c:pt idx="238">
                  <c:v>40052</c:v>
                </c:pt>
                <c:pt idx="239">
                  <c:v>40053</c:v>
                </c:pt>
                <c:pt idx="240">
                  <c:v>40054</c:v>
                </c:pt>
                <c:pt idx="241">
                  <c:v>40055</c:v>
                </c:pt>
                <c:pt idx="242">
                  <c:v>40056</c:v>
                </c:pt>
                <c:pt idx="243">
                  <c:v>40057</c:v>
                </c:pt>
                <c:pt idx="244">
                  <c:v>40058</c:v>
                </c:pt>
                <c:pt idx="245">
                  <c:v>40059</c:v>
                </c:pt>
                <c:pt idx="246">
                  <c:v>40060</c:v>
                </c:pt>
                <c:pt idx="247">
                  <c:v>40061</c:v>
                </c:pt>
                <c:pt idx="248">
                  <c:v>40062</c:v>
                </c:pt>
                <c:pt idx="249">
                  <c:v>40063</c:v>
                </c:pt>
                <c:pt idx="250">
                  <c:v>40064</c:v>
                </c:pt>
                <c:pt idx="251">
                  <c:v>40065</c:v>
                </c:pt>
                <c:pt idx="252">
                  <c:v>40066</c:v>
                </c:pt>
                <c:pt idx="253">
                  <c:v>40067</c:v>
                </c:pt>
                <c:pt idx="254">
                  <c:v>40068</c:v>
                </c:pt>
                <c:pt idx="255">
                  <c:v>40069</c:v>
                </c:pt>
                <c:pt idx="256">
                  <c:v>40070</c:v>
                </c:pt>
                <c:pt idx="257">
                  <c:v>40071</c:v>
                </c:pt>
                <c:pt idx="258">
                  <c:v>40072</c:v>
                </c:pt>
                <c:pt idx="259">
                  <c:v>40073</c:v>
                </c:pt>
                <c:pt idx="260">
                  <c:v>40074</c:v>
                </c:pt>
                <c:pt idx="261">
                  <c:v>40075</c:v>
                </c:pt>
                <c:pt idx="262">
                  <c:v>40076</c:v>
                </c:pt>
                <c:pt idx="263">
                  <c:v>40077</c:v>
                </c:pt>
                <c:pt idx="264">
                  <c:v>40078</c:v>
                </c:pt>
                <c:pt idx="265">
                  <c:v>40079</c:v>
                </c:pt>
                <c:pt idx="266">
                  <c:v>40080</c:v>
                </c:pt>
                <c:pt idx="267">
                  <c:v>40081</c:v>
                </c:pt>
                <c:pt idx="268">
                  <c:v>40082</c:v>
                </c:pt>
                <c:pt idx="269">
                  <c:v>40083</c:v>
                </c:pt>
                <c:pt idx="270">
                  <c:v>40084</c:v>
                </c:pt>
                <c:pt idx="271">
                  <c:v>40085</c:v>
                </c:pt>
                <c:pt idx="272">
                  <c:v>40086</c:v>
                </c:pt>
                <c:pt idx="273">
                  <c:v>40087</c:v>
                </c:pt>
                <c:pt idx="274">
                  <c:v>40088</c:v>
                </c:pt>
                <c:pt idx="275">
                  <c:v>40089</c:v>
                </c:pt>
                <c:pt idx="276">
                  <c:v>40090</c:v>
                </c:pt>
                <c:pt idx="277">
                  <c:v>40091</c:v>
                </c:pt>
                <c:pt idx="278">
                  <c:v>40092</c:v>
                </c:pt>
                <c:pt idx="279">
                  <c:v>40093</c:v>
                </c:pt>
                <c:pt idx="280">
                  <c:v>40094</c:v>
                </c:pt>
                <c:pt idx="289">
                  <c:v>40103</c:v>
                </c:pt>
                <c:pt idx="290">
                  <c:v>40104</c:v>
                </c:pt>
                <c:pt idx="291">
                  <c:v>40105</c:v>
                </c:pt>
                <c:pt idx="292">
                  <c:v>40106</c:v>
                </c:pt>
                <c:pt idx="293">
                  <c:v>40107</c:v>
                </c:pt>
                <c:pt idx="294">
                  <c:v>40108</c:v>
                </c:pt>
                <c:pt idx="295">
                  <c:v>40109</c:v>
                </c:pt>
                <c:pt idx="296">
                  <c:v>40110</c:v>
                </c:pt>
                <c:pt idx="297">
                  <c:v>40111</c:v>
                </c:pt>
                <c:pt idx="298">
                  <c:v>40112</c:v>
                </c:pt>
                <c:pt idx="299">
                  <c:v>40113</c:v>
                </c:pt>
                <c:pt idx="300">
                  <c:v>40114</c:v>
                </c:pt>
                <c:pt idx="301">
                  <c:v>40115</c:v>
                </c:pt>
                <c:pt idx="302">
                  <c:v>40116</c:v>
                </c:pt>
                <c:pt idx="303">
                  <c:v>40117</c:v>
                </c:pt>
                <c:pt idx="304">
                  <c:v>40118</c:v>
                </c:pt>
                <c:pt idx="305">
                  <c:v>40119</c:v>
                </c:pt>
                <c:pt idx="306">
                  <c:v>40120</c:v>
                </c:pt>
                <c:pt idx="307">
                  <c:v>40121</c:v>
                </c:pt>
                <c:pt idx="308">
                  <c:v>40122</c:v>
                </c:pt>
                <c:pt idx="309">
                  <c:v>40123</c:v>
                </c:pt>
                <c:pt idx="310">
                  <c:v>40124</c:v>
                </c:pt>
                <c:pt idx="311">
                  <c:v>40125</c:v>
                </c:pt>
                <c:pt idx="312">
                  <c:v>40126</c:v>
                </c:pt>
                <c:pt idx="313">
                  <c:v>40127</c:v>
                </c:pt>
                <c:pt idx="314">
                  <c:v>40128</c:v>
                </c:pt>
                <c:pt idx="315">
                  <c:v>40129</c:v>
                </c:pt>
                <c:pt idx="316">
                  <c:v>40130</c:v>
                </c:pt>
                <c:pt idx="317">
                  <c:v>40131</c:v>
                </c:pt>
                <c:pt idx="318">
                  <c:v>40132</c:v>
                </c:pt>
                <c:pt idx="319">
                  <c:v>40133</c:v>
                </c:pt>
                <c:pt idx="320">
                  <c:v>40134</c:v>
                </c:pt>
                <c:pt idx="321">
                  <c:v>40135</c:v>
                </c:pt>
                <c:pt idx="322">
                  <c:v>40136</c:v>
                </c:pt>
                <c:pt idx="323">
                  <c:v>40137</c:v>
                </c:pt>
                <c:pt idx="324">
                  <c:v>40138</c:v>
                </c:pt>
                <c:pt idx="325">
                  <c:v>40139</c:v>
                </c:pt>
                <c:pt idx="326">
                  <c:v>40140</c:v>
                </c:pt>
                <c:pt idx="327">
                  <c:v>40141</c:v>
                </c:pt>
                <c:pt idx="328">
                  <c:v>40142</c:v>
                </c:pt>
                <c:pt idx="329">
                  <c:v>40143</c:v>
                </c:pt>
                <c:pt idx="330">
                  <c:v>40144</c:v>
                </c:pt>
                <c:pt idx="331">
                  <c:v>40145</c:v>
                </c:pt>
                <c:pt idx="332">
                  <c:v>40146</c:v>
                </c:pt>
                <c:pt idx="333">
                  <c:v>40147</c:v>
                </c:pt>
                <c:pt idx="334">
                  <c:v>40148</c:v>
                </c:pt>
                <c:pt idx="335">
                  <c:v>40149</c:v>
                </c:pt>
                <c:pt idx="336">
                  <c:v>40150</c:v>
                </c:pt>
                <c:pt idx="337">
                  <c:v>40151</c:v>
                </c:pt>
                <c:pt idx="338">
                  <c:v>40152</c:v>
                </c:pt>
                <c:pt idx="339">
                  <c:v>40153</c:v>
                </c:pt>
                <c:pt idx="340">
                  <c:v>40154</c:v>
                </c:pt>
                <c:pt idx="341">
                  <c:v>40155</c:v>
                </c:pt>
                <c:pt idx="342">
                  <c:v>40156</c:v>
                </c:pt>
                <c:pt idx="343">
                  <c:v>40157</c:v>
                </c:pt>
                <c:pt idx="344">
                  <c:v>40158</c:v>
                </c:pt>
                <c:pt idx="345">
                  <c:v>40159</c:v>
                </c:pt>
                <c:pt idx="346">
                  <c:v>40160</c:v>
                </c:pt>
                <c:pt idx="347">
                  <c:v>40161</c:v>
                </c:pt>
                <c:pt idx="348">
                  <c:v>40162</c:v>
                </c:pt>
                <c:pt idx="349">
                  <c:v>40163</c:v>
                </c:pt>
                <c:pt idx="350">
                  <c:v>40164</c:v>
                </c:pt>
                <c:pt idx="351">
                  <c:v>40165</c:v>
                </c:pt>
                <c:pt idx="352">
                  <c:v>40166</c:v>
                </c:pt>
                <c:pt idx="353">
                  <c:v>40167</c:v>
                </c:pt>
                <c:pt idx="354">
                  <c:v>40168</c:v>
                </c:pt>
                <c:pt idx="355">
                  <c:v>40169</c:v>
                </c:pt>
                <c:pt idx="356">
                  <c:v>40170</c:v>
                </c:pt>
                <c:pt idx="357">
                  <c:v>40171</c:v>
                </c:pt>
                <c:pt idx="358">
                  <c:v>40172</c:v>
                </c:pt>
                <c:pt idx="359">
                  <c:v>40173</c:v>
                </c:pt>
                <c:pt idx="360">
                  <c:v>40174</c:v>
                </c:pt>
                <c:pt idx="361">
                  <c:v>40175</c:v>
                </c:pt>
                <c:pt idx="362">
                  <c:v>40176</c:v>
                </c:pt>
                <c:pt idx="363">
                  <c:v>40177</c:v>
                </c:pt>
                <c:pt idx="364">
                  <c:v>40178</c:v>
                </c:pt>
                <c:pt idx="365">
                  <c:v>40179</c:v>
                </c:pt>
              </c:numCache>
            </c:numRef>
          </c:cat>
          <c:val>
            <c:numRef>
              <c:f>'Example Conversion'!$B$8:$B$373</c:f>
              <c:numCache>
                <c:formatCode>General</c:formatCode>
                <c:ptCount val="366"/>
                <c:pt idx="0">
                  <c:v>17</c:v>
                </c:pt>
                <c:pt idx="1">
                  <c:v>16.899999999999999</c:v>
                </c:pt>
                <c:pt idx="2">
                  <c:v>17.399999999999999</c:v>
                </c:pt>
                <c:pt idx="3">
                  <c:v>18.3</c:v>
                </c:pt>
                <c:pt idx="4">
                  <c:v>19.2</c:v>
                </c:pt>
                <c:pt idx="5">
                  <c:v>19.600000000000001</c:v>
                </c:pt>
                <c:pt idx="6">
                  <c:v>19.7</c:v>
                </c:pt>
                <c:pt idx="7">
                  <c:v>17.7</c:v>
                </c:pt>
                <c:pt idx="8">
                  <c:v>16.399999999999999</c:v>
                </c:pt>
                <c:pt idx="9">
                  <c:v>17</c:v>
                </c:pt>
                <c:pt idx="10">
                  <c:v>17.399999999999999</c:v>
                </c:pt>
                <c:pt idx="11">
                  <c:v>18.399999999999999</c:v>
                </c:pt>
                <c:pt idx="12">
                  <c:v>18</c:v>
                </c:pt>
                <c:pt idx="13">
                  <c:v>16.3</c:v>
                </c:pt>
                <c:pt idx="14">
                  <c:v>15.2</c:v>
                </c:pt>
                <c:pt idx="15">
                  <c:v>13.1</c:v>
                </c:pt>
                <c:pt idx="16">
                  <c:v>12.1</c:v>
                </c:pt>
                <c:pt idx="17">
                  <c:v>13</c:v>
                </c:pt>
                <c:pt idx="18">
                  <c:v>14</c:v>
                </c:pt>
                <c:pt idx="19">
                  <c:v>12.4</c:v>
                </c:pt>
                <c:pt idx="20">
                  <c:v>10.3</c:v>
                </c:pt>
                <c:pt idx="21">
                  <c:v>9.5</c:v>
                </c:pt>
                <c:pt idx="22">
                  <c:v>10</c:v>
                </c:pt>
                <c:pt idx="23">
                  <c:v>11.2</c:v>
                </c:pt>
                <c:pt idx="24">
                  <c:v>12.8</c:v>
                </c:pt>
                <c:pt idx="25">
                  <c:v>14.7</c:v>
                </c:pt>
                <c:pt idx="26">
                  <c:v>16.600000000000001</c:v>
                </c:pt>
                <c:pt idx="27">
                  <c:v>17.399999999999999</c:v>
                </c:pt>
                <c:pt idx="28">
                  <c:v>18.600000000000001</c:v>
                </c:pt>
                <c:pt idx="29">
                  <c:v>16.899999999999999</c:v>
                </c:pt>
                <c:pt idx="30">
                  <c:v>13.4</c:v>
                </c:pt>
                <c:pt idx="31">
                  <c:v>13.4</c:v>
                </c:pt>
                <c:pt idx="32">
                  <c:v>14.7</c:v>
                </c:pt>
                <c:pt idx="33">
                  <c:v>14.9</c:v>
                </c:pt>
                <c:pt idx="34">
                  <c:v>12.4</c:v>
                </c:pt>
                <c:pt idx="35">
                  <c:v>9.1</c:v>
                </c:pt>
                <c:pt idx="36">
                  <c:v>9</c:v>
                </c:pt>
                <c:pt idx="37">
                  <c:v>10.6</c:v>
                </c:pt>
                <c:pt idx="38">
                  <c:v>12.3</c:v>
                </c:pt>
                <c:pt idx="39">
                  <c:v>13.9</c:v>
                </c:pt>
                <c:pt idx="40">
                  <c:v>15.5</c:v>
                </c:pt>
                <c:pt idx="41">
                  <c:v>16.7</c:v>
                </c:pt>
                <c:pt idx="42">
                  <c:v>18.600000000000001</c:v>
                </c:pt>
                <c:pt idx="43">
                  <c:v>19.5</c:v>
                </c:pt>
                <c:pt idx="44">
                  <c:v>20</c:v>
                </c:pt>
                <c:pt idx="45">
                  <c:v>20.5</c:v>
                </c:pt>
                <c:pt idx="46">
                  <c:v>17.600000000000001</c:v>
                </c:pt>
                <c:pt idx="47">
                  <c:v>15.8</c:v>
                </c:pt>
                <c:pt idx="48">
                  <c:v>16.100000000000001</c:v>
                </c:pt>
                <c:pt idx="49">
                  <c:v>17.3</c:v>
                </c:pt>
                <c:pt idx="50">
                  <c:v>15.2</c:v>
                </c:pt>
                <c:pt idx="51">
                  <c:v>13.6</c:v>
                </c:pt>
                <c:pt idx="52">
                  <c:v>15</c:v>
                </c:pt>
                <c:pt idx="53">
                  <c:v>15.4</c:v>
                </c:pt>
                <c:pt idx="54">
                  <c:v>14.4</c:v>
                </c:pt>
                <c:pt idx="55">
                  <c:v>15.2</c:v>
                </c:pt>
                <c:pt idx="56">
                  <c:v>16.8</c:v>
                </c:pt>
                <c:pt idx="57">
                  <c:v>18</c:v>
                </c:pt>
                <c:pt idx="58">
                  <c:v>17.899999999999999</c:v>
                </c:pt>
                <c:pt idx="59">
                  <c:v>17.600000000000001</c:v>
                </c:pt>
                <c:pt idx="60">
                  <c:v>15</c:v>
                </c:pt>
                <c:pt idx="61">
                  <c:v>13.5</c:v>
                </c:pt>
                <c:pt idx="62">
                  <c:v>12.9</c:v>
                </c:pt>
                <c:pt idx="63">
                  <c:v>14.2</c:v>
                </c:pt>
                <c:pt idx="64">
                  <c:v>15.9</c:v>
                </c:pt>
                <c:pt idx="65">
                  <c:v>17</c:v>
                </c:pt>
                <c:pt idx="66">
                  <c:v>17.899999999999999</c:v>
                </c:pt>
                <c:pt idx="67">
                  <c:v>19.2</c:v>
                </c:pt>
                <c:pt idx="68">
                  <c:v>20.399999999999999</c:v>
                </c:pt>
                <c:pt idx="69">
                  <c:v>21.2</c:v>
                </c:pt>
                <c:pt idx="70">
                  <c:v>21.8</c:v>
                </c:pt>
                <c:pt idx="71">
                  <c:v>21.9</c:v>
                </c:pt>
                <c:pt idx="72">
                  <c:v>22.5</c:v>
                </c:pt>
                <c:pt idx="73">
                  <c:v>22.6</c:v>
                </c:pt>
                <c:pt idx="74">
                  <c:v>23.3</c:v>
                </c:pt>
                <c:pt idx="75">
                  <c:v>22.9</c:v>
                </c:pt>
                <c:pt idx="76">
                  <c:v>21.5</c:v>
                </c:pt>
                <c:pt idx="77">
                  <c:v>22</c:v>
                </c:pt>
                <c:pt idx="78">
                  <c:v>22.4</c:v>
                </c:pt>
                <c:pt idx="79">
                  <c:v>20.7</c:v>
                </c:pt>
                <c:pt idx="80">
                  <c:v>19</c:v>
                </c:pt>
                <c:pt idx="81">
                  <c:v>19.8</c:v>
                </c:pt>
                <c:pt idx="82">
                  <c:v>19.8</c:v>
                </c:pt>
                <c:pt idx="83">
                  <c:v>19.8</c:v>
                </c:pt>
                <c:pt idx="84">
                  <c:v>19.8</c:v>
                </c:pt>
                <c:pt idx="85">
                  <c:v>20.3</c:v>
                </c:pt>
                <c:pt idx="86">
                  <c:v>21.2</c:v>
                </c:pt>
                <c:pt idx="87">
                  <c:v>22.1</c:v>
                </c:pt>
                <c:pt idx="88">
                  <c:v>20.8</c:v>
                </c:pt>
                <c:pt idx="89">
                  <c:v>21.3</c:v>
                </c:pt>
                <c:pt idx="90">
                  <c:v>22.1</c:v>
                </c:pt>
                <c:pt idx="91">
                  <c:v>22.6</c:v>
                </c:pt>
                <c:pt idx="92">
                  <c:v>22.8</c:v>
                </c:pt>
                <c:pt idx="93">
                  <c:v>21.6</c:v>
                </c:pt>
                <c:pt idx="94">
                  <c:v>22.6</c:v>
                </c:pt>
                <c:pt idx="95">
                  <c:v>22.9</c:v>
                </c:pt>
                <c:pt idx="96">
                  <c:v>18.3</c:v>
                </c:pt>
                <c:pt idx="97">
                  <c:v>16.3</c:v>
                </c:pt>
                <c:pt idx="98">
                  <c:v>16.399999999999999</c:v>
                </c:pt>
                <c:pt idx="99">
                  <c:v>18.2</c:v>
                </c:pt>
                <c:pt idx="100">
                  <c:v>20.5</c:v>
                </c:pt>
                <c:pt idx="101">
                  <c:v>21.2</c:v>
                </c:pt>
                <c:pt idx="102">
                  <c:v>22.3</c:v>
                </c:pt>
                <c:pt idx="103">
                  <c:v>21.1</c:v>
                </c:pt>
                <c:pt idx="104">
                  <c:v>20.6</c:v>
                </c:pt>
                <c:pt idx="105">
                  <c:v>21.5</c:v>
                </c:pt>
                <c:pt idx="106">
                  <c:v>21.4</c:v>
                </c:pt>
                <c:pt idx="107">
                  <c:v>21</c:v>
                </c:pt>
                <c:pt idx="108">
                  <c:v>21.5</c:v>
                </c:pt>
                <c:pt idx="109">
                  <c:v>22.1</c:v>
                </c:pt>
                <c:pt idx="110">
                  <c:v>22.6</c:v>
                </c:pt>
                <c:pt idx="111">
                  <c:v>21.8</c:v>
                </c:pt>
                <c:pt idx="112">
                  <c:v>22.2</c:v>
                </c:pt>
                <c:pt idx="113">
                  <c:v>22.9</c:v>
                </c:pt>
                <c:pt idx="114">
                  <c:v>24</c:v>
                </c:pt>
                <c:pt idx="115">
                  <c:v>23.3</c:v>
                </c:pt>
                <c:pt idx="116">
                  <c:v>23.4</c:v>
                </c:pt>
                <c:pt idx="117">
                  <c:v>23.4</c:v>
                </c:pt>
                <c:pt idx="118">
                  <c:v>23.8</c:v>
                </c:pt>
                <c:pt idx="119">
                  <c:v>23.9</c:v>
                </c:pt>
                <c:pt idx="120">
                  <c:v>23.7</c:v>
                </c:pt>
                <c:pt idx="121">
                  <c:v>24</c:v>
                </c:pt>
                <c:pt idx="122">
                  <c:v>24.5</c:v>
                </c:pt>
                <c:pt idx="123">
                  <c:v>24.5</c:v>
                </c:pt>
                <c:pt idx="124">
                  <c:v>25</c:v>
                </c:pt>
                <c:pt idx="125">
                  <c:v>25.6</c:v>
                </c:pt>
                <c:pt idx="126">
                  <c:v>25.8</c:v>
                </c:pt>
                <c:pt idx="127">
                  <c:v>26.6</c:v>
                </c:pt>
                <c:pt idx="128">
                  <c:v>26.6</c:v>
                </c:pt>
                <c:pt idx="129">
                  <c:v>27.6</c:v>
                </c:pt>
                <c:pt idx="130">
                  <c:v>27.6</c:v>
                </c:pt>
                <c:pt idx="131">
                  <c:v>27.1</c:v>
                </c:pt>
                <c:pt idx="132">
                  <c:v>27.3</c:v>
                </c:pt>
                <c:pt idx="133">
                  <c:v>27.3</c:v>
                </c:pt>
                <c:pt idx="134">
                  <c:v>26.3</c:v>
                </c:pt>
                <c:pt idx="135">
                  <c:v>26.5</c:v>
                </c:pt>
                <c:pt idx="136">
                  <c:v>26.5</c:v>
                </c:pt>
                <c:pt idx="137">
                  <c:v>25.3</c:v>
                </c:pt>
                <c:pt idx="138">
                  <c:v>23.6</c:v>
                </c:pt>
                <c:pt idx="139">
                  <c:v>22.8</c:v>
                </c:pt>
                <c:pt idx="140">
                  <c:v>22.5</c:v>
                </c:pt>
                <c:pt idx="141">
                  <c:v>22.9</c:v>
                </c:pt>
                <c:pt idx="142">
                  <c:v>23</c:v>
                </c:pt>
                <c:pt idx="143">
                  <c:v>23.5</c:v>
                </c:pt>
                <c:pt idx="144">
                  <c:v>24.4</c:v>
                </c:pt>
                <c:pt idx="145">
                  <c:v>26.1</c:v>
                </c:pt>
                <c:pt idx="146">
                  <c:v>26.4</c:v>
                </c:pt>
                <c:pt idx="147">
                  <c:v>26.8</c:v>
                </c:pt>
                <c:pt idx="148">
                  <c:v>26.3</c:v>
                </c:pt>
                <c:pt idx="149">
                  <c:v>27.1</c:v>
                </c:pt>
                <c:pt idx="150">
                  <c:v>27.6</c:v>
                </c:pt>
                <c:pt idx="151">
                  <c:v>27.4</c:v>
                </c:pt>
                <c:pt idx="152">
                  <c:v>27.9</c:v>
                </c:pt>
                <c:pt idx="153">
                  <c:v>27.9</c:v>
                </c:pt>
                <c:pt idx="154">
                  <c:v>27.8</c:v>
                </c:pt>
                <c:pt idx="155">
                  <c:v>26.7</c:v>
                </c:pt>
                <c:pt idx="156">
                  <c:v>26.3</c:v>
                </c:pt>
                <c:pt idx="157">
                  <c:v>25.9</c:v>
                </c:pt>
                <c:pt idx="158">
                  <c:v>25.7</c:v>
                </c:pt>
                <c:pt idx="159">
                  <c:v>27.1</c:v>
                </c:pt>
                <c:pt idx="160">
                  <c:v>28.4</c:v>
                </c:pt>
                <c:pt idx="161">
                  <c:v>28.7</c:v>
                </c:pt>
                <c:pt idx="162">
                  <c:v>28.8</c:v>
                </c:pt>
                <c:pt idx="163">
                  <c:v>29.4</c:v>
                </c:pt>
                <c:pt idx="164">
                  <c:v>29.4</c:v>
                </c:pt>
                <c:pt idx="165">
                  <c:v>29.2</c:v>
                </c:pt>
                <c:pt idx="166">
                  <c:v>29.6</c:v>
                </c:pt>
                <c:pt idx="167">
                  <c:v>29.8</c:v>
                </c:pt>
                <c:pt idx="168">
                  <c:v>30.6</c:v>
                </c:pt>
                <c:pt idx="169">
                  <c:v>30.2</c:v>
                </c:pt>
                <c:pt idx="170">
                  <c:v>29.9</c:v>
                </c:pt>
                <c:pt idx="171">
                  <c:v>30.5</c:v>
                </c:pt>
                <c:pt idx="172">
                  <c:v>31.3</c:v>
                </c:pt>
                <c:pt idx="173">
                  <c:v>30.8</c:v>
                </c:pt>
                <c:pt idx="174">
                  <c:v>30.9</c:v>
                </c:pt>
                <c:pt idx="175">
                  <c:v>30.7</c:v>
                </c:pt>
                <c:pt idx="176">
                  <c:v>29.6</c:v>
                </c:pt>
                <c:pt idx="177">
                  <c:v>28.5</c:v>
                </c:pt>
                <c:pt idx="178">
                  <c:v>28.5</c:v>
                </c:pt>
                <c:pt idx="179">
                  <c:v>28.8</c:v>
                </c:pt>
                <c:pt idx="180">
                  <c:v>28.1</c:v>
                </c:pt>
                <c:pt idx="181">
                  <c:v>27.1</c:v>
                </c:pt>
                <c:pt idx="182">
                  <c:v>26.7</c:v>
                </c:pt>
                <c:pt idx="183">
                  <c:v>27.2</c:v>
                </c:pt>
                <c:pt idx="184">
                  <c:v>28.5</c:v>
                </c:pt>
                <c:pt idx="185">
                  <c:v>28.8</c:v>
                </c:pt>
                <c:pt idx="186">
                  <c:v>28.8</c:v>
                </c:pt>
                <c:pt idx="187">
                  <c:v>28.3</c:v>
                </c:pt>
                <c:pt idx="188">
                  <c:v>28</c:v>
                </c:pt>
                <c:pt idx="189">
                  <c:v>27.3</c:v>
                </c:pt>
                <c:pt idx="190">
                  <c:v>27.4</c:v>
                </c:pt>
                <c:pt idx="191">
                  <c:v>27.1</c:v>
                </c:pt>
                <c:pt idx="192">
                  <c:v>28.3</c:v>
                </c:pt>
                <c:pt idx="193">
                  <c:v>29</c:v>
                </c:pt>
                <c:pt idx="194">
                  <c:v>29</c:v>
                </c:pt>
                <c:pt idx="195">
                  <c:v>29.3</c:v>
                </c:pt>
                <c:pt idx="196">
                  <c:v>29.5</c:v>
                </c:pt>
                <c:pt idx="197">
                  <c:v>30.1</c:v>
                </c:pt>
                <c:pt idx="198">
                  <c:v>29.3</c:v>
                </c:pt>
                <c:pt idx="199">
                  <c:v>28.5</c:v>
                </c:pt>
                <c:pt idx="200">
                  <c:v>27.4</c:v>
                </c:pt>
                <c:pt idx="201">
                  <c:v>27.5</c:v>
                </c:pt>
                <c:pt idx="202">
                  <c:v>28.8</c:v>
                </c:pt>
                <c:pt idx="203">
                  <c:v>29.8</c:v>
                </c:pt>
                <c:pt idx="204">
                  <c:v>30</c:v>
                </c:pt>
                <c:pt idx="205">
                  <c:v>29.7</c:v>
                </c:pt>
                <c:pt idx="206">
                  <c:v>29.6</c:v>
                </c:pt>
                <c:pt idx="207">
                  <c:v>29</c:v>
                </c:pt>
                <c:pt idx="208">
                  <c:v>29</c:v>
                </c:pt>
                <c:pt idx="209">
                  <c:v>29.3</c:v>
                </c:pt>
                <c:pt idx="210">
                  <c:v>29.8</c:v>
                </c:pt>
                <c:pt idx="211">
                  <c:v>29.2</c:v>
                </c:pt>
                <c:pt idx="212">
                  <c:v>30</c:v>
                </c:pt>
                <c:pt idx="213">
                  <c:v>30</c:v>
                </c:pt>
                <c:pt idx="214">
                  <c:v>30.3</c:v>
                </c:pt>
                <c:pt idx="215">
                  <c:v>29.8</c:v>
                </c:pt>
                <c:pt idx="216">
                  <c:v>30.1</c:v>
                </c:pt>
                <c:pt idx="217">
                  <c:v>29.9</c:v>
                </c:pt>
                <c:pt idx="218">
                  <c:v>30</c:v>
                </c:pt>
                <c:pt idx="219">
                  <c:v>30.5</c:v>
                </c:pt>
                <c:pt idx="220">
                  <c:v>31</c:v>
                </c:pt>
                <c:pt idx="221">
                  <c:v>31.1</c:v>
                </c:pt>
                <c:pt idx="222">
                  <c:v>31</c:v>
                </c:pt>
                <c:pt idx="223">
                  <c:v>30.2</c:v>
                </c:pt>
                <c:pt idx="224">
                  <c:v>30.3</c:v>
                </c:pt>
                <c:pt idx="225">
                  <c:v>29.5</c:v>
                </c:pt>
                <c:pt idx="226">
                  <c:v>29</c:v>
                </c:pt>
                <c:pt idx="227">
                  <c:v>29.1</c:v>
                </c:pt>
                <c:pt idx="228">
                  <c:v>29.5</c:v>
                </c:pt>
                <c:pt idx="229">
                  <c:v>29.9</c:v>
                </c:pt>
                <c:pt idx="230">
                  <c:v>30.5</c:v>
                </c:pt>
                <c:pt idx="231">
                  <c:v>29.9</c:v>
                </c:pt>
                <c:pt idx="232">
                  <c:v>30.1</c:v>
                </c:pt>
                <c:pt idx="233">
                  <c:v>30.2</c:v>
                </c:pt>
                <c:pt idx="234">
                  <c:v>29.9</c:v>
                </c:pt>
                <c:pt idx="235">
                  <c:v>29.6</c:v>
                </c:pt>
                <c:pt idx="236">
                  <c:v>29.6</c:v>
                </c:pt>
                <c:pt idx="237">
                  <c:v>29.8</c:v>
                </c:pt>
                <c:pt idx="238">
                  <c:v>29.4</c:v>
                </c:pt>
                <c:pt idx="239">
                  <c:v>29.6</c:v>
                </c:pt>
                <c:pt idx="240">
                  <c:v>29.9</c:v>
                </c:pt>
                <c:pt idx="241">
                  <c:v>30</c:v>
                </c:pt>
                <c:pt idx="242">
                  <c:v>29.7</c:v>
                </c:pt>
                <c:pt idx="243">
                  <c:v>30.2</c:v>
                </c:pt>
                <c:pt idx="244">
                  <c:v>28.8</c:v>
                </c:pt>
                <c:pt idx="245">
                  <c:v>28.2</c:v>
                </c:pt>
                <c:pt idx="246">
                  <c:v>29.4</c:v>
                </c:pt>
                <c:pt idx="247">
                  <c:v>28.8</c:v>
                </c:pt>
                <c:pt idx="248">
                  <c:v>29.2</c:v>
                </c:pt>
                <c:pt idx="249">
                  <c:v>29.2</c:v>
                </c:pt>
                <c:pt idx="250">
                  <c:v>28.3</c:v>
                </c:pt>
                <c:pt idx="251">
                  <c:v>28.2</c:v>
                </c:pt>
                <c:pt idx="252">
                  <c:v>28.3</c:v>
                </c:pt>
                <c:pt idx="253">
                  <c:v>28.1</c:v>
                </c:pt>
                <c:pt idx="254">
                  <c:v>28.7</c:v>
                </c:pt>
                <c:pt idx="255">
                  <c:v>28.6</c:v>
                </c:pt>
                <c:pt idx="256">
                  <c:v>28.2</c:v>
                </c:pt>
                <c:pt idx="257">
                  <c:v>28.5</c:v>
                </c:pt>
                <c:pt idx="258">
                  <c:v>28.4</c:v>
                </c:pt>
                <c:pt idx="259">
                  <c:v>28.4</c:v>
                </c:pt>
                <c:pt idx="260">
                  <c:v>28.5</c:v>
                </c:pt>
                <c:pt idx="261">
                  <c:v>29</c:v>
                </c:pt>
                <c:pt idx="262">
                  <c:v>28.6</c:v>
                </c:pt>
                <c:pt idx="263">
                  <c:v>29.1</c:v>
                </c:pt>
                <c:pt idx="264">
                  <c:v>29</c:v>
                </c:pt>
                <c:pt idx="265">
                  <c:v>29</c:v>
                </c:pt>
                <c:pt idx="266">
                  <c:v>28.9</c:v>
                </c:pt>
                <c:pt idx="267">
                  <c:v>29.6</c:v>
                </c:pt>
                <c:pt idx="268">
                  <c:v>29.7</c:v>
                </c:pt>
                <c:pt idx="269">
                  <c:v>29.1</c:v>
                </c:pt>
                <c:pt idx="270">
                  <c:v>28.4</c:v>
                </c:pt>
                <c:pt idx="271">
                  <c:v>27.6</c:v>
                </c:pt>
                <c:pt idx="272">
                  <c:v>26.5</c:v>
                </c:pt>
                <c:pt idx="273">
                  <c:v>25.4</c:v>
                </c:pt>
                <c:pt idx="274">
                  <c:v>25.5</c:v>
                </c:pt>
                <c:pt idx="275">
                  <c:v>26</c:v>
                </c:pt>
                <c:pt idx="276">
                  <c:v>26.6</c:v>
                </c:pt>
                <c:pt idx="277">
                  <c:v>27</c:v>
                </c:pt>
                <c:pt idx="278">
                  <c:v>27.3</c:v>
                </c:pt>
                <c:pt idx="279">
                  <c:v>28.2</c:v>
                </c:pt>
                <c:pt idx="280">
                  <c:v>29</c:v>
                </c:pt>
                <c:pt idx="289">
                  <c:v>24</c:v>
                </c:pt>
                <c:pt idx="290">
                  <c:v>19.899999999999999</c:v>
                </c:pt>
                <c:pt idx="291">
                  <c:v>18.2</c:v>
                </c:pt>
                <c:pt idx="292">
                  <c:v>18.3</c:v>
                </c:pt>
                <c:pt idx="293">
                  <c:v>20.399999999999999</c:v>
                </c:pt>
                <c:pt idx="294">
                  <c:v>20.7</c:v>
                </c:pt>
                <c:pt idx="295">
                  <c:v>21.8</c:v>
                </c:pt>
                <c:pt idx="296">
                  <c:v>22.6</c:v>
                </c:pt>
                <c:pt idx="297">
                  <c:v>23.6</c:v>
                </c:pt>
                <c:pt idx="298">
                  <c:v>24.3</c:v>
                </c:pt>
                <c:pt idx="299">
                  <c:v>25</c:v>
                </c:pt>
                <c:pt idx="300">
                  <c:v>25.2</c:v>
                </c:pt>
                <c:pt idx="301">
                  <c:v>26.2</c:v>
                </c:pt>
                <c:pt idx="302">
                  <c:v>26.8</c:v>
                </c:pt>
                <c:pt idx="303">
                  <c:v>25.9</c:v>
                </c:pt>
                <c:pt idx="304">
                  <c:v>25.9</c:v>
                </c:pt>
                <c:pt idx="305">
                  <c:v>24.6</c:v>
                </c:pt>
                <c:pt idx="306">
                  <c:v>22.6</c:v>
                </c:pt>
                <c:pt idx="307">
                  <c:v>22.4</c:v>
                </c:pt>
                <c:pt idx="308">
                  <c:v>21.5</c:v>
                </c:pt>
                <c:pt idx="309">
                  <c:v>20.5</c:v>
                </c:pt>
                <c:pt idx="310">
                  <c:v>20.100000000000001</c:v>
                </c:pt>
                <c:pt idx="311">
                  <c:v>20.2</c:v>
                </c:pt>
                <c:pt idx="312">
                  <c:v>20.9</c:v>
                </c:pt>
                <c:pt idx="313">
                  <c:v>21.6</c:v>
                </c:pt>
                <c:pt idx="314">
                  <c:v>22.2</c:v>
                </c:pt>
                <c:pt idx="315">
                  <c:v>19.7</c:v>
                </c:pt>
                <c:pt idx="316">
                  <c:v>18.3</c:v>
                </c:pt>
                <c:pt idx="317">
                  <c:v>18.399999999999999</c:v>
                </c:pt>
                <c:pt idx="318">
                  <c:v>18.600000000000001</c:v>
                </c:pt>
                <c:pt idx="319">
                  <c:v>19.399999999999999</c:v>
                </c:pt>
                <c:pt idx="320">
                  <c:v>20</c:v>
                </c:pt>
                <c:pt idx="321">
                  <c:v>20.5</c:v>
                </c:pt>
                <c:pt idx="322">
                  <c:v>20.9</c:v>
                </c:pt>
                <c:pt idx="323">
                  <c:v>21.5</c:v>
                </c:pt>
                <c:pt idx="324">
                  <c:v>21.4</c:v>
                </c:pt>
                <c:pt idx="325">
                  <c:v>21.3</c:v>
                </c:pt>
                <c:pt idx="326">
                  <c:v>22</c:v>
                </c:pt>
                <c:pt idx="327">
                  <c:v>22</c:v>
                </c:pt>
                <c:pt idx="328">
                  <c:v>21.6</c:v>
                </c:pt>
                <c:pt idx="329">
                  <c:v>20.2</c:v>
                </c:pt>
                <c:pt idx="330">
                  <c:v>17.399999999999999</c:v>
                </c:pt>
                <c:pt idx="331">
                  <c:v>15.4</c:v>
                </c:pt>
                <c:pt idx="332">
                  <c:v>15.4</c:v>
                </c:pt>
                <c:pt idx="333">
                  <c:v>16.5</c:v>
                </c:pt>
                <c:pt idx="334">
                  <c:v>18</c:v>
                </c:pt>
                <c:pt idx="335">
                  <c:v>18.899999999999999</c:v>
                </c:pt>
                <c:pt idx="336">
                  <c:v>20.3</c:v>
                </c:pt>
                <c:pt idx="337">
                  <c:v>18.899999999999999</c:v>
                </c:pt>
                <c:pt idx="338">
                  <c:v>17.399999999999999</c:v>
                </c:pt>
                <c:pt idx="339">
                  <c:v>16.100000000000001</c:v>
                </c:pt>
                <c:pt idx="340">
                  <c:v>16.8</c:v>
                </c:pt>
                <c:pt idx="341">
                  <c:v>18.2</c:v>
                </c:pt>
                <c:pt idx="342">
                  <c:v>19.7</c:v>
                </c:pt>
                <c:pt idx="343">
                  <c:v>19.600000000000001</c:v>
                </c:pt>
                <c:pt idx="344">
                  <c:v>17</c:v>
                </c:pt>
                <c:pt idx="345">
                  <c:v>17.399999999999999</c:v>
                </c:pt>
                <c:pt idx="346">
                  <c:v>18.899999999999999</c:v>
                </c:pt>
                <c:pt idx="347">
                  <c:v>20.2</c:v>
                </c:pt>
                <c:pt idx="348">
                  <c:v>20.7</c:v>
                </c:pt>
                <c:pt idx="349">
                  <c:v>20.9</c:v>
                </c:pt>
                <c:pt idx="350">
                  <c:v>19.899999999999999</c:v>
                </c:pt>
                <c:pt idx="351">
                  <c:v>19.5</c:v>
                </c:pt>
                <c:pt idx="352">
                  <c:v>17.8</c:v>
                </c:pt>
                <c:pt idx="353">
                  <c:v>16.100000000000001</c:v>
                </c:pt>
                <c:pt idx="354">
                  <c:v>14.2</c:v>
                </c:pt>
                <c:pt idx="355">
                  <c:v>13.6</c:v>
                </c:pt>
                <c:pt idx="356">
                  <c:v>13.5</c:v>
                </c:pt>
                <c:pt idx="357">
                  <c:v>14.7</c:v>
                </c:pt>
                <c:pt idx="358">
                  <c:v>16.399999999999999</c:v>
                </c:pt>
                <c:pt idx="359">
                  <c:v>16.5</c:v>
                </c:pt>
                <c:pt idx="360">
                  <c:v>15.1</c:v>
                </c:pt>
                <c:pt idx="361">
                  <c:v>14.4</c:v>
                </c:pt>
                <c:pt idx="362">
                  <c:v>12.5</c:v>
                </c:pt>
                <c:pt idx="363">
                  <c:v>12.6</c:v>
                </c:pt>
                <c:pt idx="364">
                  <c:v>13.6</c:v>
                </c:pt>
                <c:pt idx="365">
                  <c:v>14.2</c:v>
                </c:pt>
              </c:numCache>
            </c:numRef>
          </c:val>
          <c:smooth val="0"/>
          <c:extLst>
            <c:ext xmlns:c16="http://schemas.microsoft.com/office/drawing/2014/chart" uri="{C3380CC4-5D6E-409C-BE32-E72D297353CC}">
              <c16:uniqueId val="{00000000-9676-4EB2-8C1F-F6DC1DE0C29A}"/>
            </c:ext>
          </c:extLst>
        </c:ser>
        <c:dLbls>
          <c:showLegendKey val="0"/>
          <c:showVal val="0"/>
          <c:showCatName val="0"/>
          <c:showSerName val="0"/>
          <c:showPercent val="0"/>
          <c:showBubbleSize val="0"/>
        </c:dLbls>
        <c:marker val="1"/>
        <c:smooth val="0"/>
        <c:axId val="508584008"/>
        <c:axId val="508587736"/>
      </c:lineChart>
      <c:dateAx>
        <c:axId val="508584008"/>
        <c:scaling>
          <c:orientation val="minMax"/>
        </c:scaling>
        <c:delete val="0"/>
        <c:axPos val="b"/>
        <c:numFmt formatCode="m/d/yy" sourceLinked="1"/>
        <c:majorTickMark val="out"/>
        <c:minorTickMark val="none"/>
        <c:tickLblPos val="nextTo"/>
        <c:crossAx val="508587736"/>
        <c:crosses val="autoZero"/>
        <c:auto val="1"/>
        <c:lblOffset val="100"/>
        <c:baseTimeUnit val="days"/>
      </c:dateAx>
      <c:valAx>
        <c:axId val="508587736"/>
        <c:scaling>
          <c:orientation val="minMax"/>
        </c:scaling>
        <c:delete val="0"/>
        <c:axPos val="l"/>
        <c:majorGridlines/>
        <c:title>
          <c:tx>
            <c:rich>
              <a:bodyPr rot="-5400000" vert="horz"/>
              <a:lstStyle/>
              <a:p>
                <a:pPr>
                  <a:defRPr/>
                </a:pPr>
                <a:r>
                  <a:rPr lang="en-US"/>
                  <a:t>Degrees Celsius</a:t>
                </a:r>
              </a:p>
            </c:rich>
          </c:tx>
          <c:overlay val="0"/>
        </c:title>
        <c:numFmt formatCode="General" sourceLinked="1"/>
        <c:majorTickMark val="out"/>
        <c:minorTickMark val="none"/>
        <c:tickLblPos val="nextTo"/>
        <c:crossAx val="50858400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Measured Conductivity</a:t>
            </a:r>
          </a:p>
        </c:rich>
      </c:tx>
      <c:overlay val="0"/>
    </c:title>
    <c:autoTitleDeleted val="0"/>
    <c:plotArea>
      <c:layout/>
      <c:lineChart>
        <c:grouping val="standard"/>
        <c:varyColors val="0"/>
        <c:ser>
          <c:idx val="0"/>
          <c:order val="0"/>
          <c:tx>
            <c:strRef>
              <c:f>'Example Conversion'!$C$7</c:f>
              <c:strCache>
                <c:ptCount val="1"/>
                <c:pt idx="0">
                  <c:v>Min Measured Conductivity</c:v>
                </c:pt>
              </c:strCache>
            </c:strRef>
          </c:tx>
          <c:cat>
            <c:numRef>
              <c:f>'Example Conversion'!$A$8:$A$373</c:f>
              <c:numCache>
                <c:formatCode>m/d/yy</c:formatCode>
                <c:ptCount val="366"/>
                <c:pt idx="0">
                  <c:v>39814</c:v>
                </c:pt>
                <c:pt idx="1">
                  <c:v>39815</c:v>
                </c:pt>
                <c:pt idx="2">
                  <c:v>39816</c:v>
                </c:pt>
                <c:pt idx="3">
                  <c:v>39817</c:v>
                </c:pt>
                <c:pt idx="4">
                  <c:v>39818</c:v>
                </c:pt>
                <c:pt idx="5">
                  <c:v>39819</c:v>
                </c:pt>
                <c:pt idx="6">
                  <c:v>39820</c:v>
                </c:pt>
                <c:pt idx="7">
                  <c:v>39821</c:v>
                </c:pt>
                <c:pt idx="8">
                  <c:v>39822</c:v>
                </c:pt>
                <c:pt idx="9">
                  <c:v>39823</c:v>
                </c:pt>
                <c:pt idx="10">
                  <c:v>39824</c:v>
                </c:pt>
                <c:pt idx="11">
                  <c:v>39825</c:v>
                </c:pt>
                <c:pt idx="12">
                  <c:v>39826</c:v>
                </c:pt>
                <c:pt idx="13">
                  <c:v>39827</c:v>
                </c:pt>
                <c:pt idx="14">
                  <c:v>39828</c:v>
                </c:pt>
                <c:pt idx="15">
                  <c:v>39829</c:v>
                </c:pt>
                <c:pt idx="16">
                  <c:v>39830</c:v>
                </c:pt>
                <c:pt idx="17">
                  <c:v>39831</c:v>
                </c:pt>
                <c:pt idx="18">
                  <c:v>39832</c:v>
                </c:pt>
                <c:pt idx="19">
                  <c:v>39833</c:v>
                </c:pt>
                <c:pt idx="20">
                  <c:v>39834</c:v>
                </c:pt>
                <c:pt idx="21">
                  <c:v>39835</c:v>
                </c:pt>
                <c:pt idx="22">
                  <c:v>39836</c:v>
                </c:pt>
                <c:pt idx="23">
                  <c:v>39837</c:v>
                </c:pt>
                <c:pt idx="24">
                  <c:v>39838</c:v>
                </c:pt>
                <c:pt idx="25">
                  <c:v>39839</c:v>
                </c:pt>
                <c:pt idx="26">
                  <c:v>39840</c:v>
                </c:pt>
                <c:pt idx="27">
                  <c:v>39841</c:v>
                </c:pt>
                <c:pt idx="28">
                  <c:v>39842</c:v>
                </c:pt>
                <c:pt idx="29">
                  <c:v>39843</c:v>
                </c:pt>
                <c:pt idx="30">
                  <c:v>39844</c:v>
                </c:pt>
                <c:pt idx="31">
                  <c:v>39845</c:v>
                </c:pt>
                <c:pt idx="32">
                  <c:v>39846</c:v>
                </c:pt>
                <c:pt idx="33">
                  <c:v>39847</c:v>
                </c:pt>
                <c:pt idx="34">
                  <c:v>39848</c:v>
                </c:pt>
                <c:pt idx="35">
                  <c:v>39849</c:v>
                </c:pt>
                <c:pt idx="36">
                  <c:v>39850</c:v>
                </c:pt>
                <c:pt idx="37">
                  <c:v>39851</c:v>
                </c:pt>
                <c:pt idx="38">
                  <c:v>39852</c:v>
                </c:pt>
                <c:pt idx="39">
                  <c:v>39853</c:v>
                </c:pt>
                <c:pt idx="40">
                  <c:v>39854</c:v>
                </c:pt>
                <c:pt idx="41">
                  <c:v>39855</c:v>
                </c:pt>
                <c:pt idx="42">
                  <c:v>39856</c:v>
                </c:pt>
                <c:pt idx="43">
                  <c:v>39857</c:v>
                </c:pt>
                <c:pt idx="44">
                  <c:v>39858</c:v>
                </c:pt>
                <c:pt idx="45">
                  <c:v>39859</c:v>
                </c:pt>
                <c:pt idx="46">
                  <c:v>39860</c:v>
                </c:pt>
                <c:pt idx="47">
                  <c:v>39861</c:v>
                </c:pt>
                <c:pt idx="48">
                  <c:v>39862</c:v>
                </c:pt>
                <c:pt idx="49">
                  <c:v>39863</c:v>
                </c:pt>
                <c:pt idx="50">
                  <c:v>39864</c:v>
                </c:pt>
                <c:pt idx="51">
                  <c:v>39865</c:v>
                </c:pt>
                <c:pt idx="52">
                  <c:v>39866</c:v>
                </c:pt>
                <c:pt idx="53">
                  <c:v>39867</c:v>
                </c:pt>
                <c:pt idx="54">
                  <c:v>39868</c:v>
                </c:pt>
                <c:pt idx="55">
                  <c:v>39869</c:v>
                </c:pt>
                <c:pt idx="56">
                  <c:v>39870</c:v>
                </c:pt>
                <c:pt idx="57">
                  <c:v>39871</c:v>
                </c:pt>
                <c:pt idx="58">
                  <c:v>39872</c:v>
                </c:pt>
                <c:pt idx="59">
                  <c:v>39873</c:v>
                </c:pt>
                <c:pt idx="60">
                  <c:v>39874</c:v>
                </c:pt>
                <c:pt idx="61">
                  <c:v>39875</c:v>
                </c:pt>
                <c:pt idx="62">
                  <c:v>39876</c:v>
                </c:pt>
                <c:pt idx="63">
                  <c:v>39877</c:v>
                </c:pt>
                <c:pt idx="64">
                  <c:v>39878</c:v>
                </c:pt>
                <c:pt idx="65">
                  <c:v>39879</c:v>
                </c:pt>
                <c:pt idx="66">
                  <c:v>39880</c:v>
                </c:pt>
                <c:pt idx="67">
                  <c:v>39881</c:v>
                </c:pt>
                <c:pt idx="68">
                  <c:v>39882</c:v>
                </c:pt>
                <c:pt idx="69">
                  <c:v>39883</c:v>
                </c:pt>
                <c:pt idx="70">
                  <c:v>39884</c:v>
                </c:pt>
                <c:pt idx="71">
                  <c:v>39885</c:v>
                </c:pt>
                <c:pt idx="72">
                  <c:v>39886</c:v>
                </c:pt>
                <c:pt idx="73">
                  <c:v>39887</c:v>
                </c:pt>
                <c:pt idx="74">
                  <c:v>39888</c:v>
                </c:pt>
                <c:pt idx="75">
                  <c:v>39889</c:v>
                </c:pt>
                <c:pt idx="76">
                  <c:v>39890</c:v>
                </c:pt>
                <c:pt idx="77">
                  <c:v>39891</c:v>
                </c:pt>
                <c:pt idx="78">
                  <c:v>39892</c:v>
                </c:pt>
                <c:pt idx="79">
                  <c:v>39893</c:v>
                </c:pt>
                <c:pt idx="80">
                  <c:v>39894</c:v>
                </c:pt>
                <c:pt idx="81">
                  <c:v>39895</c:v>
                </c:pt>
                <c:pt idx="82">
                  <c:v>39896</c:v>
                </c:pt>
                <c:pt idx="83">
                  <c:v>39897</c:v>
                </c:pt>
                <c:pt idx="84">
                  <c:v>39898</c:v>
                </c:pt>
                <c:pt idx="85">
                  <c:v>39899</c:v>
                </c:pt>
                <c:pt idx="86">
                  <c:v>39900</c:v>
                </c:pt>
                <c:pt idx="87">
                  <c:v>39901</c:v>
                </c:pt>
                <c:pt idx="88">
                  <c:v>39902</c:v>
                </c:pt>
                <c:pt idx="89">
                  <c:v>39903</c:v>
                </c:pt>
                <c:pt idx="90">
                  <c:v>39904</c:v>
                </c:pt>
                <c:pt idx="91">
                  <c:v>39905</c:v>
                </c:pt>
                <c:pt idx="92">
                  <c:v>39906</c:v>
                </c:pt>
                <c:pt idx="93">
                  <c:v>39907</c:v>
                </c:pt>
                <c:pt idx="94">
                  <c:v>39908</c:v>
                </c:pt>
                <c:pt idx="95">
                  <c:v>39909</c:v>
                </c:pt>
                <c:pt idx="96">
                  <c:v>39910</c:v>
                </c:pt>
                <c:pt idx="97">
                  <c:v>39911</c:v>
                </c:pt>
                <c:pt idx="98">
                  <c:v>39912</c:v>
                </c:pt>
                <c:pt idx="99">
                  <c:v>39913</c:v>
                </c:pt>
                <c:pt idx="100">
                  <c:v>39914</c:v>
                </c:pt>
                <c:pt idx="101">
                  <c:v>39915</c:v>
                </c:pt>
                <c:pt idx="102">
                  <c:v>39916</c:v>
                </c:pt>
                <c:pt idx="103">
                  <c:v>39917</c:v>
                </c:pt>
                <c:pt idx="104">
                  <c:v>39918</c:v>
                </c:pt>
                <c:pt idx="105">
                  <c:v>39919</c:v>
                </c:pt>
                <c:pt idx="106">
                  <c:v>39920</c:v>
                </c:pt>
                <c:pt idx="107">
                  <c:v>39921</c:v>
                </c:pt>
                <c:pt idx="108">
                  <c:v>39922</c:v>
                </c:pt>
                <c:pt idx="109">
                  <c:v>39923</c:v>
                </c:pt>
                <c:pt idx="110">
                  <c:v>39924</c:v>
                </c:pt>
                <c:pt idx="111">
                  <c:v>39925</c:v>
                </c:pt>
                <c:pt idx="112">
                  <c:v>39926</c:v>
                </c:pt>
                <c:pt idx="113">
                  <c:v>39927</c:v>
                </c:pt>
                <c:pt idx="114">
                  <c:v>39928</c:v>
                </c:pt>
                <c:pt idx="115">
                  <c:v>39929</c:v>
                </c:pt>
                <c:pt idx="116">
                  <c:v>39930</c:v>
                </c:pt>
                <c:pt idx="117">
                  <c:v>39931</c:v>
                </c:pt>
                <c:pt idx="118">
                  <c:v>39932</c:v>
                </c:pt>
                <c:pt idx="119">
                  <c:v>39933</c:v>
                </c:pt>
                <c:pt idx="120">
                  <c:v>39934</c:v>
                </c:pt>
                <c:pt idx="121">
                  <c:v>39935</c:v>
                </c:pt>
                <c:pt idx="122">
                  <c:v>39936</c:v>
                </c:pt>
                <c:pt idx="123">
                  <c:v>39937</c:v>
                </c:pt>
                <c:pt idx="124">
                  <c:v>39938</c:v>
                </c:pt>
                <c:pt idx="125">
                  <c:v>39939</c:v>
                </c:pt>
                <c:pt idx="126">
                  <c:v>39940</c:v>
                </c:pt>
                <c:pt idx="127">
                  <c:v>39941</c:v>
                </c:pt>
                <c:pt idx="128">
                  <c:v>39942</c:v>
                </c:pt>
                <c:pt idx="129">
                  <c:v>39943</c:v>
                </c:pt>
                <c:pt idx="130">
                  <c:v>39944</c:v>
                </c:pt>
                <c:pt idx="131">
                  <c:v>39945</c:v>
                </c:pt>
                <c:pt idx="132">
                  <c:v>39946</c:v>
                </c:pt>
                <c:pt idx="133">
                  <c:v>39947</c:v>
                </c:pt>
                <c:pt idx="134">
                  <c:v>39948</c:v>
                </c:pt>
                <c:pt idx="135">
                  <c:v>39949</c:v>
                </c:pt>
                <c:pt idx="136">
                  <c:v>39950</c:v>
                </c:pt>
                <c:pt idx="137">
                  <c:v>39951</c:v>
                </c:pt>
                <c:pt idx="138">
                  <c:v>39952</c:v>
                </c:pt>
                <c:pt idx="139">
                  <c:v>39953</c:v>
                </c:pt>
                <c:pt idx="140">
                  <c:v>39954</c:v>
                </c:pt>
                <c:pt idx="141">
                  <c:v>39955</c:v>
                </c:pt>
                <c:pt idx="142">
                  <c:v>39956</c:v>
                </c:pt>
                <c:pt idx="143">
                  <c:v>39957</c:v>
                </c:pt>
                <c:pt idx="144">
                  <c:v>39958</c:v>
                </c:pt>
                <c:pt idx="145">
                  <c:v>39959</c:v>
                </c:pt>
                <c:pt idx="146">
                  <c:v>39960</c:v>
                </c:pt>
                <c:pt idx="147">
                  <c:v>39961</c:v>
                </c:pt>
                <c:pt idx="148">
                  <c:v>39962</c:v>
                </c:pt>
                <c:pt idx="149">
                  <c:v>39963</c:v>
                </c:pt>
                <c:pt idx="150">
                  <c:v>39964</c:v>
                </c:pt>
                <c:pt idx="151">
                  <c:v>39965</c:v>
                </c:pt>
                <c:pt idx="152">
                  <c:v>39966</c:v>
                </c:pt>
                <c:pt idx="153">
                  <c:v>39967</c:v>
                </c:pt>
                <c:pt idx="154">
                  <c:v>39968</c:v>
                </c:pt>
                <c:pt idx="155">
                  <c:v>39969</c:v>
                </c:pt>
                <c:pt idx="156">
                  <c:v>39970</c:v>
                </c:pt>
                <c:pt idx="157">
                  <c:v>39971</c:v>
                </c:pt>
                <c:pt idx="158">
                  <c:v>39972</c:v>
                </c:pt>
                <c:pt idx="159">
                  <c:v>39973</c:v>
                </c:pt>
                <c:pt idx="160">
                  <c:v>39974</c:v>
                </c:pt>
                <c:pt idx="161">
                  <c:v>39975</c:v>
                </c:pt>
                <c:pt idx="162">
                  <c:v>39976</c:v>
                </c:pt>
                <c:pt idx="163">
                  <c:v>39977</c:v>
                </c:pt>
                <c:pt idx="164">
                  <c:v>39978</c:v>
                </c:pt>
                <c:pt idx="165">
                  <c:v>39979</c:v>
                </c:pt>
                <c:pt idx="166">
                  <c:v>39980</c:v>
                </c:pt>
                <c:pt idx="167">
                  <c:v>39981</c:v>
                </c:pt>
                <c:pt idx="168">
                  <c:v>39982</c:v>
                </c:pt>
                <c:pt idx="169">
                  <c:v>39983</c:v>
                </c:pt>
                <c:pt idx="170">
                  <c:v>39984</c:v>
                </c:pt>
                <c:pt idx="171">
                  <c:v>39985</c:v>
                </c:pt>
                <c:pt idx="172">
                  <c:v>39986</c:v>
                </c:pt>
                <c:pt idx="173">
                  <c:v>39987</c:v>
                </c:pt>
                <c:pt idx="174">
                  <c:v>39988</c:v>
                </c:pt>
                <c:pt idx="175">
                  <c:v>39989</c:v>
                </c:pt>
                <c:pt idx="176">
                  <c:v>39990</c:v>
                </c:pt>
                <c:pt idx="177">
                  <c:v>39991</c:v>
                </c:pt>
                <c:pt idx="178">
                  <c:v>39992</c:v>
                </c:pt>
                <c:pt idx="179">
                  <c:v>39993</c:v>
                </c:pt>
                <c:pt idx="180">
                  <c:v>39994</c:v>
                </c:pt>
                <c:pt idx="181">
                  <c:v>39995</c:v>
                </c:pt>
                <c:pt idx="182">
                  <c:v>39996</c:v>
                </c:pt>
                <c:pt idx="183">
                  <c:v>39997</c:v>
                </c:pt>
                <c:pt idx="184">
                  <c:v>39998</c:v>
                </c:pt>
                <c:pt idx="185">
                  <c:v>39999</c:v>
                </c:pt>
                <c:pt idx="186">
                  <c:v>40000</c:v>
                </c:pt>
                <c:pt idx="187">
                  <c:v>40001</c:v>
                </c:pt>
                <c:pt idx="188">
                  <c:v>40002</c:v>
                </c:pt>
                <c:pt idx="189">
                  <c:v>40003</c:v>
                </c:pt>
                <c:pt idx="190">
                  <c:v>40004</c:v>
                </c:pt>
                <c:pt idx="191">
                  <c:v>40005</c:v>
                </c:pt>
                <c:pt idx="192">
                  <c:v>40006</c:v>
                </c:pt>
                <c:pt idx="193">
                  <c:v>40007</c:v>
                </c:pt>
                <c:pt idx="194">
                  <c:v>40008</c:v>
                </c:pt>
                <c:pt idx="195">
                  <c:v>40009</c:v>
                </c:pt>
                <c:pt idx="196">
                  <c:v>40010</c:v>
                </c:pt>
                <c:pt idx="197">
                  <c:v>40011</c:v>
                </c:pt>
                <c:pt idx="198">
                  <c:v>40012</c:v>
                </c:pt>
                <c:pt idx="199">
                  <c:v>40013</c:v>
                </c:pt>
                <c:pt idx="200">
                  <c:v>40014</c:v>
                </c:pt>
                <c:pt idx="201">
                  <c:v>40015</c:v>
                </c:pt>
                <c:pt idx="202">
                  <c:v>40016</c:v>
                </c:pt>
                <c:pt idx="203">
                  <c:v>40017</c:v>
                </c:pt>
                <c:pt idx="204">
                  <c:v>40018</c:v>
                </c:pt>
                <c:pt idx="205">
                  <c:v>40019</c:v>
                </c:pt>
                <c:pt idx="206">
                  <c:v>40020</c:v>
                </c:pt>
                <c:pt idx="207">
                  <c:v>40021</c:v>
                </c:pt>
                <c:pt idx="208">
                  <c:v>40022</c:v>
                </c:pt>
                <c:pt idx="209">
                  <c:v>40023</c:v>
                </c:pt>
                <c:pt idx="210">
                  <c:v>40024</c:v>
                </c:pt>
                <c:pt idx="211">
                  <c:v>40025</c:v>
                </c:pt>
                <c:pt idx="212">
                  <c:v>40026</c:v>
                </c:pt>
                <c:pt idx="213">
                  <c:v>40027</c:v>
                </c:pt>
                <c:pt idx="214">
                  <c:v>40028</c:v>
                </c:pt>
                <c:pt idx="215">
                  <c:v>40029</c:v>
                </c:pt>
                <c:pt idx="216">
                  <c:v>40030</c:v>
                </c:pt>
                <c:pt idx="217">
                  <c:v>40031</c:v>
                </c:pt>
                <c:pt idx="218">
                  <c:v>40032</c:v>
                </c:pt>
                <c:pt idx="219">
                  <c:v>40033</c:v>
                </c:pt>
                <c:pt idx="220">
                  <c:v>40034</c:v>
                </c:pt>
                <c:pt idx="221">
                  <c:v>40035</c:v>
                </c:pt>
                <c:pt idx="222">
                  <c:v>40036</c:v>
                </c:pt>
                <c:pt idx="223">
                  <c:v>40037</c:v>
                </c:pt>
                <c:pt idx="224">
                  <c:v>40038</c:v>
                </c:pt>
                <c:pt idx="225">
                  <c:v>40039</c:v>
                </c:pt>
                <c:pt idx="226">
                  <c:v>40040</c:v>
                </c:pt>
                <c:pt idx="227">
                  <c:v>40041</c:v>
                </c:pt>
                <c:pt idx="228">
                  <c:v>40042</c:v>
                </c:pt>
                <c:pt idx="229">
                  <c:v>40043</c:v>
                </c:pt>
                <c:pt idx="230">
                  <c:v>40044</c:v>
                </c:pt>
                <c:pt idx="231">
                  <c:v>40045</c:v>
                </c:pt>
                <c:pt idx="232">
                  <c:v>40046</c:v>
                </c:pt>
                <c:pt idx="233">
                  <c:v>40047</c:v>
                </c:pt>
                <c:pt idx="234">
                  <c:v>40048</c:v>
                </c:pt>
                <c:pt idx="235">
                  <c:v>40049</c:v>
                </c:pt>
                <c:pt idx="236">
                  <c:v>40050</c:v>
                </c:pt>
                <c:pt idx="237">
                  <c:v>40051</c:v>
                </c:pt>
                <c:pt idx="238">
                  <c:v>40052</c:v>
                </c:pt>
                <c:pt idx="239">
                  <c:v>40053</c:v>
                </c:pt>
                <c:pt idx="240">
                  <c:v>40054</c:v>
                </c:pt>
                <c:pt idx="241">
                  <c:v>40055</c:v>
                </c:pt>
                <c:pt idx="242">
                  <c:v>40056</c:v>
                </c:pt>
                <c:pt idx="243">
                  <c:v>40057</c:v>
                </c:pt>
                <c:pt idx="244">
                  <c:v>40058</c:v>
                </c:pt>
                <c:pt idx="245">
                  <c:v>40059</c:v>
                </c:pt>
                <c:pt idx="246">
                  <c:v>40060</c:v>
                </c:pt>
                <c:pt idx="247">
                  <c:v>40061</c:v>
                </c:pt>
                <c:pt idx="248">
                  <c:v>40062</c:v>
                </c:pt>
                <c:pt idx="249">
                  <c:v>40063</c:v>
                </c:pt>
                <c:pt idx="250">
                  <c:v>40064</c:v>
                </c:pt>
                <c:pt idx="251">
                  <c:v>40065</c:v>
                </c:pt>
                <c:pt idx="252">
                  <c:v>40066</c:v>
                </c:pt>
                <c:pt idx="253">
                  <c:v>40067</c:v>
                </c:pt>
                <c:pt idx="254">
                  <c:v>40068</c:v>
                </c:pt>
                <c:pt idx="255">
                  <c:v>40069</c:v>
                </c:pt>
                <c:pt idx="256">
                  <c:v>40070</c:v>
                </c:pt>
                <c:pt idx="257">
                  <c:v>40071</c:v>
                </c:pt>
                <c:pt idx="258">
                  <c:v>40072</c:v>
                </c:pt>
                <c:pt idx="259">
                  <c:v>40073</c:v>
                </c:pt>
                <c:pt idx="260">
                  <c:v>40074</c:v>
                </c:pt>
                <c:pt idx="261">
                  <c:v>40075</c:v>
                </c:pt>
                <c:pt idx="262">
                  <c:v>40076</c:v>
                </c:pt>
                <c:pt idx="263">
                  <c:v>40077</c:v>
                </c:pt>
                <c:pt idx="264">
                  <c:v>40078</c:v>
                </c:pt>
                <c:pt idx="265">
                  <c:v>40079</c:v>
                </c:pt>
                <c:pt idx="266">
                  <c:v>40080</c:v>
                </c:pt>
                <c:pt idx="267">
                  <c:v>40081</c:v>
                </c:pt>
                <c:pt idx="268">
                  <c:v>40082</c:v>
                </c:pt>
                <c:pt idx="269">
                  <c:v>40083</c:v>
                </c:pt>
                <c:pt idx="270">
                  <c:v>40084</c:v>
                </c:pt>
                <c:pt idx="271">
                  <c:v>40085</c:v>
                </c:pt>
                <c:pt idx="272">
                  <c:v>40086</c:v>
                </c:pt>
                <c:pt idx="273">
                  <c:v>40087</c:v>
                </c:pt>
                <c:pt idx="274">
                  <c:v>40088</c:v>
                </c:pt>
                <c:pt idx="275">
                  <c:v>40089</c:v>
                </c:pt>
                <c:pt idx="276">
                  <c:v>40090</c:v>
                </c:pt>
                <c:pt idx="277">
                  <c:v>40091</c:v>
                </c:pt>
                <c:pt idx="278">
                  <c:v>40092</c:v>
                </c:pt>
                <c:pt idx="279">
                  <c:v>40093</c:v>
                </c:pt>
                <c:pt idx="280">
                  <c:v>40094</c:v>
                </c:pt>
                <c:pt idx="289">
                  <c:v>40103</c:v>
                </c:pt>
                <c:pt idx="290">
                  <c:v>40104</c:v>
                </c:pt>
                <c:pt idx="291">
                  <c:v>40105</c:v>
                </c:pt>
                <c:pt idx="292">
                  <c:v>40106</c:v>
                </c:pt>
                <c:pt idx="293">
                  <c:v>40107</c:v>
                </c:pt>
                <c:pt idx="294">
                  <c:v>40108</c:v>
                </c:pt>
                <c:pt idx="295">
                  <c:v>40109</c:v>
                </c:pt>
                <c:pt idx="296">
                  <c:v>40110</c:v>
                </c:pt>
                <c:pt idx="297">
                  <c:v>40111</c:v>
                </c:pt>
                <c:pt idx="298">
                  <c:v>40112</c:v>
                </c:pt>
                <c:pt idx="299">
                  <c:v>40113</c:v>
                </c:pt>
                <c:pt idx="300">
                  <c:v>40114</c:v>
                </c:pt>
                <c:pt idx="301">
                  <c:v>40115</c:v>
                </c:pt>
                <c:pt idx="302">
                  <c:v>40116</c:v>
                </c:pt>
                <c:pt idx="303">
                  <c:v>40117</c:v>
                </c:pt>
                <c:pt idx="304">
                  <c:v>40118</c:v>
                </c:pt>
                <c:pt idx="305">
                  <c:v>40119</c:v>
                </c:pt>
                <c:pt idx="306">
                  <c:v>40120</c:v>
                </c:pt>
                <c:pt idx="307">
                  <c:v>40121</c:v>
                </c:pt>
                <c:pt idx="308">
                  <c:v>40122</c:v>
                </c:pt>
                <c:pt idx="309">
                  <c:v>40123</c:v>
                </c:pt>
                <c:pt idx="310">
                  <c:v>40124</c:v>
                </c:pt>
                <c:pt idx="311">
                  <c:v>40125</c:v>
                </c:pt>
                <c:pt idx="312">
                  <c:v>40126</c:v>
                </c:pt>
                <c:pt idx="313">
                  <c:v>40127</c:v>
                </c:pt>
                <c:pt idx="314">
                  <c:v>40128</c:v>
                </c:pt>
                <c:pt idx="315">
                  <c:v>40129</c:v>
                </c:pt>
                <c:pt idx="316">
                  <c:v>40130</c:v>
                </c:pt>
                <c:pt idx="317">
                  <c:v>40131</c:v>
                </c:pt>
                <c:pt idx="318">
                  <c:v>40132</c:v>
                </c:pt>
                <c:pt idx="319">
                  <c:v>40133</c:v>
                </c:pt>
                <c:pt idx="320">
                  <c:v>40134</c:v>
                </c:pt>
                <c:pt idx="321">
                  <c:v>40135</c:v>
                </c:pt>
                <c:pt idx="322">
                  <c:v>40136</c:v>
                </c:pt>
                <c:pt idx="323">
                  <c:v>40137</c:v>
                </c:pt>
                <c:pt idx="324">
                  <c:v>40138</c:v>
                </c:pt>
                <c:pt idx="325">
                  <c:v>40139</c:v>
                </c:pt>
                <c:pt idx="326">
                  <c:v>40140</c:v>
                </c:pt>
                <c:pt idx="327">
                  <c:v>40141</c:v>
                </c:pt>
                <c:pt idx="328">
                  <c:v>40142</c:v>
                </c:pt>
                <c:pt idx="329">
                  <c:v>40143</c:v>
                </c:pt>
                <c:pt idx="330">
                  <c:v>40144</c:v>
                </c:pt>
                <c:pt idx="331">
                  <c:v>40145</c:v>
                </c:pt>
                <c:pt idx="332">
                  <c:v>40146</c:v>
                </c:pt>
                <c:pt idx="333">
                  <c:v>40147</c:v>
                </c:pt>
                <c:pt idx="334">
                  <c:v>40148</c:v>
                </c:pt>
                <c:pt idx="335">
                  <c:v>40149</c:v>
                </c:pt>
                <c:pt idx="336">
                  <c:v>40150</c:v>
                </c:pt>
                <c:pt idx="337">
                  <c:v>40151</c:v>
                </c:pt>
                <c:pt idx="338">
                  <c:v>40152</c:v>
                </c:pt>
                <c:pt idx="339">
                  <c:v>40153</c:v>
                </c:pt>
                <c:pt idx="340">
                  <c:v>40154</c:v>
                </c:pt>
                <c:pt idx="341">
                  <c:v>40155</c:v>
                </c:pt>
                <c:pt idx="342">
                  <c:v>40156</c:v>
                </c:pt>
                <c:pt idx="343">
                  <c:v>40157</c:v>
                </c:pt>
                <c:pt idx="344">
                  <c:v>40158</c:v>
                </c:pt>
                <c:pt idx="345">
                  <c:v>40159</c:v>
                </c:pt>
                <c:pt idx="346">
                  <c:v>40160</c:v>
                </c:pt>
                <c:pt idx="347">
                  <c:v>40161</c:v>
                </c:pt>
                <c:pt idx="348">
                  <c:v>40162</c:v>
                </c:pt>
                <c:pt idx="349">
                  <c:v>40163</c:v>
                </c:pt>
                <c:pt idx="350">
                  <c:v>40164</c:v>
                </c:pt>
                <c:pt idx="351">
                  <c:v>40165</c:v>
                </c:pt>
                <c:pt idx="352">
                  <c:v>40166</c:v>
                </c:pt>
                <c:pt idx="353">
                  <c:v>40167</c:v>
                </c:pt>
                <c:pt idx="354">
                  <c:v>40168</c:v>
                </c:pt>
                <c:pt idx="355">
                  <c:v>40169</c:v>
                </c:pt>
                <c:pt idx="356">
                  <c:v>40170</c:v>
                </c:pt>
                <c:pt idx="357">
                  <c:v>40171</c:v>
                </c:pt>
                <c:pt idx="358">
                  <c:v>40172</c:v>
                </c:pt>
                <c:pt idx="359">
                  <c:v>40173</c:v>
                </c:pt>
                <c:pt idx="360">
                  <c:v>40174</c:v>
                </c:pt>
                <c:pt idx="361">
                  <c:v>40175</c:v>
                </c:pt>
                <c:pt idx="362">
                  <c:v>40176</c:v>
                </c:pt>
                <c:pt idx="363">
                  <c:v>40177</c:v>
                </c:pt>
                <c:pt idx="364">
                  <c:v>40178</c:v>
                </c:pt>
                <c:pt idx="365">
                  <c:v>40179</c:v>
                </c:pt>
              </c:numCache>
            </c:numRef>
          </c:cat>
          <c:val>
            <c:numRef>
              <c:f>'Example Conversion'!$C$8:$C$373</c:f>
              <c:numCache>
                <c:formatCode>General</c:formatCode>
                <c:ptCount val="366"/>
                <c:pt idx="0">
                  <c:v>48800</c:v>
                </c:pt>
                <c:pt idx="1">
                  <c:v>48600</c:v>
                </c:pt>
                <c:pt idx="2">
                  <c:v>48700</c:v>
                </c:pt>
                <c:pt idx="3">
                  <c:v>48000</c:v>
                </c:pt>
                <c:pt idx="4">
                  <c:v>48100</c:v>
                </c:pt>
                <c:pt idx="5">
                  <c:v>47600</c:v>
                </c:pt>
                <c:pt idx="6">
                  <c:v>46800</c:v>
                </c:pt>
                <c:pt idx="7">
                  <c:v>48100</c:v>
                </c:pt>
                <c:pt idx="8">
                  <c:v>48500</c:v>
                </c:pt>
                <c:pt idx="9">
                  <c:v>49100</c:v>
                </c:pt>
                <c:pt idx="10">
                  <c:v>47800</c:v>
                </c:pt>
                <c:pt idx="11">
                  <c:v>48400</c:v>
                </c:pt>
                <c:pt idx="12">
                  <c:v>49600</c:v>
                </c:pt>
                <c:pt idx="13">
                  <c:v>49200</c:v>
                </c:pt>
                <c:pt idx="14">
                  <c:v>49100</c:v>
                </c:pt>
                <c:pt idx="15">
                  <c:v>50600</c:v>
                </c:pt>
                <c:pt idx="16">
                  <c:v>50800</c:v>
                </c:pt>
                <c:pt idx="17">
                  <c:v>50800</c:v>
                </c:pt>
                <c:pt idx="18">
                  <c:v>50500</c:v>
                </c:pt>
                <c:pt idx="19">
                  <c:v>50500</c:v>
                </c:pt>
                <c:pt idx="20">
                  <c:v>51700</c:v>
                </c:pt>
                <c:pt idx="21">
                  <c:v>52000</c:v>
                </c:pt>
                <c:pt idx="22">
                  <c:v>52700</c:v>
                </c:pt>
                <c:pt idx="23">
                  <c:v>52400</c:v>
                </c:pt>
                <c:pt idx="24">
                  <c:v>52300</c:v>
                </c:pt>
                <c:pt idx="25">
                  <c:v>52400</c:v>
                </c:pt>
                <c:pt idx="26">
                  <c:v>52400</c:v>
                </c:pt>
                <c:pt idx="27">
                  <c:v>52100</c:v>
                </c:pt>
                <c:pt idx="28">
                  <c:v>50700</c:v>
                </c:pt>
                <c:pt idx="29">
                  <c:v>50700</c:v>
                </c:pt>
                <c:pt idx="30">
                  <c:v>51700</c:v>
                </c:pt>
                <c:pt idx="31">
                  <c:v>51600</c:v>
                </c:pt>
                <c:pt idx="32">
                  <c:v>50700</c:v>
                </c:pt>
                <c:pt idx="33">
                  <c:v>51500</c:v>
                </c:pt>
                <c:pt idx="34">
                  <c:v>50900</c:v>
                </c:pt>
                <c:pt idx="35">
                  <c:v>52000</c:v>
                </c:pt>
                <c:pt idx="36">
                  <c:v>52900</c:v>
                </c:pt>
                <c:pt idx="37">
                  <c:v>52500</c:v>
                </c:pt>
                <c:pt idx="38">
                  <c:v>51700</c:v>
                </c:pt>
                <c:pt idx="39">
                  <c:v>51800</c:v>
                </c:pt>
                <c:pt idx="40">
                  <c:v>51600</c:v>
                </c:pt>
                <c:pt idx="41">
                  <c:v>52000</c:v>
                </c:pt>
                <c:pt idx="42">
                  <c:v>51500</c:v>
                </c:pt>
                <c:pt idx="43">
                  <c:v>51800</c:v>
                </c:pt>
                <c:pt idx="44">
                  <c:v>51400</c:v>
                </c:pt>
                <c:pt idx="45">
                  <c:v>51900</c:v>
                </c:pt>
                <c:pt idx="46">
                  <c:v>51900</c:v>
                </c:pt>
                <c:pt idx="47">
                  <c:v>52500</c:v>
                </c:pt>
                <c:pt idx="48">
                  <c:v>52500</c:v>
                </c:pt>
                <c:pt idx="49">
                  <c:v>52100</c:v>
                </c:pt>
                <c:pt idx="50">
                  <c:v>52400</c:v>
                </c:pt>
                <c:pt idx="51">
                  <c:v>52500</c:v>
                </c:pt>
                <c:pt idx="52">
                  <c:v>53000</c:v>
                </c:pt>
                <c:pt idx="53">
                  <c:v>53300</c:v>
                </c:pt>
                <c:pt idx="54">
                  <c:v>53200</c:v>
                </c:pt>
                <c:pt idx="55">
                  <c:v>55200</c:v>
                </c:pt>
                <c:pt idx="56">
                  <c:v>54200</c:v>
                </c:pt>
                <c:pt idx="57">
                  <c:v>54000</c:v>
                </c:pt>
                <c:pt idx="58">
                  <c:v>53900</c:v>
                </c:pt>
                <c:pt idx="59">
                  <c:v>53700</c:v>
                </c:pt>
                <c:pt idx="60">
                  <c:v>53700</c:v>
                </c:pt>
                <c:pt idx="61">
                  <c:v>55700</c:v>
                </c:pt>
                <c:pt idx="62">
                  <c:v>55100</c:v>
                </c:pt>
                <c:pt idx="63">
                  <c:v>56200</c:v>
                </c:pt>
                <c:pt idx="64">
                  <c:v>54700</c:v>
                </c:pt>
                <c:pt idx="65">
                  <c:v>54300</c:v>
                </c:pt>
                <c:pt idx="66">
                  <c:v>54200</c:v>
                </c:pt>
                <c:pt idx="67">
                  <c:v>54600</c:v>
                </c:pt>
                <c:pt idx="68">
                  <c:v>54200</c:v>
                </c:pt>
                <c:pt idx="69">
                  <c:v>54800</c:v>
                </c:pt>
                <c:pt idx="70">
                  <c:v>54800</c:v>
                </c:pt>
                <c:pt idx="71">
                  <c:v>55700</c:v>
                </c:pt>
                <c:pt idx="72">
                  <c:v>55100</c:v>
                </c:pt>
                <c:pt idx="73">
                  <c:v>55300</c:v>
                </c:pt>
                <c:pt idx="74">
                  <c:v>55900</c:v>
                </c:pt>
                <c:pt idx="75">
                  <c:v>56200</c:v>
                </c:pt>
                <c:pt idx="76">
                  <c:v>56400</c:v>
                </c:pt>
                <c:pt idx="77">
                  <c:v>57500</c:v>
                </c:pt>
                <c:pt idx="78">
                  <c:v>57800</c:v>
                </c:pt>
                <c:pt idx="79">
                  <c:v>57900</c:v>
                </c:pt>
                <c:pt idx="80">
                  <c:v>58300</c:v>
                </c:pt>
                <c:pt idx="81">
                  <c:v>58000</c:v>
                </c:pt>
                <c:pt idx="82">
                  <c:v>57600</c:v>
                </c:pt>
                <c:pt idx="83">
                  <c:v>58000</c:v>
                </c:pt>
                <c:pt idx="84">
                  <c:v>57200</c:v>
                </c:pt>
                <c:pt idx="85">
                  <c:v>56800</c:v>
                </c:pt>
                <c:pt idx="86">
                  <c:v>56100</c:v>
                </c:pt>
                <c:pt idx="87">
                  <c:v>56000</c:v>
                </c:pt>
                <c:pt idx="88">
                  <c:v>56000</c:v>
                </c:pt>
                <c:pt idx="89">
                  <c:v>55800</c:v>
                </c:pt>
                <c:pt idx="90">
                  <c:v>55500</c:v>
                </c:pt>
                <c:pt idx="91">
                  <c:v>55200</c:v>
                </c:pt>
                <c:pt idx="92">
                  <c:v>54500</c:v>
                </c:pt>
                <c:pt idx="93">
                  <c:v>55400</c:v>
                </c:pt>
                <c:pt idx="94">
                  <c:v>54600</c:v>
                </c:pt>
                <c:pt idx="95">
                  <c:v>54700</c:v>
                </c:pt>
                <c:pt idx="96">
                  <c:v>55000</c:v>
                </c:pt>
                <c:pt idx="97">
                  <c:v>58900</c:v>
                </c:pt>
                <c:pt idx="98">
                  <c:v>57900</c:v>
                </c:pt>
                <c:pt idx="99">
                  <c:v>56700</c:v>
                </c:pt>
                <c:pt idx="100">
                  <c:v>56300</c:v>
                </c:pt>
                <c:pt idx="101">
                  <c:v>56900</c:v>
                </c:pt>
                <c:pt idx="102">
                  <c:v>55300</c:v>
                </c:pt>
                <c:pt idx="103">
                  <c:v>54200</c:v>
                </c:pt>
                <c:pt idx="104">
                  <c:v>54800</c:v>
                </c:pt>
                <c:pt idx="105">
                  <c:v>56200</c:v>
                </c:pt>
                <c:pt idx="106">
                  <c:v>57500</c:v>
                </c:pt>
                <c:pt idx="107">
                  <c:v>58600</c:v>
                </c:pt>
                <c:pt idx="108">
                  <c:v>57100</c:v>
                </c:pt>
                <c:pt idx="109">
                  <c:v>56800</c:v>
                </c:pt>
                <c:pt idx="110">
                  <c:v>56900</c:v>
                </c:pt>
                <c:pt idx="111">
                  <c:v>57700</c:v>
                </c:pt>
                <c:pt idx="112">
                  <c:v>57400</c:v>
                </c:pt>
                <c:pt idx="113">
                  <c:v>56400</c:v>
                </c:pt>
                <c:pt idx="114">
                  <c:v>55300</c:v>
                </c:pt>
                <c:pt idx="115">
                  <c:v>54500</c:v>
                </c:pt>
                <c:pt idx="116">
                  <c:v>54300</c:v>
                </c:pt>
                <c:pt idx="117">
                  <c:v>54500</c:v>
                </c:pt>
                <c:pt idx="118">
                  <c:v>55200</c:v>
                </c:pt>
                <c:pt idx="119">
                  <c:v>55300</c:v>
                </c:pt>
                <c:pt idx="120">
                  <c:v>54400</c:v>
                </c:pt>
                <c:pt idx="121">
                  <c:v>54600</c:v>
                </c:pt>
                <c:pt idx="122">
                  <c:v>55400</c:v>
                </c:pt>
                <c:pt idx="123">
                  <c:v>53800</c:v>
                </c:pt>
                <c:pt idx="124">
                  <c:v>52700</c:v>
                </c:pt>
                <c:pt idx="125">
                  <c:v>53300</c:v>
                </c:pt>
                <c:pt idx="126">
                  <c:v>52800</c:v>
                </c:pt>
                <c:pt idx="127">
                  <c:v>53400</c:v>
                </c:pt>
                <c:pt idx="128">
                  <c:v>53700</c:v>
                </c:pt>
                <c:pt idx="129">
                  <c:v>53600</c:v>
                </c:pt>
                <c:pt idx="130">
                  <c:v>52400</c:v>
                </c:pt>
                <c:pt idx="131">
                  <c:v>52300</c:v>
                </c:pt>
                <c:pt idx="132">
                  <c:v>53500</c:v>
                </c:pt>
                <c:pt idx="133">
                  <c:v>53800</c:v>
                </c:pt>
                <c:pt idx="134">
                  <c:v>53100</c:v>
                </c:pt>
                <c:pt idx="135">
                  <c:v>53100</c:v>
                </c:pt>
                <c:pt idx="136">
                  <c:v>52200</c:v>
                </c:pt>
                <c:pt idx="137">
                  <c:v>52300</c:v>
                </c:pt>
                <c:pt idx="138">
                  <c:v>54400</c:v>
                </c:pt>
                <c:pt idx="139">
                  <c:v>53000</c:v>
                </c:pt>
                <c:pt idx="140">
                  <c:v>48700</c:v>
                </c:pt>
                <c:pt idx="141">
                  <c:v>46500</c:v>
                </c:pt>
                <c:pt idx="142">
                  <c:v>46600</c:v>
                </c:pt>
                <c:pt idx="143">
                  <c:v>47200</c:v>
                </c:pt>
                <c:pt idx="144">
                  <c:v>47800</c:v>
                </c:pt>
                <c:pt idx="145">
                  <c:v>47300</c:v>
                </c:pt>
                <c:pt idx="146">
                  <c:v>47300</c:v>
                </c:pt>
                <c:pt idx="147">
                  <c:v>46900</c:v>
                </c:pt>
                <c:pt idx="148">
                  <c:v>46200</c:v>
                </c:pt>
                <c:pt idx="149">
                  <c:v>45900</c:v>
                </c:pt>
                <c:pt idx="150">
                  <c:v>46000</c:v>
                </c:pt>
                <c:pt idx="151">
                  <c:v>45300</c:v>
                </c:pt>
                <c:pt idx="152">
                  <c:v>45100</c:v>
                </c:pt>
                <c:pt idx="153">
                  <c:v>45100</c:v>
                </c:pt>
                <c:pt idx="154">
                  <c:v>44200</c:v>
                </c:pt>
                <c:pt idx="155">
                  <c:v>44100</c:v>
                </c:pt>
                <c:pt idx="156">
                  <c:v>43900</c:v>
                </c:pt>
                <c:pt idx="157">
                  <c:v>43700</c:v>
                </c:pt>
                <c:pt idx="158">
                  <c:v>42800</c:v>
                </c:pt>
                <c:pt idx="159">
                  <c:v>42700</c:v>
                </c:pt>
                <c:pt idx="160">
                  <c:v>42800</c:v>
                </c:pt>
                <c:pt idx="161">
                  <c:v>43200</c:v>
                </c:pt>
                <c:pt idx="162">
                  <c:v>43300</c:v>
                </c:pt>
                <c:pt idx="163">
                  <c:v>43300</c:v>
                </c:pt>
                <c:pt idx="164">
                  <c:v>43500</c:v>
                </c:pt>
                <c:pt idx="165">
                  <c:v>43300</c:v>
                </c:pt>
                <c:pt idx="166">
                  <c:v>43700</c:v>
                </c:pt>
                <c:pt idx="167">
                  <c:v>44200</c:v>
                </c:pt>
                <c:pt idx="168">
                  <c:v>45400</c:v>
                </c:pt>
                <c:pt idx="169">
                  <c:v>45500</c:v>
                </c:pt>
                <c:pt idx="170">
                  <c:v>45600</c:v>
                </c:pt>
                <c:pt idx="171">
                  <c:v>45200</c:v>
                </c:pt>
                <c:pt idx="172">
                  <c:v>46300</c:v>
                </c:pt>
                <c:pt idx="173">
                  <c:v>46200</c:v>
                </c:pt>
                <c:pt idx="174">
                  <c:v>46600</c:v>
                </c:pt>
                <c:pt idx="175">
                  <c:v>46200</c:v>
                </c:pt>
                <c:pt idx="176">
                  <c:v>45800</c:v>
                </c:pt>
                <c:pt idx="177">
                  <c:v>45600</c:v>
                </c:pt>
                <c:pt idx="178">
                  <c:v>45400</c:v>
                </c:pt>
                <c:pt idx="179">
                  <c:v>44000</c:v>
                </c:pt>
                <c:pt idx="180">
                  <c:v>43200</c:v>
                </c:pt>
                <c:pt idx="181">
                  <c:v>42600</c:v>
                </c:pt>
                <c:pt idx="182">
                  <c:v>42100</c:v>
                </c:pt>
                <c:pt idx="183">
                  <c:v>42100</c:v>
                </c:pt>
                <c:pt idx="184">
                  <c:v>41800</c:v>
                </c:pt>
                <c:pt idx="185">
                  <c:v>42100</c:v>
                </c:pt>
                <c:pt idx="186">
                  <c:v>42100</c:v>
                </c:pt>
                <c:pt idx="187">
                  <c:v>41600</c:v>
                </c:pt>
                <c:pt idx="188">
                  <c:v>42500</c:v>
                </c:pt>
                <c:pt idx="189">
                  <c:v>42600</c:v>
                </c:pt>
                <c:pt idx="190">
                  <c:v>42600</c:v>
                </c:pt>
                <c:pt idx="191">
                  <c:v>45200</c:v>
                </c:pt>
                <c:pt idx="192">
                  <c:v>43600</c:v>
                </c:pt>
                <c:pt idx="193">
                  <c:v>43600</c:v>
                </c:pt>
                <c:pt idx="194">
                  <c:v>43500</c:v>
                </c:pt>
                <c:pt idx="195">
                  <c:v>43100</c:v>
                </c:pt>
                <c:pt idx="196">
                  <c:v>43100</c:v>
                </c:pt>
                <c:pt idx="197">
                  <c:v>42900</c:v>
                </c:pt>
                <c:pt idx="198">
                  <c:v>42800</c:v>
                </c:pt>
                <c:pt idx="199">
                  <c:v>41800</c:v>
                </c:pt>
                <c:pt idx="200">
                  <c:v>41800</c:v>
                </c:pt>
                <c:pt idx="201">
                  <c:v>41800</c:v>
                </c:pt>
                <c:pt idx="202">
                  <c:v>43100</c:v>
                </c:pt>
                <c:pt idx="203">
                  <c:v>43600</c:v>
                </c:pt>
                <c:pt idx="204">
                  <c:v>42700</c:v>
                </c:pt>
                <c:pt idx="205">
                  <c:v>41900</c:v>
                </c:pt>
                <c:pt idx="206">
                  <c:v>42300</c:v>
                </c:pt>
                <c:pt idx="207">
                  <c:v>41800</c:v>
                </c:pt>
                <c:pt idx="208">
                  <c:v>41600</c:v>
                </c:pt>
                <c:pt idx="209">
                  <c:v>41600</c:v>
                </c:pt>
                <c:pt idx="210">
                  <c:v>41500</c:v>
                </c:pt>
                <c:pt idx="211">
                  <c:v>40500</c:v>
                </c:pt>
                <c:pt idx="212">
                  <c:v>40100</c:v>
                </c:pt>
                <c:pt idx="213">
                  <c:v>40500</c:v>
                </c:pt>
                <c:pt idx="214">
                  <c:v>40600</c:v>
                </c:pt>
                <c:pt idx="215">
                  <c:v>40800</c:v>
                </c:pt>
                <c:pt idx="216">
                  <c:v>40900</c:v>
                </c:pt>
                <c:pt idx="217">
                  <c:v>40600</c:v>
                </c:pt>
                <c:pt idx="218">
                  <c:v>40200</c:v>
                </c:pt>
                <c:pt idx="219">
                  <c:v>41100</c:v>
                </c:pt>
                <c:pt idx="220">
                  <c:v>41700</c:v>
                </c:pt>
                <c:pt idx="221">
                  <c:v>42500</c:v>
                </c:pt>
                <c:pt idx="222">
                  <c:v>42200</c:v>
                </c:pt>
                <c:pt idx="223">
                  <c:v>41500</c:v>
                </c:pt>
                <c:pt idx="224">
                  <c:v>40500</c:v>
                </c:pt>
                <c:pt idx="225">
                  <c:v>39600</c:v>
                </c:pt>
                <c:pt idx="226">
                  <c:v>39600</c:v>
                </c:pt>
                <c:pt idx="227">
                  <c:v>39800</c:v>
                </c:pt>
                <c:pt idx="228">
                  <c:v>40700</c:v>
                </c:pt>
                <c:pt idx="229">
                  <c:v>40700</c:v>
                </c:pt>
                <c:pt idx="230">
                  <c:v>40700</c:v>
                </c:pt>
                <c:pt idx="231">
                  <c:v>40100</c:v>
                </c:pt>
                <c:pt idx="232">
                  <c:v>40800</c:v>
                </c:pt>
                <c:pt idx="233">
                  <c:v>41900</c:v>
                </c:pt>
                <c:pt idx="234">
                  <c:v>41500</c:v>
                </c:pt>
                <c:pt idx="235">
                  <c:v>41500</c:v>
                </c:pt>
                <c:pt idx="236">
                  <c:v>41200</c:v>
                </c:pt>
                <c:pt idx="237">
                  <c:v>41800</c:v>
                </c:pt>
                <c:pt idx="238">
                  <c:v>41900</c:v>
                </c:pt>
                <c:pt idx="239">
                  <c:v>42100</c:v>
                </c:pt>
                <c:pt idx="240">
                  <c:v>42400</c:v>
                </c:pt>
                <c:pt idx="241">
                  <c:v>42200</c:v>
                </c:pt>
                <c:pt idx="242">
                  <c:v>41500</c:v>
                </c:pt>
                <c:pt idx="243">
                  <c:v>41400</c:v>
                </c:pt>
                <c:pt idx="244">
                  <c:v>42600</c:v>
                </c:pt>
                <c:pt idx="245">
                  <c:v>43700</c:v>
                </c:pt>
                <c:pt idx="246">
                  <c:v>43300</c:v>
                </c:pt>
                <c:pt idx="247">
                  <c:v>41700</c:v>
                </c:pt>
                <c:pt idx="248">
                  <c:v>42100</c:v>
                </c:pt>
                <c:pt idx="249">
                  <c:v>44300</c:v>
                </c:pt>
                <c:pt idx="250">
                  <c:v>44800</c:v>
                </c:pt>
                <c:pt idx="251">
                  <c:v>45500</c:v>
                </c:pt>
                <c:pt idx="252">
                  <c:v>45900</c:v>
                </c:pt>
                <c:pt idx="253">
                  <c:v>46400</c:v>
                </c:pt>
                <c:pt idx="254">
                  <c:v>44000</c:v>
                </c:pt>
                <c:pt idx="255">
                  <c:v>44900</c:v>
                </c:pt>
                <c:pt idx="256">
                  <c:v>46100</c:v>
                </c:pt>
                <c:pt idx="257">
                  <c:v>46600</c:v>
                </c:pt>
                <c:pt idx="258">
                  <c:v>46400</c:v>
                </c:pt>
                <c:pt idx="259">
                  <c:v>44800</c:v>
                </c:pt>
                <c:pt idx="260">
                  <c:v>45600</c:v>
                </c:pt>
                <c:pt idx="261">
                  <c:v>47700</c:v>
                </c:pt>
                <c:pt idx="262">
                  <c:v>45900</c:v>
                </c:pt>
                <c:pt idx="263">
                  <c:v>47200</c:v>
                </c:pt>
                <c:pt idx="264">
                  <c:v>48100</c:v>
                </c:pt>
                <c:pt idx="265">
                  <c:v>45900</c:v>
                </c:pt>
                <c:pt idx="266">
                  <c:v>46400</c:v>
                </c:pt>
                <c:pt idx="267">
                  <c:v>45900</c:v>
                </c:pt>
                <c:pt idx="268">
                  <c:v>45000</c:v>
                </c:pt>
                <c:pt idx="269">
                  <c:v>44800</c:v>
                </c:pt>
                <c:pt idx="270">
                  <c:v>46100</c:v>
                </c:pt>
                <c:pt idx="271">
                  <c:v>45800</c:v>
                </c:pt>
                <c:pt idx="272">
                  <c:v>47200</c:v>
                </c:pt>
                <c:pt idx="273">
                  <c:v>47800</c:v>
                </c:pt>
                <c:pt idx="274">
                  <c:v>45400</c:v>
                </c:pt>
                <c:pt idx="275">
                  <c:v>45700</c:v>
                </c:pt>
                <c:pt idx="276">
                  <c:v>45400</c:v>
                </c:pt>
                <c:pt idx="277">
                  <c:v>45500</c:v>
                </c:pt>
                <c:pt idx="278">
                  <c:v>46100</c:v>
                </c:pt>
                <c:pt idx="279">
                  <c:v>46200</c:v>
                </c:pt>
                <c:pt idx="280">
                  <c:v>46300</c:v>
                </c:pt>
                <c:pt idx="289">
                  <c:v>47500</c:v>
                </c:pt>
                <c:pt idx="290">
                  <c:v>49700</c:v>
                </c:pt>
                <c:pt idx="291">
                  <c:v>50700</c:v>
                </c:pt>
                <c:pt idx="292">
                  <c:v>50800</c:v>
                </c:pt>
                <c:pt idx="293">
                  <c:v>51800</c:v>
                </c:pt>
                <c:pt idx="294">
                  <c:v>49500</c:v>
                </c:pt>
                <c:pt idx="295">
                  <c:v>48500</c:v>
                </c:pt>
                <c:pt idx="296">
                  <c:v>48300</c:v>
                </c:pt>
                <c:pt idx="297">
                  <c:v>48500</c:v>
                </c:pt>
                <c:pt idx="298">
                  <c:v>49400</c:v>
                </c:pt>
                <c:pt idx="299">
                  <c:v>48200</c:v>
                </c:pt>
                <c:pt idx="300">
                  <c:v>47700</c:v>
                </c:pt>
                <c:pt idx="301">
                  <c:v>47800</c:v>
                </c:pt>
                <c:pt idx="302">
                  <c:v>48000</c:v>
                </c:pt>
                <c:pt idx="303">
                  <c:v>47800</c:v>
                </c:pt>
                <c:pt idx="304">
                  <c:v>47700</c:v>
                </c:pt>
                <c:pt idx="305">
                  <c:v>50100</c:v>
                </c:pt>
                <c:pt idx="306">
                  <c:v>50800</c:v>
                </c:pt>
                <c:pt idx="307">
                  <c:v>51100</c:v>
                </c:pt>
                <c:pt idx="308">
                  <c:v>52300</c:v>
                </c:pt>
                <c:pt idx="309">
                  <c:v>52300</c:v>
                </c:pt>
                <c:pt idx="310">
                  <c:v>53300</c:v>
                </c:pt>
                <c:pt idx="311">
                  <c:v>52100</c:v>
                </c:pt>
                <c:pt idx="312">
                  <c:v>51000</c:v>
                </c:pt>
                <c:pt idx="313">
                  <c:v>50100</c:v>
                </c:pt>
                <c:pt idx="314">
                  <c:v>49600</c:v>
                </c:pt>
                <c:pt idx="315">
                  <c:v>50200</c:v>
                </c:pt>
                <c:pt idx="316">
                  <c:v>52600</c:v>
                </c:pt>
                <c:pt idx="317">
                  <c:v>53300</c:v>
                </c:pt>
                <c:pt idx="318">
                  <c:v>53300</c:v>
                </c:pt>
                <c:pt idx="319">
                  <c:v>53300</c:v>
                </c:pt>
                <c:pt idx="320">
                  <c:v>53100</c:v>
                </c:pt>
                <c:pt idx="321">
                  <c:v>51800</c:v>
                </c:pt>
                <c:pt idx="322">
                  <c:v>51700</c:v>
                </c:pt>
                <c:pt idx="323">
                  <c:v>53500</c:v>
                </c:pt>
                <c:pt idx="324">
                  <c:v>52400</c:v>
                </c:pt>
                <c:pt idx="325">
                  <c:v>52800</c:v>
                </c:pt>
                <c:pt idx="326">
                  <c:v>52700</c:v>
                </c:pt>
                <c:pt idx="327">
                  <c:v>53500</c:v>
                </c:pt>
                <c:pt idx="328">
                  <c:v>53100</c:v>
                </c:pt>
                <c:pt idx="329">
                  <c:v>52800</c:v>
                </c:pt>
                <c:pt idx="330">
                  <c:v>52600</c:v>
                </c:pt>
                <c:pt idx="331">
                  <c:v>49700</c:v>
                </c:pt>
                <c:pt idx="332">
                  <c:v>51200</c:v>
                </c:pt>
                <c:pt idx="333">
                  <c:v>50400</c:v>
                </c:pt>
                <c:pt idx="334">
                  <c:v>50200</c:v>
                </c:pt>
                <c:pt idx="335">
                  <c:v>51300</c:v>
                </c:pt>
                <c:pt idx="336">
                  <c:v>50400</c:v>
                </c:pt>
                <c:pt idx="337">
                  <c:v>50000</c:v>
                </c:pt>
                <c:pt idx="338">
                  <c:v>48100</c:v>
                </c:pt>
                <c:pt idx="339">
                  <c:v>50600</c:v>
                </c:pt>
                <c:pt idx="340">
                  <c:v>48700</c:v>
                </c:pt>
                <c:pt idx="341">
                  <c:v>49300</c:v>
                </c:pt>
                <c:pt idx="342">
                  <c:v>48800</c:v>
                </c:pt>
                <c:pt idx="343">
                  <c:v>49000</c:v>
                </c:pt>
                <c:pt idx="344">
                  <c:v>49900</c:v>
                </c:pt>
                <c:pt idx="345">
                  <c:v>49600</c:v>
                </c:pt>
                <c:pt idx="346">
                  <c:v>48400</c:v>
                </c:pt>
                <c:pt idx="347">
                  <c:v>48700</c:v>
                </c:pt>
                <c:pt idx="348">
                  <c:v>48100</c:v>
                </c:pt>
                <c:pt idx="349">
                  <c:v>49000</c:v>
                </c:pt>
                <c:pt idx="350">
                  <c:v>49400</c:v>
                </c:pt>
                <c:pt idx="351">
                  <c:v>48600</c:v>
                </c:pt>
                <c:pt idx="352">
                  <c:v>48600</c:v>
                </c:pt>
                <c:pt idx="353">
                  <c:v>49700</c:v>
                </c:pt>
                <c:pt idx="354">
                  <c:v>49200</c:v>
                </c:pt>
                <c:pt idx="355">
                  <c:v>49700</c:v>
                </c:pt>
                <c:pt idx="356">
                  <c:v>48900</c:v>
                </c:pt>
                <c:pt idx="357">
                  <c:v>49400</c:v>
                </c:pt>
                <c:pt idx="358">
                  <c:v>48300</c:v>
                </c:pt>
                <c:pt idx="359">
                  <c:v>48600</c:v>
                </c:pt>
                <c:pt idx="360">
                  <c:v>48200</c:v>
                </c:pt>
                <c:pt idx="361">
                  <c:v>47700</c:v>
                </c:pt>
                <c:pt idx="362">
                  <c:v>49300</c:v>
                </c:pt>
                <c:pt idx="363">
                  <c:v>49000</c:v>
                </c:pt>
                <c:pt idx="364">
                  <c:v>48000</c:v>
                </c:pt>
                <c:pt idx="365">
                  <c:v>48200</c:v>
                </c:pt>
              </c:numCache>
            </c:numRef>
          </c:val>
          <c:smooth val="0"/>
          <c:extLst>
            <c:ext xmlns:c16="http://schemas.microsoft.com/office/drawing/2014/chart" uri="{C3380CC4-5D6E-409C-BE32-E72D297353CC}">
              <c16:uniqueId val="{00000000-1B0E-49F5-96B4-522C290C4739}"/>
            </c:ext>
          </c:extLst>
        </c:ser>
        <c:dLbls>
          <c:showLegendKey val="0"/>
          <c:showVal val="0"/>
          <c:showCatName val="0"/>
          <c:showSerName val="0"/>
          <c:showPercent val="0"/>
          <c:showBubbleSize val="0"/>
        </c:dLbls>
        <c:marker val="1"/>
        <c:smooth val="0"/>
        <c:axId val="508647016"/>
        <c:axId val="508656008"/>
      </c:lineChart>
      <c:dateAx>
        <c:axId val="508647016"/>
        <c:scaling>
          <c:orientation val="minMax"/>
        </c:scaling>
        <c:delete val="0"/>
        <c:axPos val="b"/>
        <c:numFmt formatCode="m/d/yy" sourceLinked="1"/>
        <c:majorTickMark val="out"/>
        <c:minorTickMark val="none"/>
        <c:tickLblPos val="nextTo"/>
        <c:crossAx val="508656008"/>
        <c:crosses val="autoZero"/>
        <c:auto val="1"/>
        <c:lblOffset val="100"/>
        <c:baseTimeUnit val="days"/>
      </c:dateAx>
      <c:valAx>
        <c:axId val="508656008"/>
        <c:scaling>
          <c:orientation val="minMax"/>
        </c:scaling>
        <c:delete val="0"/>
        <c:axPos val="l"/>
        <c:majorGridlines/>
        <c:title>
          <c:tx>
            <c:rich>
              <a:bodyPr rot="-5400000" vert="horz"/>
              <a:lstStyle/>
              <a:p>
                <a:pPr>
                  <a:defRPr/>
                </a:pPr>
                <a:r>
                  <a:rPr lang="en-US"/>
                  <a:t>micro Siemens per cm</a:t>
                </a:r>
              </a:p>
            </c:rich>
          </c:tx>
          <c:overlay val="0"/>
        </c:title>
        <c:numFmt formatCode="General" sourceLinked="1"/>
        <c:majorTickMark val="out"/>
        <c:minorTickMark val="none"/>
        <c:tickLblPos val="nextTo"/>
        <c:crossAx val="50864701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Derived Salinity (UNESCO 1983)</a:t>
            </a:r>
          </a:p>
        </c:rich>
      </c:tx>
      <c:overlay val="0"/>
    </c:title>
    <c:autoTitleDeleted val="0"/>
    <c:plotArea>
      <c:layout/>
      <c:lineChart>
        <c:grouping val="standard"/>
        <c:varyColors val="0"/>
        <c:ser>
          <c:idx val="0"/>
          <c:order val="0"/>
          <c:tx>
            <c:strRef>
              <c:f>'Example Conversion'!$I$7</c:f>
              <c:strCache>
                <c:ptCount val="1"/>
                <c:pt idx="0">
                  <c:v>Calculated Salinity (psu)</c:v>
                </c:pt>
              </c:strCache>
            </c:strRef>
          </c:tx>
          <c:cat>
            <c:numRef>
              <c:f>'Example Conversion'!$A$8:$A$373</c:f>
              <c:numCache>
                <c:formatCode>m/d/yy</c:formatCode>
                <c:ptCount val="366"/>
                <c:pt idx="0">
                  <c:v>39814</c:v>
                </c:pt>
                <c:pt idx="1">
                  <c:v>39815</c:v>
                </c:pt>
                <c:pt idx="2">
                  <c:v>39816</c:v>
                </c:pt>
                <c:pt idx="3">
                  <c:v>39817</c:v>
                </c:pt>
                <c:pt idx="4">
                  <c:v>39818</c:v>
                </c:pt>
                <c:pt idx="5">
                  <c:v>39819</c:v>
                </c:pt>
                <c:pt idx="6">
                  <c:v>39820</c:v>
                </c:pt>
                <c:pt idx="7">
                  <c:v>39821</c:v>
                </c:pt>
                <c:pt idx="8">
                  <c:v>39822</c:v>
                </c:pt>
                <c:pt idx="9">
                  <c:v>39823</c:v>
                </c:pt>
                <c:pt idx="10">
                  <c:v>39824</c:v>
                </c:pt>
                <c:pt idx="11">
                  <c:v>39825</c:v>
                </c:pt>
                <c:pt idx="12">
                  <c:v>39826</c:v>
                </c:pt>
                <c:pt idx="13">
                  <c:v>39827</c:v>
                </c:pt>
                <c:pt idx="14">
                  <c:v>39828</c:v>
                </c:pt>
                <c:pt idx="15">
                  <c:v>39829</c:v>
                </c:pt>
                <c:pt idx="16">
                  <c:v>39830</c:v>
                </c:pt>
                <c:pt idx="17">
                  <c:v>39831</c:v>
                </c:pt>
                <c:pt idx="18">
                  <c:v>39832</c:v>
                </c:pt>
                <c:pt idx="19">
                  <c:v>39833</c:v>
                </c:pt>
                <c:pt idx="20">
                  <c:v>39834</c:v>
                </c:pt>
                <c:pt idx="21">
                  <c:v>39835</c:v>
                </c:pt>
                <c:pt idx="22">
                  <c:v>39836</c:v>
                </c:pt>
                <c:pt idx="23">
                  <c:v>39837</c:v>
                </c:pt>
                <c:pt idx="24">
                  <c:v>39838</c:v>
                </c:pt>
                <c:pt idx="25">
                  <c:v>39839</c:v>
                </c:pt>
                <c:pt idx="26">
                  <c:v>39840</c:v>
                </c:pt>
                <c:pt idx="27">
                  <c:v>39841</c:v>
                </c:pt>
                <c:pt idx="28">
                  <c:v>39842</c:v>
                </c:pt>
                <c:pt idx="29">
                  <c:v>39843</c:v>
                </c:pt>
                <c:pt idx="30">
                  <c:v>39844</c:v>
                </c:pt>
                <c:pt idx="31">
                  <c:v>39845</c:v>
                </c:pt>
                <c:pt idx="32">
                  <c:v>39846</c:v>
                </c:pt>
                <c:pt idx="33">
                  <c:v>39847</c:v>
                </c:pt>
                <c:pt idx="34">
                  <c:v>39848</c:v>
                </c:pt>
                <c:pt idx="35">
                  <c:v>39849</c:v>
                </c:pt>
                <c:pt idx="36">
                  <c:v>39850</c:v>
                </c:pt>
                <c:pt idx="37">
                  <c:v>39851</c:v>
                </c:pt>
                <c:pt idx="38">
                  <c:v>39852</c:v>
                </c:pt>
                <c:pt idx="39">
                  <c:v>39853</c:v>
                </c:pt>
                <c:pt idx="40">
                  <c:v>39854</c:v>
                </c:pt>
                <c:pt idx="41">
                  <c:v>39855</c:v>
                </c:pt>
                <c:pt idx="42">
                  <c:v>39856</c:v>
                </c:pt>
                <c:pt idx="43">
                  <c:v>39857</c:v>
                </c:pt>
                <c:pt idx="44">
                  <c:v>39858</c:v>
                </c:pt>
                <c:pt idx="45">
                  <c:v>39859</c:v>
                </c:pt>
                <c:pt idx="46">
                  <c:v>39860</c:v>
                </c:pt>
                <c:pt idx="47">
                  <c:v>39861</c:v>
                </c:pt>
                <c:pt idx="48">
                  <c:v>39862</c:v>
                </c:pt>
                <c:pt idx="49">
                  <c:v>39863</c:v>
                </c:pt>
                <c:pt idx="50">
                  <c:v>39864</c:v>
                </c:pt>
                <c:pt idx="51">
                  <c:v>39865</c:v>
                </c:pt>
                <c:pt idx="52">
                  <c:v>39866</c:v>
                </c:pt>
                <c:pt idx="53">
                  <c:v>39867</c:v>
                </c:pt>
                <c:pt idx="54">
                  <c:v>39868</c:v>
                </c:pt>
                <c:pt idx="55">
                  <c:v>39869</c:v>
                </c:pt>
                <c:pt idx="56">
                  <c:v>39870</c:v>
                </c:pt>
                <c:pt idx="57">
                  <c:v>39871</c:v>
                </c:pt>
                <c:pt idx="58">
                  <c:v>39872</c:v>
                </c:pt>
                <c:pt idx="59">
                  <c:v>39873</c:v>
                </c:pt>
                <c:pt idx="60">
                  <c:v>39874</c:v>
                </c:pt>
                <c:pt idx="61">
                  <c:v>39875</c:v>
                </c:pt>
                <c:pt idx="62">
                  <c:v>39876</c:v>
                </c:pt>
                <c:pt idx="63">
                  <c:v>39877</c:v>
                </c:pt>
                <c:pt idx="64">
                  <c:v>39878</c:v>
                </c:pt>
                <c:pt idx="65">
                  <c:v>39879</c:v>
                </c:pt>
                <c:pt idx="66">
                  <c:v>39880</c:v>
                </c:pt>
                <c:pt idx="67">
                  <c:v>39881</c:v>
                </c:pt>
                <c:pt idx="68">
                  <c:v>39882</c:v>
                </c:pt>
                <c:pt idx="69">
                  <c:v>39883</c:v>
                </c:pt>
                <c:pt idx="70">
                  <c:v>39884</c:v>
                </c:pt>
                <c:pt idx="71">
                  <c:v>39885</c:v>
                </c:pt>
                <c:pt idx="72">
                  <c:v>39886</c:v>
                </c:pt>
                <c:pt idx="73">
                  <c:v>39887</c:v>
                </c:pt>
                <c:pt idx="74">
                  <c:v>39888</c:v>
                </c:pt>
                <c:pt idx="75">
                  <c:v>39889</c:v>
                </c:pt>
                <c:pt idx="76">
                  <c:v>39890</c:v>
                </c:pt>
                <c:pt idx="77">
                  <c:v>39891</c:v>
                </c:pt>
                <c:pt idx="78">
                  <c:v>39892</c:v>
                </c:pt>
                <c:pt idx="79">
                  <c:v>39893</c:v>
                </c:pt>
                <c:pt idx="80">
                  <c:v>39894</c:v>
                </c:pt>
                <c:pt idx="81">
                  <c:v>39895</c:v>
                </c:pt>
                <c:pt idx="82">
                  <c:v>39896</c:v>
                </c:pt>
                <c:pt idx="83">
                  <c:v>39897</c:v>
                </c:pt>
                <c:pt idx="84">
                  <c:v>39898</c:v>
                </c:pt>
                <c:pt idx="85">
                  <c:v>39899</c:v>
                </c:pt>
                <c:pt idx="86">
                  <c:v>39900</c:v>
                </c:pt>
                <c:pt idx="87">
                  <c:v>39901</c:v>
                </c:pt>
                <c:pt idx="88">
                  <c:v>39902</c:v>
                </c:pt>
                <c:pt idx="89">
                  <c:v>39903</c:v>
                </c:pt>
                <c:pt idx="90">
                  <c:v>39904</c:v>
                </c:pt>
                <c:pt idx="91">
                  <c:v>39905</c:v>
                </c:pt>
                <c:pt idx="92">
                  <c:v>39906</c:v>
                </c:pt>
                <c:pt idx="93">
                  <c:v>39907</c:v>
                </c:pt>
                <c:pt idx="94">
                  <c:v>39908</c:v>
                </c:pt>
                <c:pt idx="95">
                  <c:v>39909</c:v>
                </c:pt>
                <c:pt idx="96">
                  <c:v>39910</c:v>
                </c:pt>
                <c:pt idx="97">
                  <c:v>39911</c:v>
                </c:pt>
                <c:pt idx="98">
                  <c:v>39912</c:v>
                </c:pt>
                <c:pt idx="99">
                  <c:v>39913</c:v>
                </c:pt>
                <c:pt idx="100">
                  <c:v>39914</c:v>
                </c:pt>
                <c:pt idx="101">
                  <c:v>39915</c:v>
                </c:pt>
                <c:pt idx="102">
                  <c:v>39916</c:v>
                </c:pt>
                <c:pt idx="103">
                  <c:v>39917</c:v>
                </c:pt>
                <c:pt idx="104">
                  <c:v>39918</c:v>
                </c:pt>
                <c:pt idx="105">
                  <c:v>39919</c:v>
                </c:pt>
                <c:pt idx="106">
                  <c:v>39920</c:v>
                </c:pt>
                <c:pt idx="107">
                  <c:v>39921</c:v>
                </c:pt>
                <c:pt idx="108">
                  <c:v>39922</c:v>
                </c:pt>
                <c:pt idx="109">
                  <c:v>39923</c:v>
                </c:pt>
                <c:pt idx="110">
                  <c:v>39924</c:v>
                </c:pt>
                <c:pt idx="111">
                  <c:v>39925</c:v>
                </c:pt>
                <c:pt idx="112">
                  <c:v>39926</c:v>
                </c:pt>
                <c:pt idx="113">
                  <c:v>39927</c:v>
                </c:pt>
                <c:pt idx="114">
                  <c:v>39928</c:v>
                </c:pt>
                <c:pt idx="115">
                  <c:v>39929</c:v>
                </c:pt>
                <c:pt idx="116">
                  <c:v>39930</c:v>
                </c:pt>
                <c:pt idx="117">
                  <c:v>39931</c:v>
                </c:pt>
                <c:pt idx="118">
                  <c:v>39932</c:v>
                </c:pt>
                <c:pt idx="119">
                  <c:v>39933</c:v>
                </c:pt>
                <c:pt idx="120">
                  <c:v>39934</c:v>
                </c:pt>
                <c:pt idx="121">
                  <c:v>39935</c:v>
                </c:pt>
                <c:pt idx="122">
                  <c:v>39936</c:v>
                </c:pt>
                <c:pt idx="123">
                  <c:v>39937</c:v>
                </c:pt>
                <c:pt idx="124">
                  <c:v>39938</c:v>
                </c:pt>
                <c:pt idx="125">
                  <c:v>39939</c:v>
                </c:pt>
                <c:pt idx="126">
                  <c:v>39940</c:v>
                </c:pt>
                <c:pt idx="127">
                  <c:v>39941</c:v>
                </c:pt>
                <c:pt idx="128">
                  <c:v>39942</c:v>
                </c:pt>
                <c:pt idx="129">
                  <c:v>39943</c:v>
                </c:pt>
                <c:pt idx="130">
                  <c:v>39944</c:v>
                </c:pt>
                <c:pt idx="131">
                  <c:v>39945</c:v>
                </c:pt>
                <c:pt idx="132">
                  <c:v>39946</c:v>
                </c:pt>
                <c:pt idx="133">
                  <c:v>39947</c:v>
                </c:pt>
                <c:pt idx="134">
                  <c:v>39948</c:v>
                </c:pt>
                <c:pt idx="135">
                  <c:v>39949</c:v>
                </c:pt>
                <c:pt idx="136">
                  <c:v>39950</c:v>
                </c:pt>
                <c:pt idx="137">
                  <c:v>39951</c:v>
                </c:pt>
                <c:pt idx="138">
                  <c:v>39952</c:v>
                </c:pt>
                <c:pt idx="139">
                  <c:v>39953</c:v>
                </c:pt>
                <c:pt idx="140">
                  <c:v>39954</c:v>
                </c:pt>
                <c:pt idx="141">
                  <c:v>39955</c:v>
                </c:pt>
                <c:pt idx="142">
                  <c:v>39956</c:v>
                </c:pt>
                <c:pt idx="143">
                  <c:v>39957</c:v>
                </c:pt>
                <c:pt idx="144">
                  <c:v>39958</c:v>
                </c:pt>
                <c:pt idx="145">
                  <c:v>39959</c:v>
                </c:pt>
                <c:pt idx="146">
                  <c:v>39960</c:v>
                </c:pt>
                <c:pt idx="147">
                  <c:v>39961</c:v>
                </c:pt>
                <c:pt idx="148">
                  <c:v>39962</c:v>
                </c:pt>
                <c:pt idx="149">
                  <c:v>39963</c:v>
                </c:pt>
                <c:pt idx="150">
                  <c:v>39964</c:v>
                </c:pt>
                <c:pt idx="151">
                  <c:v>39965</c:v>
                </c:pt>
                <c:pt idx="152">
                  <c:v>39966</c:v>
                </c:pt>
                <c:pt idx="153">
                  <c:v>39967</c:v>
                </c:pt>
                <c:pt idx="154">
                  <c:v>39968</c:v>
                </c:pt>
                <c:pt idx="155">
                  <c:v>39969</c:v>
                </c:pt>
                <c:pt idx="156">
                  <c:v>39970</c:v>
                </c:pt>
                <c:pt idx="157">
                  <c:v>39971</c:v>
                </c:pt>
                <c:pt idx="158">
                  <c:v>39972</c:v>
                </c:pt>
                <c:pt idx="159">
                  <c:v>39973</c:v>
                </c:pt>
                <c:pt idx="160">
                  <c:v>39974</c:v>
                </c:pt>
                <c:pt idx="161">
                  <c:v>39975</c:v>
                </c:pt>
                <c:pt idx="162">
                  <c:v>39976</c:v>
                </c:pt>
                <c:pt idx="163">
                  <c:v>39977</c:v>
                </c:pt>
                <c:pt idx="164">
                  <c:v>39978</c:v>
                </c:pt>
                <c:pt idx="165">
                  <c:v>39979</c:v>
                </c:pt>
                <c:pt idx="166">
                  <c:v>39980</c:v>
                </c:pt>
                <c:pt idx="167">
                  <c:v>39981</c:v>
                </c:pt>
                <c:pt idx="168">
                  <c:v>39982</c:v>
                </c:pt>
                <c:pt idx="169">
                  <c:v>39983</c:v>
                </c:pt>
                <c:pt idx="170">
                  <c:v>39984</c:v>
                </c:pt>
                <c:pt idx="171">
                  <c:v>39985</c:v>
                </c:pt>
                <c:pt idx="172">
                  <c:v>39986</c:v>
                </c:pt>
                <c:pt idx="173">
                  <c:v>39987</c:v>
                </c:pt>
                <c:pt idx="174">
                  <c:v>39988</c:v>
                </c:pt>
                <c:pt idx="175">
                  <c:v>39989</c:v>
                </c:pt>
                <c:pt idx="176">
                  <c:v>39990</c:v>
                </c:pt>
                <c:pt idx="177">
                  <c:v>39991</c:v>
                </c:pt>
                <c:pt idx="178">
                  <c:v>39992</c:v>
                </c:pt>
                <c:pt idx="179">
                  <c:v>39993</c:v>
                </c:pt>
                <c:pt idx="180">
                  <c:v>39994</c:v>
                </c:pt>
                <c:pt idx="181">
                  <c:v>39995</c:v>
                </c:pt>
                <c:pt idx="182">
                  <c:v>39996</c:v>
                </c:pt>
                <c:pt idx="183">
                  <c:v>39997</c:v>
                </c:pt>
                <c:pt idx="184">
                  <c:v>39998</c:v>
                </c:pt>
                <c:pt idx="185">
                  <c:v>39999</c:v>
                </c:pt>
                <c:pt idx="186">
                  <c:v>40000</c:v>
                </c:pt>
                <c:pt idx="187">
                  <c:v>40001</c:v>
                </c:pt>
                <c:pt idx="188">
                  <c:v>40002</c:v>
                </c:pt>
                <c:pt idx="189">
                  <c:v>40003</c:v>
                </c:pt>
                <c:pt idx="190">
                  <c:v>40004</c:v>
                </c:pt>
                <c:pt idx="191">
                  <c:v>40005</c:v>
                </c:pt>
                <c:pt idx="192">
                  <c:v>40006</c:v>
                </c:pt>
                <c:pt idx="193">
                  <c:v>40007</c:v>
                </c:pt>
                <c:pt idx="194">
                  <c:v>40008</c:v>
                </c:pt>
                <c:pt idx="195">
                  <c:v>40009</c:v>
                </c:pt>
                <c:pt idx="196">
                  <c:v>40010</c:v>
                </c:pt>
                <c:pt idx="197">
                  <c:v>40011</c:v>
                </c:pt>
                <c:pt idx="198">
                  <c:v>40012</c:v>
                </c:pt>
                <c:pt idx="199">
                  <c:v>40013</c:v>
                </c:pt>
                <c:pt idx="200">
                  <c:v>40014</c:v>
                </c:pt>
                <c:pt idx="201">
                  <c:v>40015</c:v>
                </c:pt>
                <c:pt idx="202">
                  <c:v>40016</c:v>
                </c:pt>
                <c:pt idx="203">
                  <c:v>40017</c:v>
                </c:pt>
                <c:pt idx="204">
                  <c:v>40018</c:v>
                </c:pt>
                <c:pt idx="205">
                  <c:v>40019</c:v>
                </c:pt>
                <c:pt idx="206">
                  <c:v>40020</c:v>
                </c:pt>
                <c:pt idx="207">
                  <c:v>40021</c:v>
                </c:pt>
                <c:pt idx="208">
                  <c:v>40022</c:v>
                </c:pt>
                <c:pt idx="209">
                  <c:v>40023</c:v>
                </c:pt>
                <c:pt idx="210">
                  <c:v>40024</c:v>
                </c:pt>
                <c:pt idx="211">
                  <c:v>40025</c:v>
                </c:pt>
                <c:pt idx="212">
                  <c:v>40026</c:v>
                </c:pt>
                <c:pt idx="213">
                  <c:v>40027</c:v>
                </c:pt>
                <c:pt idx="214">
                  <c:v>40028</c:v>
                </c:pt>
                <c:pt idx="215">
                  <c:v>40029</c:v>
                </c:pt>
                <c:pt idx="216">
                  <c:v>40030</c:v>
                </c:pt>
                <c:pt idx="217">
                  <c:v>40031</c:v>
                </c:pt>
                <c:pt idx="218">
                  <c:v>40032</c:v>
                </c:pt>
                <c:pt idx="219">
                  <c:v>40033</c:v>
                </c:pt>
                <c:pt idx="220">
                  <c:v>40034</c:v>
                </c:pt>
                <c:pt idx="221">
                  <c:v>40035</c:v>
                </c:pt>
                <c:pt idx="222">
                  <c:v>40036</c:v>
                </c:pt>
                <c:pt idx="223">
                  <c:v>40037</c:v>
                </c:pt>
                <c:pt idx="224">
                  <c:v>40038</c:v>
                </c:pt>
                <c:pt idx="225">
                  <c:v>40039</c:v>
                </c:pt>
                <c:pt idx="226">
                  <c:v>40040</c:v>
                </c:pt>
                <c:pt idx="227">
                  <c:v>40041</c:v>
                </c:pt>
                <c:pt idx="228">
                  <c:v>40042</c:v>
                </c:pt>
                <c:pt idx="229">
                  <c:v>40043</c:v>
                </c:pt>
                <c:pt idx="230">
                  <c:v>40044</c:v>
                </c:pt>
                <c:pt idx="231">
                  <c:v>40045</c:v>
                </c:pt>
                <c:pt idx="232">
                  <c:v>40046</c:v>
                </c:pt>
                <c:pt idx="233">
                  <c:v>40047</c:v>
                </c:pt>
                <c:pt idx="234">
                  <c:v>40048</c:v>
                </c:pt>
                <c:pt idx="235">
                  <c:v>40049</c:v>
                </c:pt>
                <c:pt idx="236">
                  <c:v>40050</c:v>
                </c:pt>
                <c:pt idx="237">
                  <c:v>40051</c:v>
                </c:pt>
                <c:pt idx="238">
                  <c:v>40052</c:v>
                </c:pt>
                <c:pt idx="239">
                  <c:v>40053</c:v>
                </c:pt>
                <c:pt idx="240">
                  <c:v>40054</c:v>
                </c:pt>
                <c:pt idx="241">
                  <c:v>40055</c:v>
                </c:pt>
                <c:pt idx="242">
                  <c:v>40056</c:v>
                </c:pt>
                <c:pt idx="243">
                  <c:v>40057</c:v>
                </c:pt>
                <c:pt idx="244">
                  <c:v>40058</c:v>
                </c:pt>
                <c:pt idx="245">
                  <c:v>40059</c:v>
                </c:pt>
                <c:pt idx="246">
                  <c:v>40060</c:v>
                </c:pt>
                <c:pt idx="247">
                  <c:v>40061</c:v>
                </c:pt>
                <c:pt idx="248">
                  <c:v>40062</c:v>
                </c:pt>
                <c:pt idx="249">
                  <c:v>40063</c:v>
                </c:pt>
                <c:pt idx="250">
                  <c:v>40064</c:v>
                </c:pt>
                <c:pt idx="251">
                  <c:v>40065</c:v>
                </c:pt>
                <c:pt idx="252">
                  <c:v>40066</c:v>
                </c:pt>
                <c:pt idx="253">
                  <c:v>40067</c:v>
                </c:pt>
                <c:pt idx="254">
                  <c:v>40068</c:v>
                </c:pt>
                <c:pt idx="255">
                  <c:v>40069</c:v>
                </c:pt>
                <c:pt idx="256">
                  <c:v>40070</c:v>
                </c:pt>
                <c:pt idx="257">
                  <c:v>40071</c:v>
                </c:pt>
                <c:pt idx="258">
                  <c:v>40072</c:v>
                </c:pt>
                <c:pt idx="259">
                  <c:v>40073</c:v>
                </c:pt>
                <c:pt idx="260">
                  <c:v>40074</c:v>
                </c:pt>
                <c:pt idx="261">
                  <c:v>40075</c:v>
                </c:pt>
                <c:pt idx="262">
                  <c:v>40076</c:v>
                </c:pt>
                <c:pt idx="263">
                  <c:v>40077</c:v>
                </c:pt>
                <c:pt idx="264">
                  <c:v>40078</c:v>
                </c:pt>
                <c:pt idx="265">
                  <c:v>40079</c:v>
                </c:pt>
                <c:pt idx="266">
                  <c:v>40080</c:v>
                </c:pt>
                <c:pt idx="267">
                  <c:v>40081</c:v>
                </c:pt>
                <c:pt idx="268">
                  <c:v>40082</c:v>
                </c:pt>
                <c:pt idx="269">
                  <c:v>40083</c:v>
                </c:pt>
                <c:pt idx="270">
                  <c:v>40084</c:v>
                </c:pt>
                <c:pt idx="271">
                  <c:v>40085</c:v>
                </c:pt>
                <c:pt idx="272">
                  <c:v>40086</c:v>
                </c:pt>
                <c:pt idx="273">
                  <c:v>40087</c:v>
                </c:pt>
                <c:pt idx="274">
                  <c:v>40088</c:v>
                </c:pt>
                <c:pt idx="275">
                  <c:v>40089</c:v>
                </c:pt>
                <c:pt idx="276">
                  <c:v>40090</c:v>
                </c:pt>
                <c:pt idx="277">
                  <c:v>40091</c:v>
                </c:pt>
                <c:pt idx="278">
                  <c:v>40092</c:v>
                </c:pt>
                <c:pt idx="279">
                  <c:v>40093</c:v>
                </c:pt>
                <c:pt idx="280">
                  <c:v>40094</c:v>
                </c:pt>
                <c:pt idx="289">
                  <c:v>40103</c:v>
                </c:pt>
                <c:pt idx="290">
                  <c:v>40104</c:v>
                </c:pt>
                <c:pt idx="291">
                  <c:v>40105</c:v>
                </c:pt>
                <c:pt idx="292">
                  <c:v>40106</c:v>
                </c:pt>
                <c:pt idx="293">
                  <c:v>40107</c:v>
                </c:pt>
                <c:pt idx="294">
                  <c:v>40108</c:v>
                </c:pt>
                <c:pt idx="295">
                  <c:v>40109</c:v>
                </c:pt>
                <c:pt idx="296">
                  <c:v>40110</c:v>
                </c:pt>
                <c:pt idx="297">
                  <c:v>40111</c:v>
                </c:pt>
                <c:pt idx="298">
                  <c:v>40112</c:v>
                </c:pt>
                <c:pt idx="299">
                  <c:v>40113</c:v>
                </c:pt>
                <c:pt idx="300">
                  <c:v>40114</c:v>
                </c:pt>
                <c:pt idx="301">
                  <c:v>40115</c:v>
                </c:pt>
                <c:pt idx="302">
                  <c:v>40116</c:v>
                </c:pt>
                <c:pt idx="303">
                  <c:v>40117</c:v>
                </c:pt>
                <c:pt idx="304">
                  <c:v>40118</c:v>
                </c:pt>
                <c:pt idx="305">
                  <c:v>40119</c:v>
                </c:pt>
                <c:pt idx="306">
                  <c:v>40120</c:v>
                </c:pt>
                <c:pt idx="307">
                  <c:v>40121</c:v>
                </c:pt>
                <c:pt idx="308">
                  <c:v>40122</c:v>
                </c:pt>
                <c:pt idx="309">
                  <c:v>40123</c:v>
                </c:pt>
                <c:pt idx="310">
                  <c:v>40124</c:v>
                </c:pt>
                <c:pt idx="311">
                  <c:v>40125</c:v>
                </c:pt>
                <c:pt idx="312">
                  <c:v>40126</c:v>
                </c:pt>
                <c:pt idx="313">
                  <c:v>40127</c:v>
                </c:pt>
                <c:pt idx="314">
                  <c:v>40128</c:v>
                </c:pt>
                <c:pt idx="315">
                  <c:v>40129</c:v>
                </c:pt>
                <c:pt idx="316">
                  <c:v>40130</c:v>
                </c:pt>
                <c:pt idx="317">
                  <c:v>40131</c:v>
                </c:pt>
                <c:pt idx="318">
                  <c:v>40132</c:v>
                </c:pt>
                <c:pt idx="319">
                  <c:v>40133</c:v>
                </c:pt>
                <c:pt idx="320">
                  <c:v>40134</c:v>
                </c:pt>
                <c:pt idx="321">
                  <c:v>40135</c:v>
                </c:pt>
                <c:pt idx="322">
                  <c:v>40136</c:v>
                </c:pt>
                <c:pt idx="323">
                  <c:v>40137</c:v>
                </c:pt>
                <c:pt idx="324">
                  <c:v>40138</c:v>
                </c:pt>
                <c:pt idx="325">
                  <c:v>40139</c:v>
                </c:pt>
                <c:pt idx="326">
                  <c:v>40140</c:v>
                </c:pt>
                <c:pt idx="327">
                  <c:v>40141</c:v>
                </c:pt>
                <c:pt idx="328">
                  <c:v>40142</c:v>
                </c:pt>
                <c:pt idx="329">
                  <c:v>40143</c:v>
                </c:pt>
                <c:pt idx="330">
                  <c:v>40144</c:v>
                </c:pt>
                <c:pt idx="331">
                  <c:v>40145</c:v>
                </c:pt>
                <c:pt idx="332">
                  <c:v>40146</c:v>
                </c:pt>
                <c:pt idx="333">
                  <c:v>40147</c:v>
                </c:pt>
                <c:pt idx="334">
                  <c:v>40148</c:v>
                </c:pt>
                <c:pt idx="335">
                  <c:v>40149</c:v>
                </c:pt>
                <c:pt idx="336">
                  <c:v>40150</c:v>
                </c:pt>
                <c:pt idx="337">
                  <c:v>40151</c:v>
                </c:pt>
                <c:pt idx="338">
                  <c:v>40152</c:v>
                </c:pt>
                <c:pt idx="339">
                  <c:v>40153</c:v>
                </c:pt>
                <c:pt idx="340">
                  <c:v>40154</c:v>
                </c:pt>
                <c:pt idx="341">
                  <c:v>40155</c:v>
                </c:pt>
                <c:pt idx="342">
                  <c:v>40156</c:v>
                </c:pt>
                <c:pt idx="343">
                  <c:v>40157</c:v>
                </c:pt>
                <c:pt idx="344">
                  <c:v>40158</c:v>
                </c:pt>
                <c:pt idx="345">
                  <c:v>40159</c:v>
                </c:pt>
                <c:pt idx="346">
                  <c:v>40160</c:v>
                </c:pt>
                <c:pt idx="347">
                  <c:v>40161</c:v>
                </c:pt>
                <c:pt idx="348">
                  <c:v>40162</c:v>
                </c:pt>
                <c:pt idx="349">
                  <c:v>40163</c:v>
                </c:pt>
                <c:pt idx="350">
                  <c:v>40164</c:v>
                </c:pt>
                <c:pt idx="351">
                  <c:v>40165</c:v>
                </c:pt>
                <c:pt idx="352">
                  <c:v>40166</c:v>
                </c:pt>
                <c:pt idx="353">
                  <c:v>40167</c:v>
                </c:pt>
                <c:pt idx="354">
                  <c:v>40168</c:v>
                </c:pt>
                <c:pt idx="355">
                  <c:v>40169</c:v>
                </c:pt>
                <c:pt idx="356">
                  <c:v>40170</c:v>
                </c:pt>
                <c:pt idx="357">
                  <c:v>40171</c:v>
                </c:pt>
                <c:pt idx="358">
                  <c:v>40172</c:v>
                </c:pt>
                <c:pt idx="359">
                  <c:v>40173</c:v>
                </c:pt>
                <c:pt idx="360">
                  <c:v>40174</c:v>
                </c:pt>
                <c:pt idx="361">
                  <c:v>40175</c:v>
                </c:pt>
                <c:pt idx="362">
                  <c:v>40176</c:v>
                </c:pt>
                <c:pt idx="363">
                  <c:v>40177</c:v>
                </c:pt>
                <c:pt idx="364">
                  <c:v>40178</c:v>
                </c:pt>
                <c:pt idx="365">
                  <c:v>40179</c:v>
                </c:pt>
              </c:numCache>
            </c:numRef>
          </c:cat>
          <c:val>
            <c:numRef>
              <c:f>'Example Conversion'!$I$8:$I$373</c:f>
              <c:numCache>
                <c:formatCode>General</c:formatCode>
                <c:ptCount val="366"/>
                <c:pt idx="0">
                  <c:v>38.451157559920631</c:v>
                </c:pt>
                <c:pt idx="1">
                  <c:v>38.368444317204201</c:v>
                </c:pt>
                <c:pt idx="2">
                  <c:v>37.981024765953698</c:v>
                </c:pt>
                <c:pt idx="3">
                  <c:v>36.548682339042813</c:v>
                </c:pt>
                <c:pt idx="4">
                  <c:v>35.842311585728538</c:v>
                </c:pt>
                <c:pt idx="5">
                  <c:v>35.084842761419431</c:v>
                </c:pt>
                <c:pt idx="6">
                  <c:v>34.341079781094138</c:v>
                </c:pt>
                <c:pt idx="7">
                  <c:v>37.173653589277961</c:v>
                </c:pt>
                <c:pt idx="8">
                  <c:v>38.755228275976883</c:v>
                </c:pt>
                <c:pt idx="9">
                  <c:v>38.708232886607796</c:v>
                </c:pt>
                <c:pt idx="10">
                  <c:v>37.184833179284823</c:v>
                </c:pt>
                <c:pt idx="11">
                  <c:v>36.793489495951874</c:v>
                </c:pt>
                <c:pt idx="12">
                  <c:v>38.192327141877271</c:v>
                </c:pt>
                <c:pt idx="13">
                  <c:v>39.479868865135316</c:v>
                </c:pt>
                <c:pt idx="14">
                  <c:v>40.505867086914883</c:v>
                </c:pt>
                <c:pt idx="15">
                  <c:v>44.266460197000136</c:v>
                </c:pt>
                <c:pt idx="16">
                  <c:v>45.670299468578307</c:v>
                </c:pt>
                <c:pt idx="17">
                  <c:v>44.58057768079896</c:v>
                </c:pt>
                <c:pt idx="18">
                  <c:v>43.128308375947988</c:v>
                </c:pt>
                <c:pt idx="19">
                  <c:v>44.996302981753423</c:v>
                </c:pt>
                <c:pt idx="20">
                  <c:v>48.941279089726351</c:v>
                </c:pt>
                <c:pt idx="21">
                  <c:v>50.380233284729869</c:v>
                </c:pt>
                <c:pt idx="22">
                  <c:v>50.437886089706261</c:v>
                </c:pt>
                <c:pt idx="23">
                  <c:v>48.470544746594506</c:v>
                </c:pt>
                <c:pt idx="24">
                  <c:v>46.313371255477328</c:v>
                </c:pt>
                <c:pt idx="25">
                  <c:v>44.148638931822525</c:v>
                </c:pt>
                <c:pt idx="26">
                  <c:v>42.056974829640708</c:v>
                </c:pt>
                <c:pt idx="27">
                  <c:v>40.956759751707899</c:v>
                </c:pt>
                <c:pt idx="28">
                  <c:v>38.561329431610019</c:v>
                </c:pt>
                <c:pt idx="29">
                  <c:v>40.212084722943644</c:v>
                </c:pt>
                <c:pt idx="30">
                  <c:v>44.980718838857939</c:v>
                </c:pt>
                <c:pt idx="31">
                  <c:v>44.880965929281402</c:v>
                </c:pt>
                <c:pt idx="32">
                  <c:v>42.523524379964044</c:v>
                </c:pt>
                <c:pt idx="33">
                  <c:v>43.058684317724499</c:v>
                </c:pt>
                <c:pt idx="34">
                  <c:v>45.382222491603315</c:v>
                </c:pt>
                <c:pt idx="35">
                  <c:v>50.935173819725719</c:v>
                </c:pt>
                <c:pt idx="36">
                  <c:v>52.087750594175816</c:v>
                </c:pt>
                <c:pt idx="37">
                  <c:v>49.367923807701501</c:v>
                </c:pt>
                <c:pt idx="38">
                  <c:v>46.311201065153384</c:v>
                </c:pt>
                <c:pt idx="39">
                  <c:v>44.478746960990428</c:v>
                </c:pt>
                <c:pt idx="40">
                  <c:v>42.485173271505182</c:v>
                </c:pt>
                <c:pt idx="41">
                  <c:v>41.573108196315879</c:v>
                </c:pt>
                <c:pt idx="42">
                  <c:v>39.233576999870493</c:v>
                </c:pt>
                <c:pt idx="43">
                  <c:v>38.639747799127413</c:v>
                </c:pt>
                <c:pt idx="44">
                  <c:v>37.846933612080626</c:v>
                </c:pt>
                <c:pt idx="45">
                  <c:v>37.809297955882698</c:v>
                </c:pt>
                <c:pt idx="46">
                  <c:v>40.557246014053085</c:v>
                </c:pt>
                <c:pt idx="47">
                  <c:v>42.986101150422229</c:v>
                </c:pt>
                <c:pt idx="48">
                  <c:v>42.658533214075568</c:v>
                </c:pt>
                <c:pt idx="49">
                  <c:v>41.034900335218964</c:v>
                </c:pt>
                <c:pt idx="50">
                  <c:v>43.55368837775346</c:v>
                </c:pt>
                <c:pt idx="51">
                  <c:v>45.504144940133386</c:v>
                </c:pt>
                <c:pt idx="52">
                  <c:v>44.344646348186231</c:v>
                </c:pt>
                <c:pt idx="53">
                  <c:v>44.171166866557456</c:v>
                </c:pt>
                <c:pt idx="54">
                  <c:v>45.230437561389309</c:v>
                </c:pt>
                <c:pt idx="55">
                  <c:v>46.197140390831848</c:v>
                </c:pt>
                <c:pt idx="56">
                  <c:v>43.442930359501624</c:v>
                </c:pt>
                <c:pt idx="57">
                  <c:v>41.988489882338342</c:v>
                </c:pt>
                <c:pt idx="58">
                  <c:v>42.002791464354786</c:v>
                </c:pt>
                <c:pt idx="59">
                  <c:v>42.136704766701307</c:v>
                </c:pt>
                <c:pt idx="60">
                  <c:v>44.999881858946893</c:v>
                </c:pt>
                <c:pt idx="61">
                  <c:v>48.785961968623624</c:v>
                </c:pt>
                <c:pt idx="62">
                  <c:v>48.962210345317942</c:v>
                </c:pt>
                <c:pt idx="63">
                  <c:v>48.3818782960577</c:v>
                </c:pt>
                <c:pt idx="64">
                  <c:v>44.898771206932011</c:v>
                </c:pt>
                <c:pt idx="65">
                  <c:v>43.305819687268411</c:v>
                </c:pt>
                <c:pt idx="66">
                  <c:v>42.258639894581684</c:v>
                </c:pt>
                <c:pt idx="67">
                  <c:v>41.278774104747285</c:v>
                </c:pt>
                <c:pt idx="68">
                  <c:v>39.775593566476516</c:v>
                </c:pt>
                <c:pt idx="69">
                  <c:v>39.519305445501622</c:v>
                </c:pt>
                <c:pt idx="70">
                  <c:v>38.96838937568878</c:v>
                </c:pt>
                <c:pt idx="71">
                  <c:v>39.599274062460779</c:v>
                </c:pt>
                <c:pt idx="72">
                  <c:v>38.577742058997501</c:v>
                </c:pt>
                <c:pt idx="73">
                  <c:v>38.645964077887264</c:v>
                </c:pt>
                <c:pt idx="74">
                  <c:v>38.497928643368667</c:v>
                </c:pt>
                <c:pt idx="75">
                  <c:v>39.085566606780979</c:v>
                </c:pt>
                <c:pt idx="76">
                  <c:v>40.533508519658298</c:v>
                </c:pt>
                <c:pt idx="77">
                  <c:v>40.948991571099889</c:v>
                </c:pt>
                <c:pt idx="78">
                  <c:v>40.810354621669241</c:v>
                </c:pt>
                <c:pt idx="79">
                  <c:v>42.547624333467184</c:v>
                </c:pt>
                <c:pt idx="80">
                  <c:v>44.666706285981796</c:v>
                </c:pt>
                <c:pt idx="81">
                  <c:v>43.553937196885975</c:v>
                </c:pt>
                <c:pt idx="82">
                  <c:v>43.211895975639976</c:v>
                </c:pt>
                <c:pt idx="83">
                  <c:v>43.551635562368482</c:v>
                </c:pt>
                <c:pt idx="84">
                  <c:v>42.869229318382821</c:v>
                </c:pt>
                <c:pt idx="85">
                  <c:v>42.022836383857346</c:v>
                </c:pt>
                <c:pt idx="86">
                  <c:v>40.563060453522155</c:v>
                </c:pt>
                <c:pt idx="87">
                  <c:v>39.639463242049231</c:v>
                </c:pt>
                <c:pt idx="88">
                  <c:v>40.862229682865319</c:v>
                </c:pt>
                <c:pt idx="89">
                  <c:v>40.220045590461439</c:v>
                </c:pt>
                <c:pt idx="90">
                  <c:v>39.236473348714256</c:v>
                </c:pt>
                <c:pt idx="91">
                  <c:v>38.548800586168653</c:v>
                </c:pt>
                <c:pt idx="92">
                  <c:v>37.8225099267895</c:v>
                </c:pt>
                <c:pt idx="93">
                  <c:v>39.61109347779783</c:v>
                </c:pt>
                <c:pt idx="94">
                  <c:v>38.073055492431891</c:v>
                </c:pt>
                <c:pt idx="95">
                  <c:v>37.889395742956268</c:v>
                </c:pt>
                <c:pt idx="96">
                  <c:v>42.511422809715427</c:v>
                </c:pt>
                <c:pt idx="97">
                  <c:v>48.305669484179745</c:v>
                </c:pt>
                <c:pt idx="98">
                  <c:v>47.250445750083884</c:v>
                </c:pt>
                <c:pt idx="99">
                  <c:v>44.109618768810613</c:v>
                </c:pt>
                <c:pt idx="100">
                  <c:v>41.390182978920016</c:v>
                </c:pt>
                <c:pt idx="101">
                  <c:v>41.202370606915281</c:v>
                </c:pt>
                <c:pt idx="102">
                  <c:v>38.884226474638226</c:v>
                </c:pt>
                <c:pt idx="103">
                  <c:v>39.087605830966972</c:v>
                </c:pt>
                <c:pt idx="104">
                  <c:v>40.045219312422624</c:v>
                </c:pt>
                <c:pt idx="105">
                  <c:v>40.340058441174854</c:v>
                </c:pt>
                <c:pt idx="106">
                  <c:v>41.494371379163425</c:v>
                </c:pt>
                <c:pt idx="107">
                  <c:v>42.795460319268315</c:v>
                </c:pt>
                <c:pt idx="108">
                  <c:v>41.069015033863565</c:v>
                </c:pt>
                <c:pt idx="109">
                  <c:v>40.257422390891541</c:v>
                </c:pt>
                <c:pt idx="110">
                  <c:v>39.873652437269193</c:v>
                </c:pt>
                <c:pt idx="111">
                  <c:v>41.265084261855733</c:v>
                </c:pt>
                <c:pt idx="112">
                  <c:v>40.641785833182979</c:v>
                </c:pt>
                <c:pt idx="113">
                  <c:v>39.203664842108282</c:v>
                </c:pt>
                <c:pt idx="114">
                  <c:v>37.394889798083504</c:v>
                </c:pt>
                <c:pt idx="115">
                  <c:v>37.371042707084449</c:v>
                </c:pt>
                <c:pt idx="116">
                  <c:v>37.131030961470181</c:v>
                </c:pt>
                <c:pt idx="117">
                  <c:v>37.284323640827772</c:v>
                </c:pt>
                <c:pt idx="118">
                  <c:v>37.483217055649348</c:v>
                </c:pt>
                <c:pt idx="119">
                  <c:v>37.474269605889184</c:v>
                </c:pt>
                <c:pt idx="120">
                  <c:v>36.952434627561125</c:v>
                </c:pt>
                <c:pt idx="121">
                  <c:v>36.854634521265609</c:v>
                </c:pt>
                <c:pt idx="122">
                  <c:v>37.045765002820872</c:v>
                </c:pt>
                <c:pt idx="123">
                  <c:v>35.841105538418205</c:v>
                </c:pt>
                <c:pt idx="124">
                  <c:v>34.629630473286234</c:v>
                </c:pt>
                <c:pt idx="125">
                  <c:v>34.611682250261204</c:v>
                </c:pt>
                <c:pt idx="126">
                  <c:v>34.096140454524338</c:v>
                </c:pt>
                <c:pt idx="127">
                  <c:v>33.935368249350063</c:v>
                </c:pt>
                <c:pt idx="128">
                  <c:v>34.148924831144662</c:v>
                </c:pt>
                <c:pt idx="129">
                  <c:v>33.35245977430565</c:v>
                </c:pt>
                <c:pt idx="130">
                  <c:v>32.514096527583376</c:v>
                </c:pt>
                <c:pt idx="131">
                  <c:v>32.792357650705938</c:v>
                </c:pt>
                <c:pt idx="132">
                  <c:v>33.493947797335935</c:v>
                </c:pt>
                <c:pt idx="133">
                  <c:v>33.704264838899419</c:v>
                </c:pt>
                <c:pt idx="134">
                  <c:v>33.934911518898538</c:v>
                </c:pt>
                <c:pt idx="135">
                  <c:v>33.787135106760566</c:v>
                </c:pt>
                <c:pt idx="136">
                  <c:v>33.143569836333853</c:v>
                </c:pt>
                <c:pt idx="137">
                  <c:v>34.095986371752481</c:v>
                </c:pt>
                <c:pt idx="138">
                  <c:v>37.018593189595826</c:v>
                </c:pt>
                <c:pt idx="139">
                  <c:v>36.605852373168702</c:v>
                </c:pt>
                <c:pt idx="140">
                  <c:v>33.513754656550503</c:v>
                </c:pt>
                <c:pt idx="141">
                  <c:v>31.532631739434574</c:v>
                </c:pt>
                <c:pt idx="142">
                  <c:v>31.535885345725013</c:v>
                </c:pt>
                <c:pt idx="143">
                  <c:v>31.629588720558321</c:v>
                </c:pt>
                <c:pt idx="144">
                  <c:v>31.438395721771162</c:v>
                </c:pt>
                <c:pt idx="145">
                  <c:v>29.929852539392904</c:v>
                </c:pt>
                <c:pt idx="146">
                  <c:v>29.735137153487919</c:v>
                </c:pt>
                <c:pt idx="147">
                  <c:v>29.200672269647601</c:v>
                </c:pt>
                <c:pt idx="148">
                  <c:v>29.024986631998893</c:v>
                </c:pt>
                <c:pt idx="149">
                  <c:v>28.322247246916074</c:v>
                </c:pt>
                <c:pt idx="150">
                  <c:v>28.089416072087467</c:v>
                </c:pt>
                <c:pt idx="151">
                  <c:v>27.73008664916436</c:v>
                </c:pt>
                <c:pt idx="152">
                  <c:v>27.301799249166898</c:v>
                </c:pt>
                <c:pt idx="153">
                  <c:v>27.301092496108442</c:v>
                </c:pt>
                <c:pt idx="154">
                  <c:v>26.75066098937361</c:v>
                </c:pt>
                <c:pt idx="155">
                  <c:v>27.315913065229829</c:v>
                </c:pt>
                <c:pt idx="156">
                  <c:v>27.412599089530076</c:v>
                </c:pt>
                <c:pt idx="157">
                  <c:v>27.510352873351231</c:v>
                </c:pt>
                <c:pt idx="158">
                  <c:v>26.996817421957811</c:v>
                </c:pt>
                <c:pt idx="159">
                  <c:v>26.12477871147405</c:v>
                </c:pt>
                <c:pt idx="160">
                  <c:v>25.481482061770762</c:v>
                </c:pt>
                <c:pt idx="161">
                  <c:v>25.584700858263318</c:v>
                </c:pt>
                <c:pt idx="162">
                  <c:v>25.596457184552076</c:v>
                </c:pt>
                <c:pt idx="163">
                  <c:v>25.278943693928287</c:v>
                </c:pt>
                <c:pt idx="164">
                  <c:v>25.408172194234023</c:v>
                </c:pt>
                <c:pt idx="165">
                  <c:v>25.382512394707465</c:v>
                </c:pt>
                <c:pt idx="166">
                  <c:v>25.431592455589264</c:v>
                </c:pt>
                <c:pt idx="167">
                  <c:v>25.649015084166365</c:v>
                </c:pt>
                <c:pt idx="168">
                  <c:v>25.995811746178809</c:v>
                </c:pt>
                <c:pt idx="169">
                  <c:v>26.272447673562798</c:v>
                </c:pt>
                <c:pt idx="170">
                  <c:v>26.498594706205665</c:v>
                </c:pt>
                <c:pt idx="171">
                  <c:v>25.919027994660748</c:v>
                </c:pt>
                <c:pt idx="172">
                  <c:v>26.193830871976591</c:v>
                </c:pt>
                <c:pt idx="173">
                  <c:v>26.395685882616952</c:v>
                </c:pt>
                <c:pt idx="174">
                  <c:v>26.595825046628843</c:v>
                </c:pt>
                <c:pt idx="175">
                  <c:v>26.447977351416213</c:v>
                </c:pt>
                <c:pt idx="176">
                  <c:v>26.788982348399571</c:v>
                </c:pt>
                <c:pt idx="177">
                  <c:v>27.274858951449989</c:v>
                </c:pt>
                <c:pt idx="178">
                  <c:v>27.1408522760719</c:v>
                </c:pt>
                <c:pt idx="179">
                  <c:v>26.045824695279752</c:v>
                </c:pt>
                <c:pt idx="180">
                  <c:v>25.895896016671863</c:v>
                </c:pt>
                <c:pt idx="181">
                  <c:v>26.041936854463636</c:v>
                </c:pt>
                <c:pt idx="182">
                  <c:v>25.92271312145515</c:v>
                </c:pt>
                <c:pt idx="183">
                  <c:v>25.646183492424672</c:v>
                </c:pt>
                <c:pt idx="184">
                  <c:v>24.7534250710675</c:v>
                </c:pt>
                <c:pt idx="185">
                  <c:v>24.794412660093283</c:v>
                </c:pt>
                <c:pt idx="186">
                  <c:v>24.793773317916873</c:v>
                </c:pt>
                <c:pt idx="187">
                  <c:v>24.723391784186351</c:v>
                </c:pt>
                <c:pt idx="188">
                  <c:v>25.478060280621939</c:v>
                </c:pt>
                <c:pt idx="189">
                  <c:v>25.92574645917092</c:v>
                </c:pt>
                <c:pt idx="190">
                  <c:v>25.869968312522452</c:v>
                </c:pt>
                <c:pt idx="191">
                  <c:v>27.810667377559366</c:v>
                </c:pt>
                <c:pt idx="192">
                  <c:v>26.044925293363448</c:v>
                </c:pt>
                <c:pt idx="193">
                  <c:v>25.666059363900906</c:v>
                </c:pt>
                <c:pt idx="194">
                  <c:v>25.599923999858447</c:v>
                </c:pt>
                <c:pt idx="195">
                  <c:v>25.180419757506154</c:v>
                </c:pt>
                <c:pt idx="196">
                  <c:v>25.075891719464313</c:v>
                </c:pt>
                <c:pt idx="197">
                  <c:v>24.640215566903198</c:v>
                </c:pt>
                <c:pt idx="198">
                  <c:v>24.983722683039439</c:v>
                </c:pt>
                <c:pt idx="199">
                  <c:v>24.743855518013788</c:v>
                </c:pt>
                <c:pt idx="200">
                  <c:v>25.323940445221798</c:v>
                </c:pt>
                <c:pt idx="201">
                  <c:v>25.269554593957139</c:v>
                </c:pt>
                <c:pt idx="202">
                  <c:v>25.438725799700524</c:v>
                </c:pt>
                <c:pt idx="203">
                  <c:v>25.238523440261968</c:v>
                </c:pt>
                <c:pt idx="204">
                  <c:v>24.558416873572984</c:v>
                </c:pt>
                <c:pt idx="205">
                  <c:v>24.195821574325429</c:v>
                </c:pt>
                <c:pt idx="206">
                  <c:v>24.502266051671409</c:v>
                </c:pt>
                <c:pt idx="207">
                  <c:v>24.482194885029624</c:v>
                </c:pt>
                <c:pt idx="208">
                  <c:v>24.351517935950834</c:v>
                </c:pt>
                <c:pt idx="209">
                  <c:v>24.199925145314253</c:v>
                </c:pt>
                <c:pt idx="210">
                  <c:v>23.887278019591765</c:v>
                </c:pt>
                <c:pt idx="211">
                  <c:v>23.538283282857986</c:v>
                </c:pt>
                <c:pt idx="212">
                  <c:v>22.899774594304482</c:v>
                </c:pt>
                <c:pt idx="213">
                  <c:v>23.152582012422108</c:v>
                </c:pt>
                <c:pt idx="214">
                  <c:v>23.073543699245025</c:v>
                </c:pt>
                <c:pt idx="215">
                  <c:v>23.437578936740639</c:v>
                </c:pt>
                <c:pt idx="216">
                  <c:v>23.356696081054956</c:v>
                </c:pt>
                <c:pt idx="217">
                  <c:v>23.261205691959386</c:v>
                </c:pt>
                <c:pt idx="218">
                  <c:v>22.959548744978168</c:v>
                </c:pt>
                <c:pt idx="219">
                  <c:v>23.290883435050315</c:v>
                </c:pt>
                <c:pt idx="220">
                  <c:v>23.429238919522643</c:v>
                </c:pt>
                <c:pt idx="221">
                  <c:v>23.879873583551216</c:v>
                </c:pt>
                <c:pt idx="222">
                  <c:v>23.740046481077378</c:v>
                </c:pt>
                <c:pt idx="223">
                  <c:v>23.684460406764465</c:v>
                </c:pt>
                <c:pt idx="224">
                  <c:v>23.004616501118104</c:v>
                </c:pt>
                <c:pt idx="225">
                  <c:v>22.808997447568537</c:v>
                </c:pt>
                <c:pt idx="226">
                  <c:v>23.045500297680967</c:v>
                </c:pt>
                <c:pt idx="227">
                  <c:v>23.125938461218368</c:v>
                </c:pt>
                <c:pt idx="228">
                  <c:v>23.51072412872362</c:v>
                </c:pt>
                <c:pt idx="229">
                  <c:v>23.31756145414894</c:v>
                </c:pt>
                <c:pt idx="230">
                  <c:v>23.033085159347678</c:v>
                </c:pt>
                <c:pt idx="231">
                  <c:v>22.935521861724617</c:v>
                </c:pt>
                <c:pt idx="232">
                  <c:v>23.283775131429355</c:v>
                </c:pt>
                <c:pt idx="233">
                  <c:v>23.931836708706072</c:v>
                </c:pt>
                <c:pt idx="234">
                  <c:v>23.823580301777909</c:v>
                </c:pt>
                <c:pt idx="235">
                  <c:v>23.970310242792287</c:v>
                </c:pt>
                <c:pt idx="236">
                  <c:v>23.777451955858872</c:v>
                </c:pt>
                <c:pt idx="237">
                  <c:v>24.062320864734328</c:v>
                </c:pt>
                <c:pt idx="238">
                  <c:v>24.325242480227509</c:v>
                </c:pt>
                <c:pt idx="239">
                  <c:v>24.352908895754549</c:v>
                </c:pt>
                <c:pt idx="240">
                  <c:v>24.394180447731117</c:v>
                </c:pt>
                <c:pt idx="241">
                  <c:v>24.216084726266537</c:v>
                </c:pt>
                <c:pt idx="242">
                  <c:v>23.916717092078176</c:v>
                </c:pt>
                <c:pt idx="243">
                  <c:v>23.608980452486492</c:v>
                </c:pt>
                <c:pt idx="244">
                  <c:v>25.083679445570034</c:v>
                </c:pt>
                <c:pt idx="245">
                  <c:v>26.130575774720317</c:v>
                </c:pt>
                <c:pt idx="246">
                  <c:v>25.224875890385661</c:v>
                </c:pt>
                <c:pt idx="247">
                  <c:v>24.493724416081381</c:v>
                </c:pt>
                <c:pt idx="248">
                  <c:v>24.549310629851707</c:v>
                </c:pt>
                <c:pt idx="249">
                  <c:v>25.979145127815261</c:v>
                </c:pt>
                <c:pt idx="250">
                  <c:v>26.804051866948566</c:v>
                </c:pt>
                <c:pt idx="251">
                  <c:v>27.327853395587862</c:v>
                </c:pt>
                <c:pt idx="252">
                  <c:v>27.537125383782865</c:v>
                </c:pt>
                <c:pt idx="253">
                  <c:v>27.988802048343672</c:v>
                </c:pt>
                <c:pt idx="254">
                  <c:v>26.04976127610119</c:v>
                </c:pt>
                <c:pt idx="255">
                  <c:v>26.698763332512389</c:v>
                </c:pt>
                <c:pt idx="256">
                  <c:v>27.726377890608038</c:v>
                </c:pt>
                <c:pt idx="257">
                  <c:v>27.884972925509263</c:v>
                </c:pt>
                <c:pt idx="258">
                  <c:v>27.809070874496214</c:v>
                </c:pt>
                <c:pt idx="259">
                  <c:v>26.741616869949464</c:v>
                </c:pt>
                <c:pt idx="260">
                  <c:v>27.216398751600693</c:v>
                </c:pt>
                <c:pt idx="261">
                  <c:v>28.320163060216785</c:v>
                </c:pt>
                <c:pt idx="262">
                  <c:v>27.357297536851892</c:v>
                </c:pt>
                <c:pt idx="263">
                  <c:v>27.929345959761275</c:v>
                </c:pt>
                <c:pt idx="264">
                  <c:v>28.583292047108973</c:v>
                </c:pt>
                <c:pt idx="265">
                  <c:v>27.127729268988823</c:v>
                </c:pt>
                <c:pt idx="266">
                  <c:v>27.513970309349762</c:v>
                </c:pt>
                <c:pt idx="267">
                  <c:v>26.791093420314937</c:v>
                </c:pt>
                <c:pt idx="268">
                  <c:v>26.1519188173598</c:v>
                </c:pt>
                <c:pt idx="269">
                  <c:v>26.346847579488614</c:v>
                </c:pt>
                <c:pt idx="270">
                  <c:v>27.600046969505939</c:v>
                </c:pt>
                <c:pt idx="271">
                  <c:v>27.865851214515519</c:v>
                </c:pt>
                <c:pt idx="272">
                  <c:v>29.50435423213699</c:v>
                </c:pt>
                <c:pt idx="273">
                  <c:v>30.648238886153624</c:v>
                </c:pt>
                <c:pt idx="274">
                  <c:v>28.870196809962977</c:v>
                </c:pt>
                <c:pt idx="275">
                  <c:v>28.767012252478015</c:v>
                </c:pt>
                <c:pt idx="276">
                  <c:v>28.187414121328985</c:v>
                </c:pt>
                <c:pt idx="277">
                  <c:v>28.014234772731534</c:v>
                </c:pt>
                <c:pt idx="278">
                  <c:v>28.244205070526256</c:v>
                </c:pt>
                <c:pt idx="279">
                  <c:v>27.776955203155698</c:v>
                </c:pt>
                <c:pt idx="280">
                  <c:v>27.38082422742638</c:v>
                </c:pt>
                <c:pt idx="289">
                  <c:v>31.379481719631386</c:v>
                </c:pt>
                <c:pt idx="290">
                  <c:v>36.294075790291267</c:v>
                </c:pt>
                <c:pt idx="291">
                  <c:v>38.67278525051924</c:v>
                </c:pt>
                <c:pt idx="292">
                  <c:v>38.662984671312586</c:v>
                </c:pt>
                <c:pt idx="293">
                  <c:v>37.572120941068462</c:v>
                </c:pt>
                <c:pt idx="294">
                  <c:v>35.447680044008308</c:v>
                </c:pt>
                <c:pt idx="295">
                  <c:v>33.765356798394251</c:v>
                </c:pt>
                <c:pt idx="296">
                  <c:v>32.995283374557857</c:v>
                </c:pt>
                <c:pt idx="297">
                  <c:v>32.403301093299589</c:v>
                </c:pt>
                <c:pt idx="298">
                  <c:v>32.561713940568751</c:v>
                </c:pt>
                <c:pt idx="299">
                  <c:v>31.1878774975285</c:v>
                </c:pt>
                <c:pt idx="300">
                  <c:v>30.689747697597198</c:v>
                </c:pt>
                <c:pt idx="301">
                  <c:v>30.096143596732663</c:v>
                </c:pt>
                <c:pt idx="302">
                  <c:v>29.846913473480569</c:v>
                </c:pt>
                <c:pt idx="303">
                  <c:v>30.291474842391491</c:v>
                </c:pt>
                <c:pt idx="304">
                  <c:v>30.219842987123339</c:v>
                </c:pt>
                <c:pt idx="305">
                  <c:v>32.853203753707149</c:v>
                </c:pt>
                <c:pt idx="306">
                  <c:v>34.90859900924648</c:v>
                </c:pt>
                <c:pt idx="307">
                  <c:v>35.301091687426172</c:v>
                </c:pt>
                <c:pt idx="308">
                  <c:v>36.997020929484421</c:v>
                </c:pt>
                <c:pt idx="309">
                  <c:v>37.875359891391128</c:v>
                </c:pt>
                <c:pt idx="310">
                  <c:v>39.061428132138367</c:v>
                </c:pt>
                <c:pt idx="311">
                  <c:v>37.979508523577472</c:v>
                </c:pt>
                <c:pt idx="312">
                  <c:v>36.468331196225598</c:v>
                </c:pt>
                <c:pt idx="313">
                  <c:v>35.164545579369658</c:v>
                </c:pt>
                <c:pt idx="314">
                  <c:v>34.290425997748414</c:v>
                </c:pt>
                <c:pt idx="315">
                  <c:v>36.856728377842863</c:v>
                </c:pt>
                <c:pt idx="316">
                  <c:v>40.186610929171337</c:v>
                </c:pt>
                <c:pt idx="317">
                  <c:v>40.690515578297742</c:v>
                </c:pt>
                <c:pt idx="318">
                  <c:v>40.491184399009697</c:v>
                </c:pt>
                <c:pt idx="319">
                  <c:v>39.712664862141402</c:v>
                </c:pt>
                <c:pt idx="320">
                  <c:v>38.978728926252337</c:v>
                </c:pt>
                <c:pt idx="321">
                  <c:v>37.455907159801612</c:v>
                </c:pt>
                <c:pt idx="322">
                  <c:v>37.022541832522265</c:v>
                </c:pt>
                <c:pt idx="323">
                  <c:v>37.940270704154273</c:v>
                </c:pt>
                <c:pt idx="324">
                  <c:v>37.147816853431294</c:v>
                </c:pt>
                <c:pt idx="325">
                  <c:v>37.554165476621179</c:v>
                </c:pt>
                <c:pt idx="326">
                  <c:v>36.867722297620254</c:v>
                </c:pt>
                <c:pt idx="327">
                  <c:v>37.498020416363403</c:v>
                </c:pt>
                <c:pt idx="328">
                  <c:v>37.528115315905275</c:v>
                </c:pt>
                <c:pt idx="329">
                  <c:v>38.537221560447882</c:v>
                </c:pt>
                <c:pt idx="330">
                  <c:v>41.073430062935032</c:v>
                </c:pt>
                <c:pt idx="331">
                  <c:v>40.516958769851904</c:v>
                </c:pt>
                <c:pt idx="332">
                  <c:v>41.89879356611943</c:v>
                </c:pt>
                <c:pt idx="333">
                  <c:v>40.026561770068263</c:v>
                </c:pt>
                <c:pt idx="334">
                  <c:v>38.388441481261999</c:v>
                </c:pt>
                <c:pt idx="335">
                  <c:v>38.481946212339679</c:v>
                </c:pt>
                <c:pt idx="336">
                  <c:v>36.47665148485666</c:v>
                </c:pt>
                <c:pt idx="337">
                  <c:v>37.383631992313006</c:v>
                </c:pt>
                <c:pt idx="338">
                  <c:v>37.128112543670682</c:v>
                </c:pt>
                <c:pt idx="339">
                  <c:v>40.607209030481052</c:v>
                </c:pt>
                <c:pt idx="340">
                  <c:v>38.21355049497727</c:v>
                </c:pt>
                <c:pt idx="341">
                  <c:v>37.423890947094058</c:v>
                </c:pt>
                <c:pt idx="342">
                  <c:v>35.678350486095994</c:v>
                </c:pt>
                <c:pt idx="343">
                  <c:v>35.927566080693495</c:v>
                </c:pt>
                <c:pt idx="344">
                  <c:v>39.075522932998361</c:v>
                </c:pt>
                <c:pt idx="345">
                  <c:v>38.425985318814895</c:v>
                </c:pt>
                <c:pt idx="346">
                  <c:v>36.033081389510627</c:v>
                </c:pt>
                <c:pt idx="347">
                  <c:v>35.170345212150515</c:v>
                </c:pt>
                <c:pt idx="348">
                  <c:v>34.276230592171132</c:v>
                </c:pt>
                <c:pt idx="349">
                  <c:v>34.831600398594361</c:v>
                </c:pt>
                <c:pt idx="350">
                  <c:v>35.991734701770568</c:v>
                </c:pt>
                <c:pt idx="351">
                  <c:v>35.676306772948955</c:v>
                </c:pt>
                <c:pt idx="352">
                  <c:v>37.179574013356174</c:v>
                </c:pt>
                <c:pt idx="353">
                  <c:v>39.779141823848278</c:v>
                </c:pt>
                <c:pt idx="354">
                  <c:v>41.29319949486662</c:v>
                </c:pt>
                <c:pt idx="355">
                  <c:v>42.42753373413143</c:v>
                </c:pt>
                <c:pt idx="356">
                  <c:v>41.766288341622975</c:v>
                </c:pt>
                <c:pt idx="357">
                  <c:v>40.944438426844286</c:v>
                </c:pt>
                <c:pt idx="358">
                  <c:v>38.224430195075527</c:v>
                </c:pt>
                <c:pt idx="359">
                  <c:v>38.393997995230158</c:v>
                </c:pt>
                <c:pt idx="360">
                  <c:v>39.414138279635587</c:v>
                </c:pt>
                <c:pt idx="361">
                  <c:v>39.663393614566182</c:v>
                </c:pt>
                <c:pt idx="362">
                  <c:v>43.280249519995103</c:v>
                </c:pt>
                <c:pt idx="363">
                  <c:v>42.866931489182846</c:v>
                </c:pt>
                <c:pt idx="364">
                  <c:v>40.784683828563693</c:v>
                </c:pt>
                <c:pt idx="365">
                  <c:v>40.336837580632064</c:v>
                </c:pt>
              </c:numCache>
            </c:numRef>
          </c:val>
          <c:smooth val="0"/>
          <c:extLst>
            <c:ext xmlns:c16="http://schemas.microsoft.com/office/drawing/2014/chart" uri="{C3380CC4-5D6E-409C-BE32-E72D297353CC}">
              <c16:uniqueId val="{00000000-230E-47CA-8F08-3D62C12CAA23}"/>
            </c:ext>
          </c:extLst>
        </c:ser>
        <c:dLbls>
          <c:showLegendKey val="0"/>
          <c:showVal val="0"/>
          <c:showCatName val="0"/>
          <c:showSerName val="0"/>
          <c:showPercent val="0"/>
          <c:showBubbleSize val="0"/>
        </c:dLbls>
        <c:marker val="1"/>
        <c:smooth val="0"/>
        <c:axId val="467622504"/>
        <c:axId val="467554504"/>
      </c:lineChart>
      <c:dateAx>
        <c:axId val="467622504"/>
        <c:scaling>
          <c:orientation val="minMax"/>
        </c:scaling>
        <c:delete val="0"/>
        <c:axPos val="b"/>
        <c:numFmt formatCode="m/d/yy" sourceLinked="1"/>
        <c:majorTickMark val="out"/>
        <c:minorTickMark val="none"/>
        <c:tickLblPos val="nextTo"/>
        <c:crossAx val="467554504"/>
        <c:crosses val="autoZero"/>
        <c:auto val="1"/>
        <c:lblOffset val="100"/>
        <c:baseTimeUnit val="days"/>
      </c:dateAx>
      <c:valAx>
        <c:axId val="467554504"/>
        <c:scaling>
          <c:orientation val="minMax"/>
        </c:scaling>
        <c:delete val="0"/>
        <c:axPos val="l"/>
        <c:majorGridlines/>
        <c:title>
          <c:tx>
            <c:rich>
              <a:bodyPr rot="-5400000" vert="horz"/>
              <a:lstStyle/>
              <a:p>
                <a:pPr>
                  <a:defRPr/>
                </a:pPr>
                <a:r>
                  <a:rPr lang="en-US"/>
                  <a:t>psu</a:t>
                </a:r>
              </a:p>
            </c:rich>
          </c:tx>
          <c:overlay val="0"/>
        </c:title>
        <c:numFmt formatCode="General" sourceLinked="1"/>
        <c:majorTickMark val="out"/>
        <c:minorTickMark val="none"/>
        <c:tickLblPos val="nextTo"/>
        <c:crossAx val="467622504"/>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Derived Salinity (Hill et al. 1986)</a:t>
            </a:r>
          </a:p>
        </c:rich>
      </c:tx>
      <c:overlay val="0"/>
    </c:title>
    <c:autoTitleDeleted val="0"/>
    <c:plotArea>
      <c:layout/>
      <c:lineChart>
        <c:grouping val="standard"/>
        <c:varyColors val="0"/>
        <c:ser>
          <c:idx val="0"/>
          <c:order val="0"/>
          <c:tx>
            <c:strRef>
              <c:f>'Example Conversion'!$L$7</c:f>
              <c:strCache>
                <c:ptCount val="1"/>
                <c:pt idx="0">
                  <c:v>Hill et al. 1986 Calculated Salinity (psu)</c:v>
                </c:pt>
              </c:strCache>
            </c:strRef>
          </c:tx>
          <c:cat>
            <c:numRef>
              <c:f>'Example Conversion'!$A$9:$A$374</c:f>
              <c:numCache>
                <c:formatCode>m/d/yy</c:formatCode>
                <c:ptCount val="366"/>
                <c:pt idx="0">
                  <c:v>39815</c:v>
                </c:pt>
                <c:pt idx="1">
                  <c:v>39816</c:v>
                </c:pt>
                <c:pt idx="2">
                  <c:v>39817</c:v>
                </c:pt>
                <c:pt idx="3">
                  <c:v>39818</c:v>
                </c:pt>
                <c:pt idx="4">
                  <c:v>39819</c:v>
                </c:pt>
                <c:pt idx="5">
                  <c:v>39820</c:v>
                </c:pt>
                <c:pt idx="6">
                  <c:v>39821</c:v>
                </c:pt>
                <c:pt idx="7">
                  <c:v>39822</c:v>
                </c:pt>
                <c:pt idx="8">
                  <c:v>39823</c:v>
                </c:pt>
                <c:pt idx="9">
                  <c:v>39824</c:v>
                </c:pt>
                <c:pt idx="10">
                  <c:v>39825</c:v>
                </c:pt>
                <c:pt idx="11">
                  <c:v>39826</c:v>
                </c:pt>
                <c:pt idx="12">
                  <c:v>39827</c:v>
                </c:pt>
                <c:pt idx="13">
                  <c:v>39828</c:v>
                </c:pt>
                <c:pt idx="14">
                  <c:v>39829</c:v>
                </c:pt>
                <c:pt idx="15">
                  <c:v>39830</c:v>
                </c:pt>
                <c:pt idx="16">
                  <c:v>39831</c:v>
                </c:pt>
                <c:pt idx="17">
                  <c:v>39832</c:v>
                </c:pt>
                <c:pt idx="18">
                  <c:v>39833</c:v>
                </c:pt>
                <c:pt idx="19">
                  <c:v>39834</c:v>
                </c:pt>
                <c:pt idx="20">
                  <c:v>39835</c:v>
                </c:pt>
                <c:pt idx="21">
                  <c:v>39836</c:v>
                </c:pt>
                <c:pt idx="22">
                  <c:v>39837</c:v>
                </c:pt>
                <c:pt idx="23">
                  <c:v>39838</c:v>
                </c:pt>
                <c:pt idx="24">
                  <c:v>39839</c:v>
                </c:pt>
                <c:pt idx="25">
                  <c:v>39840</c:v>
                </c:pt>
                <c:pt idx="26">
                  <c:v>39841</c:v>
                </c:pt>
                <c:pt idx="27">
                  <c:v>39842</c:v>
                </c:pt>
                <c:pt idx="28">
                  <c:v>39843</c:v>
                </c:pt>
                <c:pt idx="29">
                  <c:v>39844</c:v>
                </c:pt>
                <c:pt idx="30">
                  <c:v>39845</c:v>
                </c:pt>
                <c:pt idx="31">
                  <c:v>39846</c:v>
                </c:pt>
                <c:pt idx="32">
                  <c:v>39847</c:v>
                </c:pt>
                <c:pt idx="33">
                  <c:v>39848</c:v>
                </c:pt>
                <c:pt idx="34">
                  <c:v>39849</c:v>
                </c:pt>
                <c:pt idx="35">
                  <c:v>39850</c:v>
                </c:pt>
                <c:pt idx="36">
                  <c:v>39851</c:v>
                </c:pt>
                <c:pt idx="37">
                  <c:v>39852</c:v>
                </c:pt>
                <c:pt idx="38">
                  <c:v>39853</c:v>
                </c:pt>
                <c:pt idx="39">
                  <c:v>39854</c:v>
                </c:pt>
                <c:pt idx="40">
                  <c:v>39855</c:v>
                </c:pt>
                <c:pt idx="41">
                  <c:v>39856</c:v>
                </c:pt>
                <c:pt idx="42">
                  <c:v>39857</c:v>
                </c:pt>
                <c:pt idx="43">
                  <c:v>39858</c:v>
                </c:pt>
                <c:pt idx="44">
                  <c:v>39859</c:v>
                </c:pt>
                <c:pt idx="45">
                  <c:v>39860</c:v>
                </c:pt>
                <c:pt idx="46">
                  <c:v>39861</c:v>
                </c:pt>
                <c:pt idx="47">
                  <c:v>39862</c:v>
                </c:pt>
                <c:pt idx="48">
                  <c:v>39863</c:v>
                </c:pt>
                <c:pt idx="49">
                  <c:v>39864</c:v>
                </c:pt>
                <c:pt idx="50">
                  <c:v>39865</c:v>
                </c:pt>
                <c:pt idx="51">
                  <c:v>39866</c:v>
                </c:pt>
                <c:pt idx="52">
                  <c:v>39867</c:v>
                </c:pt>
                <c:pt idx="53">
                  <c:v>39868</c:v>
                </c:pt>
                <c:pt idx="54">
                  <c:v>39869</c:v>
                </c:pt>
                <c:pt idx="55">
                  <c:v>39870</c:v>
                </c:pt>
                <c:pt idx="56">
                  <c:v>39871</c:v>
                </c:pt>
                <c:pt idx="57">
                  <c:v>39872</c:v>
                </c:pt>
                <c:pt idx="58">
                  <c:v>39873</c:v>
                </c:pt>
                <c:pt idx="59">
                  <c:v>39874</c:v>
                </c:pt>
                <c:pt idx="60">
                  <c:v>39875</c:v>
                </c:pt>
                <c:pt idx="61">
                  <c:v>39876</c:v>
                </c:pt>
                <c:pt idx="62">
                  <c:v>39877</c:v>
                </c:pt>
                <c:pt idx="63">
                  <c:v>39878</c:v>
                </c:pt>
                <c:pt idx="64">
                  <c:v>39879</c:v>
                </c:pt>
                <c:pt idx="65">
                  <c:v>39880</c:v>
                </c:pt>
                <c:pt idx="66">
                  <c:v>39881</c:v>
                </c:pt>
                <c:pt idx="67">
                  <c:v>39882</c:v>
                </c:pt>
                <c:pt idx="68">
                  <c:v>39883</c:v>
                </c:pt>
                <c:pt idx="69">
                  <c:v>39884</c:v>
                </c:pt>
                <c:pt idx="70">
                  <c:v>39885</c:v>
                </c:pt>
                <c:pt idx="71">
                  <c:v>39886</c:v>
                </c:pt>
                <c:pt idx="72">
                  <c:v>39887</c:v>
                </c:pt>
                <c:pt idx="73">
                  <c:v>39888</c:v>
                </c:pt>
                <c:pt idx="74">
                  <c:v>39889</c:v>
                </c:pt>
                <c:pt idx="75">
                  <c:v>39890</c:v>
                </c:pt>
                <c:pt idx="76">
                  <c:v>39891</c:v>
                </c:pt>
                <c:pt idx="77">
                  <c:v>39892</c:v>
                </c:pt>
                <c:pt idx="78">
                  <c:v>39893</c:v>
                </c:pt>
                <c:pt idx="79">
                  <c:v>39894</c:v>
                </c:pt>
                <c:pt idx="80">
                  <c:v>39895</c:v>
                </c:pt>
                <c:pt idx="81">
                  <c:v>39896</c:v>
                </c:pt>
                <c:pt idx="82">
                  <c:v>39897</c:v>
                </c:pt>
                <c:pt idx="83">
                  <c:v>39898</c:v>
                </c:pt>
                <c:pt idx="84">
                  <c:v>39899</c:v>
                </c:pt>
                <c:pt idx="85">
                  <c:v>39900</c:v>
                </c:pt>
                <c:pt idx="86">
                  <c:v>39901</c:v>
                </c:pt>
                <c:pt idx="87">
                  <c:v>39902</c:v>
                </c:pt>
                <c:pt idx="88">
                  <c:v>39903</c:v>
                </c:pt>
                <c:pt idx="89">
                  <c:v>39904</c:v>
                </c:pt>
                <c:pt idx="90">
                  <c:v>39905</c:v>
                </c:pt>
                <c:pt idx="91">
                  <c:v>39906</c:v>
                </c:pt>
                <c:pt idx="92">
                  <c:v>39907</c:v>
                </c:pt>
                <c:pt idx="93">
                  <c:v>39908</c:v>
                </c:pt>
                <c:pt idx="94">
                  <c:v>39909</c:v>
                </c:pt>
                <c:pt idx="95">
                  <c:v>39910</c:v>
                </c:pt>
                <c:pt idx="96">
                  <c:v>39911</c:v>
                </c:pt>
                <c:pt idx="97">
                  <c:v>39912</c:v>
                </c:pt>
                <c:pt idx="98">
                  <c:v>39913</c:v>
                </c:pt>
                <c:pt idx="99">
                  <c:v>39914</c:v>
                </c:pt>
                <c:pt idx="100">
                  <c:v>39915</c:v>
                </c:pt>
                <c:pt idx="101">
                  <c:v>39916</c:v>
                </c:pt>
                <c:pt idx="102">
                  <c:v>39917</c:v>
                </c:pt>
                <c:pt idx="103">
                  <c:v>39918</c:v>
                </c:pt>
                <c:pt idx="104">
                  <c:v>39919</c:v>
                </c:pt>
                <c:pt idx="105">
                  <c:v>39920</c:v>
                </c:pt>
                <c:pt idx="106">
                  <c:v>39921</c:v>
                </c:pt>
                <c:pt idx="107">
                  <c:v>39922</c:v>
                </c:pt>
                <c:pt idx="108">
                  <c:v>39923</c:v>
                </c:pt>
                <c:pt idx="109">
                  <c:v>39924</c:v>
                </c:pt>
                <c:pt idx="110">
                  <c:v>39925</c:v>
                </c:pt>
                <c:pt idx="111">
                  <c:v>39926</c:v>
                </c:pt>
                <c:pt idx="112">
                  <c:v>39927</c:v>
                </c:pt>
                <c:pt idx="113">
                  <c:v>39928</c:v>
                </c:pt>
                <c:pt idx="114">
                  <c:v>39929</c:v>
                </c:pt>
                <c:pt idx="115">
                  <c:v>39930</c:v>
                </c:pt>
                <c:pt idx="116">
                  <c:v>39931</c:v>
                </c:pt>
                <c:pt idx="117">
                  <c:v>39932</c:v>
                </c:pt>
                <c:pt idx="118">
                  <c:v>39933</c:v>
                </c:pt>
                <c:pt idx="119">
                  <c:v>39934</c:v>
                </c:pt>
                <c:pt idx="120">
                  <c:v>39935</c:v>
                </c:pt>
                <c:pt idx="121">
                  <c:v>39936</c:v>
                </c:pt>
                <c:pt idx="122">
                  <c:v>39937</c:v>
                </c:pt>
                <c:pt idx="123">
                  <c:v>39938</c:v>
                </c:pt>
                <c:pt idx="124">
                  <c:v>39939</c:v>
                </c:pt>
                <c:pt idx="125">
                  <c:v>39940</c:v>
                </c:pt>
                <c:pt idx="126">
                  <c:v>39941</c:v>
                </c:pt>
                <c:pt idx="127">
                  <c:v>39942</c:v>
                </c:pt>
                <c:pt idx="128">
                  <c:v>39943</c:v>
                </c:pt>
                <c:pt idx="129">
                  <c:v>39944</c:v>
                </c:pt>
                <c:pt idx="130">
                  <c:v>39945</c:v>
                </c:pt>
                <c:pt idx="131">
                  <c:v>39946</c:v>
                </c:pt>
                <c:pt idx="132">
                  <c:v>39947</c:v>
                </c:pt>
                <c:pt idx="133">
                  <c:v>39948</c:v>
                </c:pt>
                <c:pt idx="134">
                  <c:v>39949</c:v>
                </c:pt>
                <c:pt idx="135">
                  <c:v>39950</c:v>
                </c:pt>
                <c:pt idx="136">
                  <c:v>39951</c:v>
                </c:pt>
                <c:pt idx="137">
                  <c:v>39952</c:v>
                </c:pt>
                <c:pt idx="138">
                  <c:v>39953</c:v>
                </c:pt>
                <c:pt idx="139">
                  <c:v>39954</c:v>
                </c:pt>
                <c:pt idx="140">
                  <c:v>39955</c:v>
                </c:pt>
                <c:pt idx="141">
                  <c:v>39956</c:v>
                </c:pt>
                <c:pt idx="142">
                  <c:v>39957</c:v>
                </c:pt>
                <c:pt idx="143">
                  <c:v>39958</c:v>
                </c:pt>
                <c:pt idx="144">
                  <c:v>39959</c:v>
                </c:pt>
                <c:pt idx="145">
                  <c:v>39960</c:v>
                </c:pt>
                <c:pt idx="146">
                  <c:v>39961</c:v>
                </c:pt>
                <c:pt idx="147">
                  <c:v>39962</c:v>
                </c:pt>
                <c:pt idx="148">
                  <c:v>39963</c:v>
                </c:pt>
                <c:pt idx="149">
                  <c:v>39964</c:v>
                </c:pt>
                <c:pt idx="150">
                  <c:v>39965</c:v>
                </c:pt>
                <c:pt idx="151">
                  <c:v>39966</c:v>
                </c:pt>
                <c:pt idx="152">
                  <c:v>39967</c:v>
                </c:pt>
                <c:pt idx="153">
                  <c:v>39968</c:v>
                </c:pt>
                <c:pt idx="154">
                  <c:v>39969</c:v>
                </c:pt>
                <c:pt idx="155">
                  <c:v>39970</c:v>
                </c:pt>
                <c:pt idx="156">
                  <c:v>39971</c:v>
                </c:pt>
                <c:pt idx="157">
                  <c:v>39972</c:v>
                </c:pt>
                <c:pt idx="158">
                  <c:v>39973</c:v>
                </c:pt>
                <c:pt idx="159">
                  <c:v>39974</c:v>
                </c:pt>
                <c:pt idx="160">
                  <c:v>39975</c:v>
                </c:pt>
                <c:pt idx="161">
                  <c:v>39976</c:v>
                </c:pt>
                <c:pt idx="162">
                  <c:v>39977</c:v>
                </c:pt>
                <c:pt idx="163">
                  <c:v>39978</c:v>
                </c:pt>
                <c:pt idx="164">
                  <c:v>39979</c:v>
                </c:pt>
                <c:pt idx="165">
                  <c:v>39980</c:v>
                </c:pt>
                <c:pt idx="166">
                  <c:v>39981</c:v>
                </c:pt>
                <c:pt idx="167">
                  <c:v>39982</c:v>
                </c:pt>
                <c:pt idx="168">
                  <c:v>39983</c:v>
                </c:pt>
                <c:pt idx="169">
                  <c:v>39984</c:v>
                </c:pt>
                <c:pt idx="170">
                  <c:v>39985</c:v>
                </c:pt>
                <c:pt idx="171">
                  <c:v>39986</c:v>
                </c:pt>
                <c:pt idx="172">
                  <c:v>39987</c:v>
                </c:pt>
                <c:pt idx="173">
                  <c:v>39988</c:v>
                </c:pt>
                <c:pt idx="174">
                  <c:v>39989</c:v>
                </c:pt>
                <c:pt idx="175">
                  <c:v>39990</c:v>
                </c:pt>
                <c:pt idx="176">
                  <c:v>39991</c:v>
                </c:pt>
                <c:pt idx="177">
                  <c:v>39992</c:v>
                </c:pt>
                <c:pt idx="178">
                  <c:v>39993</c:v>
                </c:pt>
                <c:pt idx="179">
                  <c:v>39994</c:v>
                </c:pt>
                <c:pt idx="180">
                  <c:v>39995</c:v>
                </c:pt>
                <c:pt idx="181">
                  <c:v>39996</c:v>
                </c:pt>
                <c:pt idx="182">
                  <c:v>39997</c:v>
                </c:pt>
                <c:pt idx="183">
                  <c:v>39998</c:v>
                </c:pt>
                <c:pt idx="184">
                  <c:v>39999</c:v>
                </c:pt>
                <c:pt idx="185">
                  <c:v>40000</c:v>
                </c:pt>
                <c:pt idx="186">
                  <c:v>40001</c:v>
                </c:pt>
                <c:pt idx="187">
                  <c:v>40002</c:v>
                </c:pt>
                <c:pt idx="188">
                  <c:v>40003</c:v>
                </c:pt>
                <c:pt idx="189">
                  <c:v>40004</c:v>
                </c:pt>
                <c:pt idx="190">
                  <c:v>40005</c:v>
                </c:pt>
                <c:pt idx="191">
                  <c:v>40006</c:v>
                </c:pt>
                <c:pt idx="192">
                  <c:v>40007</c:v>
                </c:pt>
                <c:pt idx="193">
                  <c:v>40008</c:v>
                </c:pt>
                <c:pt idx="194">
                  <c:v>40009</c:v>
                </c:pt>
                <c:pt idx="195">
                  <c:v>40010</c:v>
                </c:pt>
                <c:pt idx="196">
                  <c:v>40011</c:v>
                </c:pt>
                <c:pt idx="197">
                  <c:v>40012</c:v>
                </c:pt>
                <c:pt idx="198">
                  <c:v>40013</c:v>
                </c:pt>
                <c:pt idx="199">
                  <c:v>40014</c:v>
                </c:pt>
                <c:pt idx="200">
                  <c:v>40015</c:v>
                </c:pt>
                <c:pt idx="201">
                  <c:v>40016</c:v>
                </c:pt>
                <c:pt idx="202">
                  <c:v>40017</c:v>
                </c:pt>
                <c:pt idx="203">
                  <c:v>40018</c:v>
                </c:pt>
                <c:pt idx="204">
                  <c:v>40019</c:v>
                </c:pt>
                <c:pt idx="205">
                  <c:v>40020</c:v>
                </c:pt>
                <c:pt idx="206">
                  <c:v>40021</c:v>
                </c:pt>
                <c:pt idx="207">
                  <c:v>40022</c:v>
                </c:pt>
                <c:pt idx="208">
                  <c:v>40023</c:v>
                </c:pt>
                <c:pt idx="209">
                  <c:v>40024</c:v>
                </c:pt>
                <c:pt idx="210">
                  <c:v>40025</c:v>
                </c:pt>
                <c:pt idx="211">
                  <c:v>40026</c:v>
                </c:pt>
                <c:pt idx="212">
                  <c:v>40027</c:v>
                </c:pt>
                <c:pt idx="213">
                  <c:v>40028</c:v>
                </c:pt>
                <c:pt idx="214">
                  <c:v>40029</c:v>
                </c:pt>
                <c:pt idx="215">
                  <c:v>40030</c:v>
                </c:pt>
                <c:pt idx="216">
                  <c:v>40031</c:v>
                </c:pt>
                <c:pt idx="217">
                  <c:v>40032</c:v>
                </c:pt>
                <c:pt idx="218">
                  <c:v>40033</c:v>
                </c:pt>
                <c:pt idx="219">
                  <c:v>40034</c:v>
                </c:pt>
                <c:pt idx="220">
                  <c:v>40035</c:v>
                </c:pt>
                <c:pt idx="221">
                  <c:v>40036</c:v>
                </c:pt>
                <c:pt idx="222">
                  <c:v>40037</c:v>
                </c:pt>
                <c:pt idx="223">
                  <c:v>40038</c:v>
                </c:pt>
                <c:pt idx="224">
                  <c:v>40039</c:v>
                </c:pt>
                <c:pt idx="225">
                  <c:v>40040</c:v>
                </c:pt>
                <c:pt idx="226">
                  <c:v>40041</c:v>
                </c:pt>
                <c:pt idx="227">
                  <c:v>40042</c:v>
                </c:pt>
                <c:pt idx="228">
                  <c:v>40043</c:v>
                </c:pt>
                <c:pt idx="229">
                  <c:v>40044</c:v>
                </c:pt>
                <c:pt idx="230">
                  <c:v>40045</c:v>
                </c:pt>
                <c:pt idx="231">
                  <c:v>40046</c:v>
                </c:pt>
                <c:pt idx="232">
                  <c:v>40047</c:v>
                </c:pt>
                <c:pt idx="233">
                  <c:v>40048</c:v>
                </c:pt>
                <c:pt idx="234">
                  <c:v>40049</c:v>
                </c:pt>
                <c:pt idx="235">
                  <c:v>40050</c:v>
                </c:pt>
                <c:pt idx="236">
                  <c:v>40051</c:v>
                </c:pt>
                <c:pt idx="237">
                  <c:v>40052</c:v>
                </c:pt>
                <c:pt idx="238">
                  <c:v>40053</c:v>
                </c:pt>
                <c:pt idx="239">
                  <c:v>40054</c:v>
                </c:pt>
                <c:pt idx="240">
                  <c:v>40055</c:v>
                </c:pt>
                <c:pt idx="241">
                  <c:v>40056</c:v>
                </c:pt>
                <c:pt idx="242">
                  <c:v>40057</c:v>
                </c:pt>
                <c:pt idx="243">
                  <c:v>40058</c:v>
                </c:pt>
                <c:pt idx="244">
                  <c:v>40059</c:v>
                </c:pt>
                <c:pt idx="245">
                  <c:v>40060</c:v>
                </c:pt>
                <c:pt idx="246">
                  <c:v>40061</c:v>
                </c:pt>
                <c:pt idx="247">
                  <c:v>40062</c:v>
                </c:pt>
                <c:pt idx="248">
                  <c:v>40063</c:v>
                </c:pt>
                <c:pt idx="249">
                  <c:v>40064</c:v>
                </c:pt>
                <c:pt idx="250">
                  <c:v>40065</c:v>
                </c:pt>
                <c:pt idx="251">
                  <c:v>40066</c:v>
                </c:pt>
                <c:pt idx="252">
                  <c:v>40067</c:v>
                </c:pt>
                <c:pt idx="253">
                  <c:v>40068</c:v>
                </c:pt>
                <c:pt idx="254">
                  <c:v>40069</c:v>
                </c:pt>
                <c:pt idx="255">
                  <c:v>40070</c:v>
                </c:pt>
                <c:pt idx="256">
                  <c:v>40071</c:v>
                </c:pt>
                <c:pt idx="257">
                  <c:v>40072</c:v>
                </c:pt>
                <c:pt idx="258">
                  <c:v>40073</c:v>
                </c:pt>
                <c:pt idx="259">
                  <c:v>40074</c:v>
                </c:pt>
                <c:pt idx="260">
                  <c:v>40075</c:v>
                </c:pt>
                <c:pt idx="261">
                  <c:v>40076</c:v>
                </c:pt>
                <c:pt idx="262">
                  <c:v>40077</c:v>
                </c:pt>
                <c:pt idx="263">
                  <c:v>40078</c:v>
                </c:pt>
                <c:pt idx="264">
                  <c:v>40079</c:v>
                </c:pt>
                <c:pt idx="265">
                  <c:v>40080</c:v>
                </c:pt>
                <c:pt idx="266">
                  <c:v>40081</c:v>
                </c:pt>
                <c:pt idx="267">
                  <c:v>40082</c:v>
                </c:pt>
                <c:pt idx="268">
                  <c:v>40083</c:v>
                </c:pt>
                <c:pt idx="269">
                  <c:v>40084</c:v>
                </c:pt>
                <c:pt idx="270">
                  <c:v>40085</c:v>
                </c:pt>
                <c:pt idx="271">
                  <c:v>40086</c:v>
                </c:pt>
                <c:pt idx="272">
                  <c:v>40087</c:v>
                </c:pt>
                <c:pt idx="273">
                  <c:v>40088</c:v>
                </c:pt>
                <c:pt idx="274">
                  <c:v>40089</c:v>
                </c:pt>
                <c:pt idx="275">
                  <c:v>40090</c:v>
                </c:pt>
                <c:pt idx="276">
                  <c:v>40091</c:v>
                </c:pt>
                <c:pt idx="277">
                  <c:v>40092</c:v>
                </c:pt>
                <c:pt idx="278">
                  <c:v>40093</c:v>
                </c:pt>
                <c:pt idx="279">
                  <c:v>40094</c:v>
                </c:pt>
                <c:pt idx="288">
                  <c:v>40103</c:v>
                </c:pt>
                <c:pt idx="289">
                  <c:v>40104</c:v>
                </c:pt>
                <c:pt idx="290">
                  <c:v>40105</c:v>
                </c:pt>
                <c:pt idx="291">
                  <c:v>40106</c:v>
                </c:pt>
                <c:pt idx="292">
                  <c:v>40107</c:v>
                </c:pt>
                <c:pt idx="293">
                  <c:v>40108</c:v>
                </c:pt>
                <c:pt idx="294">
                  <c:v>40109</c:v>
                </c:pt>
                <c:pt idx="295">
                  <c:v>40110</c:v>
                </c:pt>
                <c:pt idx="296">
                  <c:v>40111</c:v>
                </c:pt>
                <c:pt idx="297">
                  <c:v>40112</c:v>
                </c:pt>
                <c:pt idx="298">
                  <c:v>40113</c:v>
                </c:pt>
                <c:pt idx="299">
                  <c:v>40114</c:v>
                </c:pt>
                <c:pt idx="300">
                  <c:v>40115</c:v>
                </c:pt>
                <c:pt idx="301">
                  <c:v>40116</c:v>
                </c:pt>
                <c:pt idx="302">
                  <c:v>40117</c:v>
                </c:pt>
                <c:pt idx="303">
                  <c:v>40118</c:v>
                </c:pt>
                <c:pt idx="304">
                  <c:v>40119</c:v>
                </c:pt>
                <c:pt idx="305">
                  <c:v>40120</c:v>
                </c:pt>
                <c:pt idx="306">
                  <c:v>40121</c:v>
                </c:pt>
                <c:pt idx="307">
                  <c:v>40122</c:v>
                </c:pt>
                <c:pt idx="308">
                  <c:v>40123</c:v>
                </c:pt>
                <c:pt idx="309">
                  <c:v>40124</c:v>
                </c:pt>
                <c:pt idx="310">
                  <c:v>40125</c:v>
                </c:pt>
                <c:pt idx="311">
                  <c:v>40126</c:v>
                </c:pt>
                <c:pt idx="312">
                  <c:v>40127</c:v>
                </c:pt>
                <c:pt idx="313">
                  <c:v>40128</c:v>
                </c:pt>
                <c:pt idx="314">
                  <c:v>40129</c:v>
                </c:pt>
                <c:pt idx="315">
                  <c:v>40130</c:v>
                </c:pt>
                <c:pt idx="316">
                  <c:v>40131</c:v>
                </c:pt>
                <c:pt idx="317">
                  <c:v>40132</c:v>
                </c:pt>
                <c:pt idx="318">
                  <c:v>40133</c:v>
                </c:pt>
                <c:pt idx="319">
                  <c:v>40134</c:v>
                </c:pt>
                <c:pt idx="320">
                  <c:v>40135</c:v>
                </c:pt>
                <c:pt idx="321">
                  <c:v>40136</c:v>
                </c:pt>
                <c:pt idx="322">
                  <c:v>40137</c:v>
                </c:pt>
                <c:pt idx="323">
                  <c:v>40138</c:v>
                </c:pt>
                <c:pt idx="324">
                  <c:v>40139</c:v>
                </c:pt>
                <c:pt idx="325">
                  <c:v>40140</c:v>
                </c:pt>
                <c:pt idx="326">
                  <c:v>40141</c:v>
                </c:pt>
                <c:pt idx="327">
                  <c:v>40142</c:v>
                </c:pt>
                <c:pt idx="328">
                  <c:v>40143</c:v>
                </c:pt>
                <c:pt idx="329">
                  <c:v>40144</c:v>
                </c:pt>
                <c:pt idx="330">
                  <c:v>40145</c:v>
                </c:pt>
                <c:pt idx="331">
                  <c:v>40146</c:v>
                </c:pt>
                <c:pt idx="332">
                  <c:v>40147</c:v>
                </c:pt>
                <c:pt idx="333">
                  <c:v>40148</c:v>
                </c:pt>
                <c:pt idx="334">
                  <c:v>40149</c:v>
                </c:pt>
                <c:pt idx="335">
                  <c:v>40150</c:v>
                </c:pt>
                <c:pt idx="336">
                  <c:v>40151</c:v>
                </c:pt>
                <c:pt idx="337">
                  <c:v>40152</c:v>
                </c:pt>
                <c:pt idx="338">
                  <c:v>40153</c:v>
                </c:pt>
                <c:pt idx="339">
                  <c:v>40154</c:v>
                </c:pt>
                <c:pt idx="340">
                  <c:v>40155</c:v>
                </c:pt>
                <c:pt idx="341">
                  <c:v>40156</c:v>
                </c:pt>
                <c:pt idx="342">
                  <c:v>40157</c:v>
                </c:pt>
                <c:pt idx="343">
                  <c:v>40158</c:v>
                </c:pt>
                <c:pt idx="344">
                  <c:v>40159</c:v>
                </c:pt>
                <c:pt idx="345">
                  <c:v>40160</c:v>
                </c:pt>
                <c:pt idx="346">
                  <c:v>40161</c:v>
                </c:pt>
                <c:pt idx="347">
                  <c:v>40162</c:v>
                </c:pt>
                <c:pt idx="348">
                  <c:v>40163</c:v>
                </c:pt>
                <c:pt idx="349">
                  <c:v>40164</c:v>
                </c:pt>
                <c:pt idx="350">
                  <c:v>40165</c:v>
                </c:pt>
                <c:pt idx="351">
                  <c:v>40166</c:v>
                </c:pt>
                <c:pt idx="352">
                  <c:v>40167</c:v>
                </c:pt>
                <c:pt idx="353">
                  <c:v>40168</c:v>
                </c:pt>
                <c:pt idx="354">
                  <c:v>40169</c:v>
                </c:pt>
                <c:pt idx="355">
                  <c:v>40170</c:v>
                </c:pt>
                <c:pt idx="356">
                  <c:v>40171</c:v>
                </c:pt>
                <c:pt idx="357">
                  <c:v>40172</c:v>
                </c:pt>
                <c:pt idx="358">
                  <c:v>40173</c:v>
                </c:pt>
                <c:pt idx="359">
                  <c:v>40174</c:v>
                </c:pt>
                <c:pt idx="360">
                  <c:v>40175</c:v>
                </c:pt>
                <c:pt idx="361">
                  <c:v>40176</c:v>
                </c:pt>
                <c:pt idx="362">
                  <c:v>40177</c:v>
                </c:pt>
                <c:pt idx="363">
                  <c:v>40178</c:v>
                </c:pt>
                <c:pt idx="364">
                  <c:v>40179</c:v>
                </c:pt>
              </c:numCache>
            </c:numRef>
          </c:cat>
          <c:val>
            <c:numRef>
              <c:f>'Example Conversion'!$L$9:$L$374</c:f>
              <c:numCache>
                <c:formatCode>General</c:formatCode>
                <c:ptCount val="366"/>
                <c:pt idx="0">
                  <c:v>38.368443537926105</c:v>
                </c:pt>
                <c:pt idx="1">
                  <c:v>37.981023787057545</c:v>
                </c:pt>
                <c:pt idx="2">
                  <c:v>36.548680959590996</c:v>
                </c:pt>
                <c:pt idx="3">
                  <c:v>35.842309821567966</c:v>
                </c:pt>
                <c:pt idx="4">
                  <c:v>35.084840791183026</c:v>
                </c:pt>
                <c:pt idx="5">
                  <c:v>34.341077715308494</c:v>
                </c:pt>
                <c:pt idx="6">
                  <c:v>37.173652467247898</c:v>
                </c:pt>
                <c:pt idx="7">
                  <c:v>38.755227694121636</c:v>
                </c:pt>
                <c:pt idx="8">
                  <c:v>38.708232079138888</c:v>
                </c:pt>
                <c:pt idx="9">
                  <c:v>37.184832172883382</c:v>
                </c:pt>
                <c:pt idx="10">
                  <c:v>36.793488090475201</c:v>
                </c:pt>
                <c:pt idx="11">
                  <c:v>38.192325948479002</c:v>
                </c:pt>
                <c:pt idx="12">
                  <c:v>39.479868334249019</c:v>
                </c:pt>
                <c:pt idx="13">
                  <c:v>40.505866974166985</c:v>
                </c:pt>
                <c:pt idx="14">
                  <c:v>44.266460816145312</c:v>
                </c:pt>
                <c:pt idx="15">
                  <c:v>45.67030040962905</c:v>
                </c:pt>
                <c:pt idx="16">
                  <c:v>44.580578329598332</c:v>
                </c:pt>
                <c:pt idx="17">
                  <c:v>43.128308691172379</c:v>
                </c:pt>
                <c:pt idx="18">
                  <c:v>44.996303833733627</c:v>
                </c:pt>
                <c:pt idx="19">
                  <c:v>48.941280548976344</c:v>
                </c:pt>
                <c:pt idx="20">
                  <c:v>50.380234958525158</c:v>
                </c:pt>
                <c:pt idx="21">
                  <c:v>50.437887593457098</c:v>
                </c:pt>
                <c:pt idx="22">
                  <c:v>48.470545917071917</c:v>
                </c:pt>
                <c:pt idx="23">
                  <c:v>46.313371941162153</c:v>
                </c:pt>
                <c:pt idx="24">
                  <c:v>44.14863899946802</c:v>
                </c:pt>
                <c:pt idx="25">
                  <c:v>42.056974239462534</c:v>
                </c:pt>
                <c:pt idx="26">
                  <c:v>40.956758864591187</c:v>
                </c:pt>
                <c:pt idx="27">
                  <c:v>38.561328038204095</c:v>
                </c:pt>
                <c:pt idx="28">
                  <c:v>40.212083990164416</c:v>
                </c:pt>
                <c:pt idx="29">
                  <c:v>44.980719342180109</c:v>
                </c:pt>
                <c:pt idx="30">
                  <c:v>44.880966434002332</c:v>
                </c:pt>
                <c:pt idx="31">
                  <c:v>42.52352445030705</c:v>
                </c:pt>
                <c:pt idx="32">
                  <c:v>43.058684317769213</c:v>
                </c:pt>
                <c:pt idx="33">
                  <c:v>45.382223334441761</c:v>
                </c:pt>
                <c:pt idx="34">
                  <c:v>50.935175604913375</c:v>
                </c:pt>
                <c:pt idx="35">
                  <c:v>52.087752362348695</c:v>
                </c:pt>
                <c:pt idx="36">
                  <c:v>49.367925150059307</c:v>
                </c:pt>
                <c:pt idx="37">
                  <c:v>46.311201920943198</c:v>
                </c:pt>
                <c:pt idx="38">
                  <c:v>44.478747298699155</c:v>
                </c:pt>
                <c:pt idx="39">
                  <c:v>42.485173062241174</c:v>
                </c:pt>
                <c:pt idx="40">
                  <c:v>41.573107562890144</c:v>
                </c:pt>
                <c:pt idx="41">
                  <c:v>39.233575637385911</c:v>
                </c:pt>
                <c:pt idx="42">
                  <c:v>38.639746095188421</c:v>
                </c:pt>
                <c:pt idx="43">
                  <c:v>37.846931686231407</c:v>
                </c:pt>
                <c:pt idx="44">
                  <c:v>37.80929585442189</c:v>
                </c:pt>
                <c:pt idx="45">
                  <c:v>40.557245046724461</c:v>
                </c:pt>
                <c:pt idx="46">
                  <c:v>42.986100842959033</c:v>
                </c:pt>
                <c:pt idx="47">
                  <c:v>42.658532801908343</c:v>
                </c:pt>
                <c:pt idx="48">
                  <c:v>41.034899484351648</c:v>
                </c:pt>
                <c:pt idx="49">
                  <c:v>43.55368827623375</c:v>
                </c:pt>
                <c:pt idx="50">
                  <c:v>45.504145368800536</c:v>
                </c:pt>
                <c:pt idx="51">
                  <c:v>44.344646315447228</c:v>
                </c:pt>
                <c:pt idx="52">
                  <c:v>44.171166700983044</c:v>
                </c:pt>
                <c:pt idx="53">
                  <c:v>45.230437725857762</c:v>
                </c:pt>
                <c:pt idx="54">
                  <c:v>46.197140297558107</c:v>
                </c:pt>
                <c:pt idx="55">
                  <c:v>43.44292972926258</c:v>
                </c:pt>
                <c:pt idx="56">
                  <c:v>41.98848882724495</c:v>
                </c:pt>
                <c:pt idx="57">
                  <c:v>42.002790442171275</c:v>
                </c:pt>
                <c:pt idx="58">
                  <c:v>42.136703846264489</c:v>
                </c:pt>
                <c:pt idx="59">
                  <c:v>44.999881827042735</c:v>
                </c:pt>
                <c:pt idx="60">
                  <c:v>48.785962392538586</c:v>
                </c:pt>
                <c:pt idx="61">
                  <c:v>48.962210953358472</c:v>
                </c:pt>
                <c:pt idx="62">
                  <c:v>48.381878508641613</c:v>
                </c:pt>
                <c:pt idx="63">
                  <c:v>44.898770885004609</c:v>
                </c:pt>
                <c:pt idx="64">
                  <c:v>43.305818989964145</c:v>
                </c:pt>
                <c:pt idx="65">
                  <c:v>42.258638880419738</c:v>
                </c:pt>
                <c:pt idx="66">
                  <c:v>41.278772635763623</c:v>
                </c:pt>
                <c:pt idx="67">
                  <c:v>39.775591630564087</c:v>
                </c:pt>
                <c:pt idx="68">
                  <c:v>39.519303235801772</c:v>
                </c:pt>
                <c:pt idx="69">
                  <c:v>38.968386932931757</c:v>
                </c:pt>
                <c:pt idx="70">
                  <c:v>39.599271638617729</c:v>
                </c:pt>
                <c:pt idx="71">
                  <c:v>38.577739360858651</c:v>
                </c:pt>
                <c:pt idx="72">
                  <c:v>38.645961354405095</c:v>
                </c:pt>
                <c:pt idx="73">
                  <c:v>38.497925687453638</c:v>
                </c:pt>
                <c:pt idx="74">
                  <c:v>39.085563830142057</c:v>
                </c:pt>
                <c:pt idx="75">
                  <c:v>40.533506288967494</c:v>
                </c:pt>
                <c:pt idx="76">
                  <c:v>40.948989219883117</c:v>
                </c:pt>
                <c:pt idx="77">
                  <c:v>40.810352141504623</c:v>
                </c:pt>
                <c:pt idx="78">
                  <c:v>42.547622470071744</c:v>
                </c:pt>
                <c:pt idx="79">
                  <c:v>44.666705017076154</c:v>
                </c:pt>
                <c:pt idx="80">
                  <c:v>43.553935648849674</c:v>
                </c:pt>
                <c:pt idx="81">
                  <c:v>43.21189441180735</c:v>
                </c:pt>
                <c:pt idx="82">
                  <c:v>43.551634014226849</c:v>
                </c:pt>
                <c:pt idx="83">
                  <c:v>42.869227738429124</c:v>
                </c:pt>
                <c:pt idx="84">
                  <c:v>42.022834610587843</c:v>
                </c:pt>
                <c:pt idx="85">
                  <c:v>40.563058316852789</c:v>
                </c:pt>
                <c:pt idx="86">
                  <c:v>39.639460759441221</c:v>
                </c:pt>
                <c:pt idx="87">
                  <c:v>40.862227689006254</c:v>
                </c:pt>
                <c:pt idx="88">
                  <c:v>40.22004339921228</c:v>
                </c:pt>
                <c:pt idx="89">
                  <c:v>39.236470833204955</c:v>
                </c:pt>
                <c:pt idx="90">
                  <c:v>38.548797853836412</c:v>
                </c:pt>
                <c:pt idx="91">
                  <c:v>37.822507062185103</c:v>
                </c:pt>
                <c:pt idx="92">
                  <c:v>39.611091148544354</c:v>
                </c:pt>
                <c:pt idx="93">
                  <c:v>38.073052716006252</c:v>
                </c:pt>
                <c:pt idx="94">
                  <c:v>37.889392852862535</c:v>
                </c:pt>
                <c:pt idx="95">
                  <c:v>42.511421676155855</c:v>
                </c:pt>
                <c:pt idx="96">
                  <c:v>48.305669076955404</c:v>
                </c:pt>
                <c:pt idx="97">
                  <c:v>47.250445301595924</c:v>
                </c:pt>
                <c:pt idx="98">
                  <c:v>44.109617718286167</c:v>
                </c:pt>
                <c:pt idx="99">
                  <c:v>41.390181109221921</c:v>
                </c:pt>
                <c:pt idx="100">
                  <c:v>41.202368512853255</c:v>
                </c:pt>
                <c:pt idx="101">
                  <c:v>38.884223866615521</c:v>
                </c:pt>
                <c:pt idx="102">
                  <c:v>39.087603622042515</c:v>
                </c:pt>
                <c:pt idx="103">
                  <c:v>40.045217329450885</c:v>
                </c:pt>
                <c:pt idx="104">
                  <c:v>40.340056196695407</c:v>
                </c:pt>
                <c:pt idx="105">
                  <c:v>41.494369244427787</c:v>
                </c:pt>
                <c:pt idx="106">
                  <c:v>42.795458382613681</c:v>
                </c:pt>
                <c:pt idx="107">
                  <c:v>41.06901284055364</c:v>
                </c:pt>
                <c:pt idx="108">
                  <c:v>40.257419957247933</c:v>
                </c:pt>
                <c:pt idx="109">
                  <c:v>39.873649821298322</c:v>
                </c:pt>
                <c:pt idx="110">
                  <c:v>41.265081992790343</c:v>
                </c:pt>
                <c:pt idx="111">
                  <c:v>40.641783399254869</c:v>
                </c:pt>
                <c:pt idx="112">
                  <c:v>39.203662076234437</c:v>
                </c:pt>
                <c:pt idx="113">
                  <c:v>37.394886506623642</c:v>
                </c:pt>
                <c:pt idx="114">
                  <c:v>37.371039635815485</c:v>
                </c:pt>
                <c:pt idx="115">
                  <c:v>37.131027832198193</c:v>
                </c:pt>
                <c:pt idx="116">
                  <c:v>37.284320528135488</c:v>
                </c:pt>
                <c:pt idx="117">
                  <c:v>37.48321383717213</c:v>
                </c:pt>
                <c:pt idx="118">
                  <c:v>37.474266354870906</c:v>
                </c:pt>
                <c:pt idx="119">
                  <c:v>36.952431381587218</c:v>
                </c:pt>
                <c:pt idx="120">
                  <c:v>36.854631167493366</c:v>
                </c:pt>
                <c:pt idx="121">
                  <c:v>37.045761513042727</c:v>
                </c:pt>
                <c:pt idx="122">
                  <c:v>35.841101896718939</c:v>
                </c:pt>
                <c:pt idx="123">
                  <c:v>34.62962649622829</c:v>
                </c:pt>
                <c:pt idx="124">
                  <c:v>34.611678069371571</c:v>
                </c:pt>
                <c:pt idx="125">
                  <c:v>34.096136124287959</c:v>
                </c:pt>
                <c:pt idx="126">
                  <c:v>33.935363624301225</c:v>
                </c:pt>
                <c:pt idx="127">
                  <c:v>34.148920243363676</c:v>
                </c:pt>
                <c:pt idx="128">
                  <c:v>33.35245471012658</c:v>
                </c:pt>
                <c:pt idx="129">
                  <c:v>32.514091294330392</c:v>
                </c:pt>
                <c:pt idx="130">
                  <c:v>32.792352644468089</c:v>
                </c:pt>
                <c:pt idx="131">
                  <c:v>33.49394285961246</c:v>
                </c:pt>
                <c:pt idx="132">
                  <c:v>33.704259940872305</c:v>
                </c:pt>
                <c:pt idx="133">
                  <c:v>33.934906993701112</c:v>
                </c:pt>
                <c:pt idx="134">
                  <c:v>33.787130488926771</c:v>
                </c:pt>
                <c:pt idx="135">
                  <c:v>33.143565102465239</c:v>
                </c:pt>
                <c:pt idx="136">
                  <c:v>34.095982211194787</c:v>
                </c:pt>
                <c:pt idx="137">
                  <c:v>37.018589983328347</c:v>
                </c:pt>
                <c:pt idx="138">
                  <c:v>36.60584938512774</c:v>
                </c:pt>
                <c:pt idx="139">
                  <c:v>33.51375142030389</c:v>
                </c:pt>
                <c:pt idx="140">
                  <c:v>31.532628074488436</c:v>
                </c:pt>
                <c:pt idx="141">
                  <c:v>31.535881640902538</c:v>
                </c:pt>
                <c:pt idx="142">
                  <c:v>31.629584830621468</c:v>
                </c:pt>
                <c:pt idx="143">
                  <c:v>31.438391446679191</c:v>
                </c:pt>
                <c:pt idx="144">
                  <c:v>29.929847295500153</c:v>
                </c:pt>
                <c:pt idx="145">
                  <c:v>29.735131746112632</c:v>
                </c:pt>
                <c:pt idx="146">
                  <c:v>29.200666572960536</c:v>
                </c:pt>
                <c:pt idx="147">
                  <c:v>29.024981093472999</c:v>
                </c:pt>
                <c:pt idx="148">
                  <c:v>28.322241196124015</c:v>
                </c:pt>
                <c:pt idx="149">
                  <c:v>28.08940974927723</c:v>
                </c:pt>
                <c:pt idx="150">
                  <c:v>27.73008030384851</c:v>
                </c:pt>
                <c:pt idx="151">
                  <c:v>27.301792561663206</c:v>
                </c:pt>
                <c:pt idx="152">
                  <c:v>27.301085808380464</c:v>
                </c:pt>
                <c:pt idx="153">
                  <c:v>26.750654166264543</c:v>
                </c:pt>
                <c:pt idx="154">
                  <c:v>27.315906897753514</c:v>
                </c:pt>
                <c:pt idx="155">
                  <c:v>27.412593125103371</c:v>
                </c:pt>
                <c:pt idx="156">
                  <c:v>27.51034711239522</c:v>
                </c:pt>
                <c:pt idx="157">
                  <c:v>26.996811609321504</c:v>
                </c:pt>
                <c:pt idx="158">
                  <c:v>26.124771992828382</c:v>
                </c:pt>
                <c:pt idx="159">
                  <c:v>25.481474519040528</c:v>
                </c:pt>
                <c:pt idx="160">
                  <c:v>25.584693219464224</c:v>
                </c:pt>
                <c:pt idx="161">
                  <c:v>25.596449505402202</c:v>
                </c:pt>
                <c:pt idx="162">
                  <c:v>25.278935618320141</c:v>
                </c:pt>
                <c:pt idx="163">
                  <c:v>25.408164171814413</c:v>
                </c:pt>
                <c:pt idx="164">
                  <c:v>25.382504451220687</c:v>
                </c:pt>
                <c:pt idx="165">
                  <c:v>25.431584353992555</c:v>
                </c:pt>
                <c:pt idx="166">
                  <c:v>25.649006984114404</c:v>
                </c:pt>
                <c:pt idx="167">
                  <c:v>25.995803446973468</c:v>
                </c:pt>
                <c:pt idx="168">
                  <c:v>26.272439653556027</c:v>
                </c:pt>
                <c:pt idx="169">
                  <c:v>26.49858689916254</c:v>
                </c:pt>
                <c:pt idx="170">
                  <c:v>25.919019705739732</c:v>
                </c:pt>
                <c:pt idx="171">
                  <c:v>26.193822365982019</c:v>
                </c:pt>
                <c:pt idx="172">
                  <c:v>26.395677663794864</c:v>
                </c:pt>
                <c:pt idx="173">
                  <c:v>26.59581686730651</c:v>
                </c:pt>
                <c:pt idx="174">
                  <c:v>26.447969194452231</c:v>
                </c:pt>
                <c:pt idx="175">
                  <c:v>26.788974774454221</c:v>
                </c:pt>
                <c:pt idx="176">
                  <c:v>27.274852003354997</c:v>
                </c:pt>
                <c:pt idx="177">
                  <c:v>27.140845283514384</c:v>
                </c:pt>
                <c:pt idx="178">
                  <c:v>26.045817187399805</c:v>
                </c:pt>
                <c:pt idx="179">
                  <c:v>25.895888764562347</c:v>
                </c:pt>
                <c:pt idx="180">
                  <c:v>26.041930108077761</c:v>
                </c:pt>
                <c:pt idx="181">
                  <c:v>25.922706520589493</c:v>
                </c:pt>
                <c:pt idx="182">
                  <c:v>25.646176563879536</c:v>
                </c:pt>
                <c:pt idx="183">
                  <c:v>24.753417192118402</c:v>
                </c:pt>
                <c:pt idx="184">
                  <c:v>24.794404657346835</c:v>
                </c:pt>
                <c:pt idx="185">
                  <c:v>24.793765314902807</c:v>
                </c:pt>
                <c:pt idx="186">
                  <c:v>24.72338398759339</c:v>
                </c:pt>
                <c:pt idx="187">
                  <c:v>25.478052919939771</c:v>
                </c:pt>
                <c:pt idx="188">
                  <c:v>25.925739581406205</c:v>
                </c:pt>
                <c:pt idx="189">
                  <c:v>25.869961369512758</c:v>
                </c:pt>
                <c:pt idx="190">
                  <c:v>27.810661182172538</c:v>
                </c:pt>
                <c:pt idx="191">
                  <c:v>26.044918005880309</c:v>
                </c:pt>
                <c:pt idx="192">
                  <c:v>25.666051622606776</c:v>
                </c:pt>
                <c:pt idx="193">
                  <c:v>25.59991623263506</c:v>
                </c:pt>
                <c:pt idx="194">
                  <c:v>25.180411686045531</c:v>
                </c:pt>
                <c:pt idx="195">
                  <c:v>25.075883513758583</c:v>
                </c:pt>
                <c:pt idx="196">
                  <c:v>24.640206897571016</c:v>
                </c:pt>
                <c:pt idx="197">
                  <c:v>24.983714529112486</c:v>
                </c:pt>
                <c:pt idx="198">
                  <c:v>24.743847635111969</c:v>
                </c:pt>
                <c:pt idx="199">
                  <c:v>25.323933307362942</c:v>
                </c:pt>
                <c:pt idx="200">
                  <c:v>25.26954738887715</c:v>
                </c:pt>
                <c:pt idx="201">
                  <c:v>25.438718058772583</c:v>
                </c:pt>
                <c:pt idx="202">
                  <c:v>25.238515169120749</c:v>
                </c:pt>
                <c:pt idx="203">
                  <c:v>24.558408212536751</c:v>
                </c:pt>
                <c:pt idx="204">
                  <c:v>24.195812885271827</c:v>
                </c:pt>
                <c:pt idx="205">
                  <c:v>24.502257549602387</c:v>
                </c:pt>
                <c:pt idx="206">
                  <c:v>24.482186654978491</c:v>
                </c:pt>
                <c:pt idx="207">
                  <c:v>24.35150964857489</c:v>
                </c:pt>
                <c:pt idx="208">
                  <c:v>24.199916647336941</c:v>
                </c:pt>
                <c:pt idx="209">
                  <c:v>23.887269136963234</c:v>
                </c:pt>
                <c:pt idx="210">
                  <c:v>23.538274523090241</c:v>
                </c:pt>
                <c:pt idx="211">
                  <c:v>22.899765111259427</c:v>
                </c:pt>
                <c:pt idx="212">
                  <c:v>23.152572663468757</c:v>
                </c:pt>
                <c:pt idx="213">
                  <c:v>23.07353416049089</c:v>
                </c:pt>
                <c:pt idx="214">
                  <c:v>23.437569832462859</c:v>
                </c:pt>
                <c:pt idx="215">
                  <c:v>23.356686789149776</c:v>
                </c:pt>
                <c:pt idx="216">
                  <c:v>23.261196448751647</c:v>
                </c:pt>
                <c:pt idx="217">
                  <c:v>22.959539293945628</c:v>
                </c:pt>
                <c:pt idx="218">
                  <c:v>23.290873914558631</c:v>
                </c:pt>
                <c:pt idx="219">
                  <c:v>23.429229233380969</c:v>
                </c:pt>
                <c:pt idx="220">
                  <c:v>23.879864087450542</c:v>
                </c:pt>
                <c:pt idx="221">
                  <c:v>23.74003695896743</c:v>
                </c:pt>
                <c:pt idx="222">
                  <c:v>23.684451233472792</c:v>
                </c:pt>
                <c:pt idx="223">
                  <c:v>23.004606925282715</c:v>
                </c:pt>
                <c:pt idx="224">
                  <c:v>22.808988168963534</c:v>
                </c:pt>
                <c:pt idx="225">
                  <c:v>23.045491395887829</c:v>
                </c:pt>
                <c:pt idx="226">
                  <c:v>23.125929548854721</c:v>
                </c:pt>
                <c:pt idx="227">
                  <c:v>23.510715207810147</c:v>
                </c:pt>
                <c:pt idx="228">
                  <c:v>23.317552239905499</c:v>
                </c:pt>
                <c:pt idx="229">
                  <c:v>23.03307550045912</c:v>
                </c:pt>
                <c:pt idx="230">
                  <c:v>22.935512447907396</c:v>
                </c:pt>
                <c:pt idx="231">
                  <c:v>23.283765801767803</c:v>
                </c:pt>
                <c:pt idx="232">
                  <c:v>23.931827658156571</c:v>
                </c:pt>
                <c:pt idx="233">
                  <c:v>23.82357134053543</c:v>
                </c:pt>
                <c:pt idx="234">
                  <c:v>23.970301495278978</c:v>
                </c:pt>
                <c:pt idx="235">
                  <c:v>23.777443116222351</c:v>
                </c:pt>
                <c:pt idx="236">
                  <c:v>24.062312065799915</c:v>
                </c:pt>
                <c:pt idx="237">
                  <c:v>24.325233991813608</c:v>
                </c:pt>
                <c:pt idx="238">
                  <c:v>24.35290032602186</c:v>
                </c:pt>
                <c:pt idx="239">
                  <c:v>24.394171757293996</c:v>
                </c:pt>
                <c:pt idx="240">
                  <c:v>24.216075906196743</c:v>
                </c:pt>
                <c:pt idx="241">
                  <c:v>23.916708271317319</c:v>
                </c:pt>
                <c:pt idx="242">
                  <c:v>23.608971241151782</c:v>
                </c:pt>
                <c:pt idx="243">
                  <c:v>25.083671562290924</c:v>
                </c:pt>
                <c:pt idx="244">
                  <c:v>26.130568562502468</c:v>
                </c:pt>
                <c:pt idx="245">
                  <c:v>25.224867792337065</c:v>
                </c:pt>
                <c:pt idx="246">
                  <c:v>24.493716285687988</c:v>
                </c:pt>
                <c:pt idx="247">
                  <c:v>24.54930233511352</c:v>
                </c:pt>
                <c:pt idx="248">
                  <c:v>25.979137419918427</c:v>
                </c:pt>
                <c:pt idx="249">
                  <c:v>26.80404484581247</c:v>
                </c:pt>
                <c:pt idx="250">
                  <c:v>27.327846590131767</c:v>
                </c:pt>
                <c:pt idx="251">
                  <c:v>27.537118603799499</c:v>
                </c:pt>
                <c:pt idx="252">
                  <c:v>27.988795490963795</c:v>
                </c:pt>
                <c:pt idx="253">
                  <c:v>26.049753813590744</c:v>
                </c:pt>
                <c:pt idx="254">
                  <c:v>26.69875614683907</c:v>
                </c:pt>
                <c:pt idx="255">
                  <c:v>27.726371211565308</c:v>
                </c:pt>
                <c:pt idx="256">
                  <c:v>27.884966173612007</c:v>
                </c:pt>
                <c:pt idx="257">
                  <c:v>27.809064139431982</c:v>
                </c:pt>
                <c:pt idx="258">
                  <c:v>26.7416097846593</c:v>
                </c:pt>
                <c:pt idx="259">
                  <c:v>27.216391784171282</c:v>
                </c:pt>
                <c:pt idx="260">
                  <c:v>28.320156245087837</c:v>
                </c:pt>
                <c:pt idx="261">
                  <c:v>27.357290574408641</c:v>
                </c:pt>
                <c:pt idx="262">
                  <c:v>27.929338981159372</c:v>
                </c:pt>
                <c:pt idx="263">
                  <c:v>28.583285313025485</c:v>
                </c:pt>
                <c:pt idx="264">
                  <c:v>27.127722063664983</c:v>
                </c:pt>
                <c:pt idx="265">
                  <c:v>27.513963275412081</c:v>
                </c:pt>
                <c:pt idx="266">
                  <c:v>26.791085847142202</c:v>
                </c:pt>
                <c:pt idx="267">
                  <c:v>26.151910961009808</c:v>
                </c:pt>
                <c:pt idx="268">
                  <c:v>26.346840053464145</c:v>
                </c:pt>
                <c:pt idx="269">
                  <c:v>27.600040168326828</c:v>
                </c:pt>
                <c:pt idx="270">
                  <c:v>27.865844825925567</c:v>
                </c:pt>
                <c:pt idx="271">
                  <c:v>29.50434873009894</c:v>
                </c:pt>
                <c:pt idx="272">
                  <c:v>30.648234071595283</c:v>
                </c:pt>
                <c:pt idx="273">
                  <c:v>28.870191565656583</c:v>
                </c:pt>
                <c:pt idx="274">
                  <c:v>28.767006773994449</c:v>
                </c:pt>
                <c:pt idx="275">
                  <c:v>28.187408241896023</c:v>
                </c:pt>
                <c:pt idx="276">
                  <c:v>28.014228677491054</c:v>
                </c:pt>
                <c:pt idx="277">
                  <c:v>28.244198915526336</c:v>
                </c:pt>
                <c:pt idx="278">
                  <c:v>27.776948539856384</c:v>
                </c:pt>
                <c:pt idx="279">
                  <c:v>27.380817108212817</c:v>
                </c:pt>
                <c:pt idx="288">
                  <c:v>31.379477590939324</c:v>
                </c:pt>
                <c:pt idx="289">
                  <c:v>36.294073793792116</c:v>
                </c:pt>
                <c:pt idx="290">
                  <c:v>38.67278400459999</c:v>
                </c:pt>
                <c:pt idx="291">
                  <c:v>38.662983389239386</c:v>
                </c:pt>
                <c:pt idx="292">
                  <c:v>37.572118857124721</c:v>
                </c:pt>
                <c:pt idx="293">
                  <c:v>35.447677684991973</c:v>
                </c:pt>
                <c:pt idx="294">
                  <c:v>33.765353858288371</c:v>
                </c:pt>
                <c:pt idx="295">
                  <c:v>32.995280033735945</c:v>
                </c:pt>
                <c:pt idx="296">
                  <c:v>32.403297284953275</c:v>
                </c:pt>
                <c:pt idx="297">
                  <c:v>32.561709892634013</c:v>
                </c:pt>
                <c:pt idx="298">
                  <c:v>31.187872944177879</c:v>
                </c:pt>
                <c:pt idx="299">
                  <c:v>30.689742969674079</c:v>
                </c:pt>
                <c:pt idx="300">
                  <c:v>30.096138351162665</c:v>
                </c:pt>
                <c:pt idx="301">
                  <c:v>29.846907935944913</c:v>
                </c:pt>
                <c:pt idx="302">
                  <c:v>30.291469757390839</c:v>
                </c:pt>
                <c:pt idx="303">
                  <c:v>30.21983788651292</c:v>
                </c:pt>
                <c:pt idx="304">
                  <c:v>32.85319964207374</c:v>
                </c:pt>
                <c:pt idx="305">
                  <c:v>34.908595903553866</c:v>
                </c:pt>
                <c:pt idx="306">
                  <c:v>35.301088697100951</c:v>
                </c:pt>
                <c:pt idx="307">
                  <c:v>36.997018419900314</c:v>
                </c:pt>
                <c:pt idx="308">
                  <c:v>37.875357794671238</c:v>
                </c:pt>
                <c:pt idx="309">
                  <c:v>39.061426250017</c:v>
                </c:pt>
                <c:pt idx="310">
                  <c:v>37.979506537267156</c:v>
                </c:pt>
                <c:pt idx="311">
                  <c:v>36.468328851050956</c:v>
                </c:pt>
                <c:pt idx="312">
                  <c:v>35.164542862719046</c:v>
                </c:pt>
                <c:pt idx="313">
                  <c:v>34.290422966776795</c:v>
                </c:pt>
                <c:pt idx="314">
                  <c:v>36.856726493304045</c:v>
                </c:pt>
                <c:pt idx="315">
                  <c:v>40.18660970988573</c:v>
                </c:pt>
                <c:pt idx="316">
                  <c:v>40.69051434519271</c:v>
                </c:pt>
                <c:pt idx="317">
                  <c:v>40.49118309115795</c:v>
                </c:pt>
                <c:pt idx="318">
                  <c:v>39.71266325086826</c:v>
                </c:pt>
                <c:pt idx="319">
                  <c:v>38.978727072466555</c:v>
                </c:pt>
                <c:pt idx="320">
                  <c:v>37.455905032648111</c:v>
                </c:pt>
                <c:pt idx="321">
                  <c:v>37.022539532685897</c:v>
                </c:pt>
                <c:pt idx="322">
                  <c:v>37.940268274895452</c:v>
                </c:pt>
                <c:pt idx="323">
                  <c:v>37.147814391192298</c:v>
                </c:pt>
                <c:pt idx="324">
                  <c:v>37.554163082573339</c:v>
                </c:pt>
                <c:pt idx="325">
                  <c:v>36.867719605571388</c:v>
                </c:pt>
                <c:pt idx="326">
                  <c:v>37.498017782616877</c:v>
                </c:pt>
                <c:pt idx="327">
                  <c:v>37.528112818483379</c:v>
                </c:pt>
                <c:pt idx="328">
                  <c:v>38.537219611254088</c:v>
                </c:pt>
                <c:pt idx="329">
                  <c:v>41.073429179099705</c:v>
                </c:pt>
                <c:pt idx="330">
                  <c:v>40.516958583319621</c:v>
                </c:pt>
                <c:pt idx="331">
                  <c:v>41.898793388040609</c:v>
                </c:pt>
                <c:pt idx="332">
                  <c:v>40.026561176322232</c:v>
                </c:pt>
                <c:pt idx="333">
                  <c:v>38.388440295798382</c:v>
                </c:pt>
                <c:pt idx="334">
                  <c:v>38.48194470895546</c:v>
                </c:pt>
                <c:pt idx="335">
                  <c:v>36.476649355646956</c:v>
                </c:pt>
                <c:pt idx="336">
                  <c:v>37.383630431323922</c:v>
                </c:pt>
                <c:pt idx="337">
                  <c:v>37.128111535256785</c:v>
                </c:pt>
                <c:pt idx="338">
                  <c:v>40.60720859051991</c:v>
                </c:pt>
                <c:pt idx="339">
                  <c:v>38.213549749441889</c:v>
                </c:pt>
                <c:pt idx="340">
                  <c:v>37.423889646783564</c:v>
                </c:pt>
                <c:pt idx="341">
                  <c:v>35.678348520370783</c:v>
                </c:pt>
                <c:pt idx="342">
                  <c:v>35.927564170292626</c:v>
                </c:pt>
                <c:pt idx="343">
                  <c:v>39.075522135459309</c:v>
                </c:pt>
                <c:pt idx="344">
                  <c:v>38.425984354708291</c:v>
                </c:pt>
                <c:pt idx="345">
                  <c:v>36.033079752024292</c:v>
                </c:pt>
                <c:pt idx="346">
                  <c:v>35.170343017802082</c:v>
                </c:pt>
                <c:pt idx="347">
                  <c:v>34.276228128044018</c:v>
                </c:pt>
                <c:pt idx="348">
                  <c:v>34.831597909648224</c:v>
                </c:pt>
                <c:pt idx="349">
                  <c:v>35.991732683482056</c:v>
                </c:pt>
                <c:pt idx="350">
                  <c:v>35.676304883143338</c:v>
                </c:pt>
                <c:pt idx="351">
                  <c:v>37.179572853393815</c:v>
                </c:pt>
                <c:pt idx="352">
                  <c:v>39.779141371694692</c:v>
                </c:pt>
                <c:pt idx="353">
                  <c:v>41.293199752513914</c:v>
                </c:pt>
                <c:pt idx="354">
                  <c:v>42.427534201863587</c:v>
                </c:pt>
                <c:pt idx="355">
                  <c:v>41.766288856183706</c:v>
                </c:pt>
                <c:pt idx="356">
                  <c:v>40.944438500002938</c:v>
                </c:pt>
                <c:pt idx="357">
                  <c:v>38.224429602522306</c:v>
                </c:pt>
                <c:pt idx="358">
                  <c:v>38.393997367993997</c:v>
                </c:pt>
                <c:pt idx="359">
                  <c:v>39.414138200756199</c:v>
                </c:pt>
                <c:pt idx="360">
                  <c:v>39.663393806763217</c:v>
                </c:pt>
                <c:pt idx="361">
                  <c:v>43.280250377684474</c:v>
                </c:pt>
                <c:pt idx="362">
                  <c:v>42.866932319782556</c:v>
                </c:pt>
                <c:pt idx="363">
                  <c:v>40.784684319918711</c:v>
                </c:pt>
                <c:pt idx="364">
                  <c:v>40.336837845718208</c:v>
                </c:pt>
              </c:numCache>
            </c:numRef>
          </c:val>
          <c:smooth val="0"/>
          <c:extLst>
            <c:ext xmlns:c16="http://schemas.microsoft.com/office/drawing/2014/chart" uri="{C3380CC4-5D6E-409C-BE32-E72D297353CC}">
              <c16:uniqueId val="{00000000-6DEF-49FA-AB9D-6AA0179CDD86}"/>
            </c:ext>
          </c:extLst>
        </c:ser>
        <c:dLbls>
          <c:showLegendKey val="0"/>
          <c:showVal val="0"/>
          <c:showCatName val="0"/>
          <c:showSerName val="0"/>
          <c:showPercent val="0"/>
          <c:showBubbleSize val="0"/>
        </c:dLbls>
        <c:marker val="1"/>
        <c:smooth val="0"/>
        <c:axId val="467622504"/>
        <c:axId val="467554504"/>
      </c:lineChart>
      <c:dateAx>
        <c:axId val="467622504"/>
        <c:scaling>
          <c:orientation val="minMax"/>
        </c:scaling>
        <c:delete val="0"/>
        <c:axPos val="b"/>
        <c:numFmt formatCode="m/d/yy" sourceLinked="1"/>
        <c:majorTickMark val="out"/>
        <c:minorTickMark val="none"/>
        <c:tickLblPos val="nextTo"/>
        <c:crossAx val="467554504"/>
        <c:crosses val="autoZero"/>
        <c:auto val="1"/>
        <c:lblOffset val="100"/>
        <c:baseTimeUnit val="days"/>
      </c:dateAx>
      <c:valAx>
        <c:axId val="467554504"/>
        <c:scaling>
          <c:orientation val="minMax"/>
        </c:scaling>
        <c:delete val="0"/>
        <c:axPos val="l"/>
        <c:majorGridlines/>
        <c:title>
          <c:tx>
            <c:rich>
              <a:bodyPr rot="-5400000" vert="horz"/>
              <a:lstStyle/>
              <a:p>
                <a:pPr>
                  <a:defRPr/>
                </a:pPr>
                <a:r>
                  <a:rPr lang="en-US"/>
                  <a:t>psu</a:t>
                </a:r>
              </a:p>
            </c:rich>
          </c:tx>
          <c:overlay val="0"/>
        </c:title>
        <c:numFmt formatCode="General" sourceLinked="1"/>
        <c:majorTickMark val="out"/>
        <c:minorTickMark val="none"/>
        <c:tickLblPos val="nextTo"/>
        <c:crossAx val="46762250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371475</xdr:colOff>
      <xdr:row>4</xdr:row>
      <xdr:rowOff>123824</xdr:rowOff>
    </xdr:from>
    <xdr:to>
      <xdr:col>20</xdr:col>
      <xdr:colOff>85725</xdr:colOff>
      <xdr:row>14</xdr:row>
      <xdr:rowOff>19049</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133350</xdr:colOff>
      <xdr:row>4</xdr:row>
      <xdr:rowOff>133350</xdr:rowOff>
    </xdr:from>
    <xdr:to>
      <xdr:col>27</xdr:col>
      <xdr:colOff>438150</xdr:colOff>
      <xdr:row>14</xdr:row>
      <xdr:rowOff>19050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390525</xdr:colOff>
      <xdr:row>14</xdr:row>
      <xdr:rowOff>47625</xdr:rowOff>
    </xdr:from>
    <xdr:to>
      <xdr:col>20</xdr:col>
      <xdr:colOff>104775</xdr:colOff>
      <xdr:row>28</xdr:row>
      <xdr:rowOff>123825</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161925</xdr:colOff>
      <xdr:row>14</xdr:row>
      <xdr:rowOff>66675</xdr:rowOff>
    </xdr:from>
    <xdr:to>
      <xdr:col>27</xdr:col>
      <xdr:colOff>466725</xdr:colOff>
      <xdr:row>28</xdr:row>
      <xdr:rowOff>142875</xdr:rowOff>
    </xdr:to>
    <xdr:graphicFrame macro="">
      <xdr:nvGraphicFramePr>
        <xdr:cNvPr id="5" name="Chart 4">
          <a:extLst>
            <a:ext uri="{FF2B5EF4-FFF2-40B4-BE49-F238E27FC236}">
              <a16:creationId xmlns:a16="http://schemas.microsoft.com/office/drawing/2014/main" id="{EE445C71-24FC-4643-9D16-1C247BC2A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raw.githubusercontent.com/ocefpaf/python-seawater/master/docs/UNESCO-TechPaper44_eo.pdf" TargetMode="External"/><Relationship Id="rId2" Type="http://schemas.openxmlformats.org/officeDocument/2006/relationships/hyperlink" Target="https://ieeexplore.ieee.org/stamp/stamp.jsp?arnumber=1145154" TargetMode="External"/><Relationship Id="rId1" Type="http://schemas.openxmlformats.org/officeDocument/2006/relationships/hyperlink" Target="http://jamesgdouglass.blogspot.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jamesgdouglass.blogspo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8E9A2-FA9B-4544-8AA4-30DB232934E2}">
  <dimension ref="A1:L15"/>
  <sheetViews>
    <sheetView tabSelected="1" topLeftCell="A14" workbookViewId="0">
      <selection activeCell="F16" sqref="F16"/>
    </sheetView>
  </sheetViews>
  <sheetFormatPr baseColWidth="10" defaultColWidth="8.83203125" defaultRowHeight="15" x14ac:dyDescent="0.2"/>
  <cols>
    <col min="1" max="1" width="15" style="8" customWidth="1"/>
    <col min="2" max="2" width="15" style="9" customWidth="1"/>
    <col min="3" max="3" width="14.1640625" customWidth="1"/>
    <col min="4" max="4" width="12.33203125" customWidth="1"/>
    <col min="5" max="7" width="7.33203125" customWidth="1"/>
    <col min="8" max="8" width="13.1640625" customWidth="1"/>
    <col min="9" max="10" width="9.83203125" customWidth="1"/>
    <col min="11" max="11" width="10.5" customWidth="1"/>
    <col min="257" max="258" width="15" customWidth="1"/>
    <col min="259" max="259" width="13.6640625" customWidth="1"/>
    <col min="260" max="260" width="12.33203125" customWidth="1"/>
    <col min="261" max="263" width="7.33203125" customWidth="1"/>
    <col min="264" max="264" width="13.1640625" customWidth="1"/>
    <col min="513" max="514" width="15" customWidth="1"/>
    <col min="515" max="515" width="13.6640625" customWidth="1"/>
    <col min="516" max="516" width="12.33203125" customWidth="1"/>
    <col min="517" max="519" width="7.33203125" customWidth="1"/>
    <col min="520" max="520" width="13.1640625" customWidth="1"/>
    <col min="769" max="770" width="15" customWidth="1"/>
    <col min="771" max="771" width="13.6640625" customWidth="1"/>
    <col min="772" max="772" width="12.33203125" customWidth="1"/>
    <col min="773" max="775" width="7.33203125" customWidth="1"/>
    <col min="776" max="776" width="13.1640625" customWidth="1"/>
    <col min="1025" max="1026" width="15" customWidth="1"/>
    <col min="1027" max="1027" width="13.6640625" customWidth="1"/>
    <col min="1028" max="1028" width="12.33203125" customWidth="1"/>
    <col min="1029" max="1031" width="7.33203125" customWidth="1"/>
    <col min="1032" max="1032" width="13.1640625" customWidth="1"/>
    <col min="1281" max="1282" width="15" customWidth="1"/>
    <col min="1283" max="1283" width="13.6640625" customWidth="1"/>
    <col min="1284" max="1284" width="12.33203125" customWidth="1"/>
    <col min="1285" max="1287" width="7.33203125" customWidth="1"/>
    <col min="1288" max="1288" width="13.1640625" customWidth="1"/>
    <col min="1537" max="1538" width="15" customWidth="1"/>
    <col min="1539" max="1539" width="13.6640625" customWidth="1"/>
    <col min="1540" max="1540" width="12.33203125" customWidth="1"/>
    <col min="1541" max="1543" width="7.33203125" customWidth="1"/>
    <col min="1544" max="1544" width="13.1640625" customWidth="1"/>
    <col min="1793" max="1794" width="15" customWidth="1"/>
    <col min="1795" max="1795" width="13.6640625" customWidth="1"/>
    <col min="1796" max="1796" width="12.33203125" customWidth="1"/>
    <col min="1797" max="1799" width="7.33203125" customWidth="1"/>
    <col min="1800" max="1800" width="13.1640625" customWidth="1"/>
    <col min="2049" max="2050" width="15" customWidth="1"/>
    <col min="2051" max="2051" width="13.6640625" customWidth="1"/>
    <col min="2052" max="2052" width="12.33203125" customWidth="1"/>
    <col min="2053" max="2055" width="7.33203125" customWidth="1"/>
    <col min="2056" max="2056" width="13.1640625" customWidth="1"/>
    <col min="2305" max="2306" width="15" customWidth="1"/>
    <col min="2307" max="2307" width="13.6640625" customWidth="1"/>
    <col min="2308" max="2308" width="12.33203125" customWidth="1"/>
    <col min="2309" max="2311" width="7.33203125" customWidth="1"/>
    <col min="2312" max="2312" width="13.1640625" customWidth="1"/>
    <col min="2561" max="2562" width="15" customWidth="1"/>
    <col min="2563" max="2563" width="13.6640625" customWidth="1"/>
    <col min="2564" max="2564" width="12.33203125" customWidth="1"/>
    <col min="2565" max="2567" width="7.33203125" customWidth="1"/>
    <col min="2568" max="2568" width="13.1640625" customWidth="1"/>
    <col min="2817" max="2818" width="15" customWidth="1"/>
    <col min="2819" max="2819" width="13.6640625" customWidth="1"/>
    <col min="2820" max="2820" width="12.33203125" customWidth="1"/>
    <col min="2821" max="2823" width="7.33203125" customWidth="1"/>
    <col min="2824" max="2824" width="13.1640625" customWidth="1"/>
    <col min="3073" max="3074" width="15" customWidth="1"/>
    <col min="3075" max="3075" width="13.6640625" customWidth="1"/>
    <col min="3076" max="3076" width="12.33203125" customWidth="1"/>
    <col min="3077" max="3079" width="7.33203125" customWidth="1"/>
    <col min="3080" max="3080" width="13.1640625" customWidth="1"/>
    <col min="3329" max="3330" width="15" customWidth="1"/>
    <col min="3331" max="3331" width="13.6640625" customWidth="1"/>
    <col min="3332" max="3332" width="12.33203125" customWidth="1"/>
    <col min="3333" max="3335" width="7.33203125" customWidth="1"/>
    <col min="3336" max="3336" width="13.1640625" customWidth="1"/>
    <col min="3585" max="3586" width="15" customWidth="1"/>
    <col min="3587" max="3587" width="13.6640625" customWidth="1"/>
    <col min="3588" max="3588" width="12.33203125" customWidth="1"/>
    <col min="3589" max="3591" width="7.33203125" customWidth="1"/>
    <col min="3592" max="3592" width="13.1640625" customWidth="1"/>
    <col min="3841" max="3842" width="15" customWidth="1"/>
    <col min="3843" max="3843" width="13.6640625" customWidth="1"/>
    <col min="3844" max="3844" width="12.33203125" customWidth="1"/>
    <col min="3845" max="3847" width="7.33203125" customWidth="1"/>
    <col min="3848" max="3848" width="13.1640625" customWidth="1"/>
    <col min="4097" max="4098" width="15" customWidth="1"/>
    <col min="4099" max="4099" width="13.6640625" customWidth="1"/>
    <col min="4100" max="4100" width="12.33203125" customWidth="1"/>
    <col min="4101" max="4103" width="7.33203125" customWidth="1"/>
    <col min="4104" max="4104" width="13.1640625" customWidth="1"/>
    <col min="4353" max="4354" width="15" customWidth="1"/>
    <col min="4355" max="4355" width="13.6640625" customWidth="1"/>
    <col min="4356" max="4356" width="12.33203125" customWidth="1"/>
    <col min="4357" max="4359" width="7.33203125" customWidth="1"/>
    <col min="4360" max="4360" width="13.1640625" customWidth="1"/>
    <col min="4609" max="4610" width="15" customWidth="1"/>
    <col min="4611" max="4611" width="13.6640625" customWidth="1"/>
    <col min="4612" max="4612" width="12.33203125" customWidth="1"/>
    <col min="4613" max="4615" width="7.33203125" customWidth="1"/>
    <col min="4616" max="4616" width="13.1640625" customWidth="1"/>
    <col min="4865" max="4866" width="15" customWidth="1"/>
    <col min="4867" max="4867" width="13.6640625" customWidth="1"/>
    <col min="4868" max="4868" width="12.33203125" customWidth="1"/>
    <col min="4869" max="4871" width="7.33203125" customWidth="1"/>
    <col min="4872" max="4872" width="13.1640625" customWidth="1"/>
    <col min="5121" max="5122" width="15" customWidth="1"/>
    <col min="5123" max="5123" width="13.6640625" customWidth="1"/>
    <col min="5124" max="5124" width="12.33203125" customWidth="1"/>
    <col min="5125" max="5127" width="7.33203125" customWidth="1"/>
    <col min="5128" max="5128" width="13.1640625" customWidth="1"/>
    <col min="5377" max="5378" width="15" customWidth="1"/>
    <col min="5379" max="5379" width="13.6640625" customWidth="1"/>
    <col min="5380" max="5380" width="12.33203125" customWidth="1"/>
    <col min="5381" max="5383" width="7.33203125" customWidth="1"/>
    <col min="5384" max="5384" width="13.1640625" customWidth="1"/>
    <col min="5633" max="5634" width="15" customWidth="1"/>
    <col min="5635" max="5635" width="13.6640625" customWidth="1"/>
    <col min="5636" max="5636" width="12.33203125" customWidth="1"/>
    <col min="5637" max="5639" width="7.33203125" customWidth="1"/>
    <col min="5640" max="5640" width="13.1640625" customWidth="1"/>
    <col min="5889" max="5890" width="15" customWidth="1"/>
    <col min="5891" max="5891" width="13.6640625" customWidth="1"/>
    <col min="5892" max="5892" width="12.33203125" customWidth="1"/>
    <col min="5893" max="5895" width="7.33203125" customWidth="1"/>
    <col min="5896" max="5896" width="13.1640625" customWidth="1"/>
    <col min="6145" max="6146" width="15" customWidth="1"/>
    <col min="6147" max="6147" width="13.6640625" customWidth="1"/>
    <col min="6148" max="6148" width="12.33203125" customWidth="1"/>
    <col min="6149" max="6151" width="7.33203125" customWidth="1"/>
    <col min="6152" max="6152" width="13.1640625" customWidth="1"/>
    <col min="6401" max="6402" width="15" customWidth="1"/>
    <col min="6403" max="6403" width="13.6640625" customWidth="1"/>
    <col min="6404" max="6404" width="12.33203125" customWidth="1"/>
    <col min="6405" max="6407" width="7.33203125" customWidth="1"/>
    <col min="6408" max="6408" width="13.1640625" customWidth="1"/>
    <col min="6657" max="6658" width="15" customWidth="1"/>
    <col min="6659" max="6659" width="13.6640625" customWidth="1"/>
    <col min="6660" max="6660" width="12.33203125" customWidth="1"/>
    <col min="6661" max="6663" width="7.33203125" customWidth="1"/>
    <col min="6664" max="6664" width="13.1640625" customWidth="1"/>
    <col min="6913" max="6914" width="15" customWidth="1"/>
    <col min="6915" max="6915" width="13.6640625" customWidth="1"/>
    <col min="6916" max="6916" width="12.33203125" customWidth="1"/>
    <col min="6917" max="6919" width="7.33203125" customWidth="1"/>
    <col min="6920" max="6920" width="13.1640625" customWidth="1"/>
    <col min="7169" max="7170" width="15" customWidth="1"/>
    <col min="7171" max="7171" width="13.6640625" customWidth="1"/>
    <col min="7172" max="7172" width="12.33203125" customWidth="1"/>
    <col min="7173" max="7175" width="7.33203125" customWidth="1"/>
    <col min="7176" max="7176" width="13.1640625" customWidth="1"/>
    <col min="7425" max="7426" width="15" customWidth="1"/>
    <col min="7427" max="7427" width="13.6640625" customWidth="1"/>
    <col min="7428" max="7428" width="12.33203125" customWidth="1"/>
    <col min="7429" max="7431" width="7.33203125" customWidth="1"/>
    <col min="7432" max="7432" width="13.1640625" customWidth="1"/>
    <col min="7681" max="7682" width="15" customWidth="1"/>
    <col min="7683" max="7683" width="13.6640625" customWidth="1"/>
    <col min="7684" max="7684" width="12.33203125" customWidth="1"/>
    <col min="7685" max="7687" width="7.33203125" customWidth="1"/>
    <col min="7688" max="7688" width="13.1640625" customWidth="1"/>
    <col min="7937" max="7938" width="15" customWidth="1"/>
    <col min="7939" max="7939" width="13.6640625" customWidth="1"/>
    <col min="7940" max="7940" width="12.33203125" customWidth="1"/>
    <col min="7941" max="7943" width="7.33203125" customWidth="1"/>
    <col min="7944" max="7944" width="13.1640625" customWidth="1"/>
    <col min="8193" max="8194" width="15" customWidth="1"/>
    <col min="8195" max="8195" width="13.6640625" customWidth="1"/>
    <col min="8196" max="8196" width="12.33203125" customWidth="1"/>
    <col min="8197" max="8199" width="7.33203125" customWidth="1"/>
    <col min="8200" max="8200" width="13.1640625" customWidth="1"/>
    <col min="8449" max="8450" width="15" customWidth="1"/>
    <col min="8451" max="8451" width="13.6640625" customWidth="1"/>
    <col min="8452" max="8452" width="12.33203125" customWidth="1"/>
    <col min="8453" max="8455" width="7.33203125" customWidth="1"/>
    <col min="8456" max="8456" width="13.1640625" customWidth="1"/>
    <col min="8705" max="8706" width="15" customWidth="1"/>
    <col min="8707" max="8707" width="13.6640625" customWidth="1"/>
    <col min="8708" max="8708" width="12.33203125" customWidth="1"/>
    <col min="8709" max="8711" width="7.33203125" customWidth="1"/>
    <col min="8712" max="8712" width="13.1640625" customWidth="1"/>
    <col min="8961" max="8962" width="15" customWidth="1"/>
    <col min="8963" max="8963" width="13.6640625" customWidth="1"/>
    <col min="8964" max="8964" width="12.33203125" customWidth="1"/>
    <col min="8965" max="8967" width="7.33203125" customWidth="1"/>
    <col min="8968" max="8968" width="13.1640625" customWidth="1"/>
    <col min="9217" max="9218" width="15" customWidth="1"/>
    <col min="9219" max="9219" width="13.6640625" customWidth="1"/>
    <col min="9220" max="9220" width="12.33203125" customWidth="1"/>
    <col min="9221" max="9223" width="7.33203125" customWidth="1"/>
    <col min="9224" max="9224" width="13.1640625" customWidth="1"/>
    <col min="9473" max="9474" width="15" customWidth="1"/>
    <col min="9475" max="9475" width="13.6640625" customWidth="1"/>
    <col min="9476" max="9476" width="12.33203125" customWidth="1"/>
    <col min="9477" max="9479" width="7.33203125" customWidth="1"/>
    <col min="9480" max="9480" width="13.1640625" customWidth="1"/>
    <col min="9729" max="9730" width="15" customWidth="1"/>
    <col min="9731" max="9731" width="13.6640625" customWidth="1"/>
    <col min="9732" max="9732" width="12.33203125" customWidth="1"/>
    <col min="9733" max="9735" width="7.33203125" customWidth="1"/>
    <col min="9736" max="9736" width="13.1640625" customWidth="1"/>
    <col min="9985" max="9986" width="15" customWidth="1"/>
    <col min="9987" max="9987" width="13.6640625" customWidth="1"/>
    <col min="9988" max="9988" width="12.33203125" customWidth="1"/>
    <col min="9989" max="9991" width="7.33203125" customWidth="1"/>
    <col min="9992" max="9992" width="13.1640625" customWidth="1"/>
    <col min="10241" max="10242" width="15" customWidth="1"/>
    <col min="10243" max="10243" width="13.6640625" customWidth="1"/>
    <col min="10244" max="10244" width="12.33203125" customWidth="1"/>
    <col min="10245" max="10247" width="7.33203125" customWidth="1"/>
    <col min="10248" max="10248" width="13.1640625" customWidth="1"/>
    <col min="10497" max="10498" width="15" customWidth="1"/>
    <col min="10499" max="10499" width="13.6640625" customWidth="1"/>
    <col min="10500" max="10500" width="12.33203125" customWidth="1"/>
    <col min="10501" max="10503" width="7.33203125" customWidth="1"/>
    <col min="10504" max="10504" width="13.1640625" customWidth="1"/>
    <col min="10753" max="10754" width="15" customWidth="1"/>
    <col min="10755" max="10755" width="13.6640625" customWidth="1"/>
    <col min="10756" max="10756" width="12.33203125" customWidth="1"/>
    <col min="10757" max="10759" width="7.33203125" customWidth="1"/>
    <col min="10760" max="10760" width="13.1640625" customWidth="1"/>
    <col min="11009" max="11010" width="15" customWidth="1"/>
    <col min="11011" max="11011" width="13.6640625" customWidth="1"/>
    <col min="11012" max="11012" width="12.33203125" customWidth="1"/>
    <col min="11013" max="11015" width="7.33203125" customWidth="1"/>
    <col min="11016" max="11016" width="13.1640625" customWidth="1"/>
    <col min="11265" max="11266" width="15" customWidth="1"/>
    <col min="11267" max="11267" width="13.6640625" customWidth="1"/>
    <col min="11268" max="11268" width="12.33203125" customWidth="1"/>
    <col min="11269" max="11271" width="7.33203125" customWidth="1"/>
    <col min="11272" max="11272" width="13.1640625" customWidth="1"/>
    <col min="11521" max="11522" width="15" customWidth="1"/>
    <col min="11523" max="11523" width="13.6640625" customWidth="1"/>
    <col min="11524" max="11524" width="12.33203125" customWidth="1"/>
    <col min="11525" max="11527" width="7.33203125" customWidth="1"/>
    <col min="11528" max="11528" width="13.1640625" customWidth="1"/>
    <col min="11777" max="11778" width="15" customWidth="1"/>
    <col min="11779" max="11779" width="13.6640625" customWidth="1"/>
    <col min="11780" max="11780" width="12.33203125" customWidth="1"/>
    <col min="11781" max="11783" width="7.33203125" customWidth="1"/>
    <col min="11784" max="11784" width="13.1640625" customWidth="1"/>
    <col min="12033" max="12034" width="15" customWidth="1"/>
    <col min="12035" max="12035" width="13.6640625" customWidth="1"/>
    <col min="12036" max="12036" width="12.33203125" customWidth="1"/>
    <col min="12037" max="12039" width="7.33203125" customWidth="1"/>
    <col min="12040" max="12040" width="13.1640625" customWidth="1"/>
    <col min="12289" max="12290" width="15" customWidth="1"/>
    <col min="12291" max="12291" width="13.6640625" customWidth="1"/>
    <col min="12292" max="12292" width="12.33203125" customWidth="1"/>
    <col min="12293" max="12295" width="7.33203125" customWidth="1"/>
    <col min="12296" max="12296" width="13.1640625" customWidth="1"/>
    <col min="12545" max="12546" width="15" customWidth="1"/>
    <col min="12547" max="12547" width="13.6640625" customWidth="1"/>
    <col min="12548" max="12548" width="12.33203125" customWidth="1"/>
    <col min="12549" max="12551" width="7.33203125" customWidth="1"/>
    <col min="12552" max="12552" width="13.1640625" customWidth="1"/>
    <col min="12801" max="12802" width="15" customWidth="1"/>
    <col min="12803" max="12803" width="13.6640625" customWidth="1"/>
    <col min="12804" max="12804" width="12.33203125" customWidth="1"/>
    <col min="12805" max="12807" width="7.33203125" customWidth="1"/>
    <col min="12808" max="12808" width="13.1640625" customWidth="1"/>
    <col min="13057" max="13058" width="15" customWidth="1"/>
    <col min="13059" max="13059" width="13.6640625" customWidth="1"/>
    <col min="13060" max="13060" width="12.33203125" customWidth="1"/>
    <col min="13061" max="13063" width="7.33203125" customWidth="1"/>
    <col min="13064" max="13064" width="13.1640625" customWidth="1"/>
    <col min="13313" max="13314" width="15" customWidth="1"/>
    <col min="13315" max="13315" width="13.6640625" customWidth="1"/>
    <col min="13316" max="13316" width="12.33203125" customWidth="1"/>
    <col min="13317" max="13319" width="7.33203125" customWidth="1"/>
    <col min="13320" max="13320" width="13.1640625" customWidth="1"/>
    <col min="13569" max="13570" width="15" customWidth="1"/>
    <col min="13571" max="13571" width="13.6640625" customWidth="1"/>
    <col min="13572" max="13572" width="12.33203125" customWidth="1"/>
    <col min="13573" max="13575" width="7.33203125" customWidth="1"/>
    <col min="13576" max="13576" width="13.1640625" customWidth="1"/>
    <col min="13825" max="13826" width="15" customWidth="1"/>
    <col min="13827" max="13827" width="13.6640625" customWidth="1"/>
    <col min="13828" max="13828" width="12.33203125" customWidth="1"/>
    <col min="13829" max="13831" width="7.33203125" customWidth="1"/>
    <col min="13832" max="13832" width="13.1640625" customWidth="1"/>
    <col min="14081" max="14082" width="15" customWidth="1"/>
    <col min="14083" max="14083" width="13.6640625" customWidth="1"/>
    <col min="14084" max="14084" width="12.33203125" customWidth="1"/>
    <col min="14085" max="14087" width="7.33203125" customWidth="1"/>
    <col min="14088" max="14088" width="13.1640625" customWidth="1"/>
    <col min="14337" max="14338" width="15" customWidth="1"/>
    <col min="14339" max="14339" width="13.6640625" customWidth="1"/>
    <col min="14340" max="14340" width="12.33203125" customWidth="1"/>
    <col min="14341" max="14343" width="7.33203125" customWidth="1"/>
    <col min="14344" max="14344" width="13.1640625" customWidth="1"/>
    <col min="14593" max="14594" width="15" customWidth="1"/>
    <col min="14595" max="14595" width="13.6640625" customWidth="1"/>
    <col min="14596" max="14596" width="12.33203125" customWidth="1"/>
    <col min="14597" max="14599" width="7.33203125" customWidth="1"/>
    <col min="14600" max="14600" width="13.1640625" customWidth="1"/>
    <col min="14849" max="14850" width="15" customWidth="1"/>
    <col min="14851" max="14851" width="13.6640625" customWidth="1"/>
    <col min="14852" max="14852" width="12.33203125" customWidth="1"/>
    <col min="14853" max="14855" width="7.33203125" customWidth="1"/>
    <col min="14856" max="14856" width="13.1640625" customWidth="1"/>
    <col min="15105" max="15106" width="15" customWidth="1"/>
    <col min="15107" max="15107" width="13.6640625" customWidth="1"/>
    <col min="15108" max="15108" width="12.33203125" customWidth="1"/>
    <col min="15109" max="15111" width="7.33203125" customWidth="1"/>
    <col min="15112" max="15112" width="13.1640625" customWidth="1"/>
    <col min="15361" max="15362" width="15" customWidth="1"/>
    <col min="15363" max="15363" width="13.6640625" customWidth="1"/>
    <col min="15364" max="15364" width="12.33203125" customWidth="1"/>
    <col min="15365" max="15367" width="7.33203125" customWidth="1"/>
    <col min="15368" max="15368" width="13.1640625" customWidth="1"/>
    <col min="15617" max="15618" width="15" customWidth="1"/>
    <col min="15619" max="15619" width="13.6640625" customWidth="1"/>
    <col min="15620" max="15620" width="12.33203125" customWidth="1"/>
    <col min="15621" max="15623" width="7.33203125" customWidth="1"/>
    <col min="15624" max="15624" width="13.1640625" customWidth="1"/>
    <col min="15873" max="15874" width="15" customWidth="1"/>
    <col min="15875" max="15875" width="13.6640625" customWidth="1"/>
    <col min="15876" max="15876" width="12.33203125" customWidth="1"/>
    <col min="15877" max="15879" width="7.33203125" customWidth="1"/>
    <col min="15880" max="15880" width="13.1640625" customWidth="1"/>
    <col min="16129" max="16130" width="15" customWidth="1"/>
    <col min="16131" max="16131" width="13.6640625" customWidth="1"/>
    <col min="16132" max="16132" width="12.33203125" customWidth="1"/>
    <col min="16133" max="16135" width="7.33203125" customWidth="1"/>
    <col min="16136" max="16136" width="13.1640625" customWidth="1"/>
  </cols>
  <sheetData>
    <row r="1" spans="1:12" x14ac:dyDescent="0.2">
      <c r="A1" s="1" t="s">
        <v>0</v>
      </c>
      <c r="B1" s="2">
        <v>44278</v>
      </c>
      <c r="D1" s="3" t="s">
        <v>1</v>
      </c>
    </row>
    <row r="2" spans="1:12" x14ac:dyDescent="0.2">
      <c r="A2" s="1"/>
      <c r="B2" s="1"/>
    </row>
    <row r="3" spans="1:12" x14ac:dyDescent="0.2">
      <c r="A3" s="4" t="s">
        <v>2</v>
      </c>
      <c r="B3" s="1"/>
    </row>
    <row r="4" spans="1:12" x14ac:dyDescent="0.2">
      <c r="A4" s="4"/>
      <c r="B4" s="13" t="s">
        <v>3</v>
      </c>
    </row>
    <row r="5" spans="1:12" x14ac:dyDescent="0.2">
      <c r="A5" s="4" t="s">
        <v>4</v>
      </c>
      <c r="B5" s="1"/>
    </row>
    <row r="6" spans="1:12" x14ac:dyDescent="0.2">
      <c r="A6" s="4"/>
      <c r="B6" s="13" t="s">
        <v>5</v>
      </c>
    </row>
    <row r="7" spans="1:12" x14ac:dyDescent="0.2">
      <c r="A7" s="4"/>
      <c r="B7" s="13"/>
    </row>
    <row r="8" spans="1:12" ht="32.25" customHeight="1" x14ac:dyDescent="0.2">
      <c r="A8" s="14" t="s">
        <v>6</v>
      </c>
      <c r="B8" s="14"/>
      <c r="C8" s="14"/>
      <c r="D8" s="14"/>
      <c r="E8" s="14"/>
      <c r="F8" s="14"/>
      <c r="G8" s="14"/>
      <c r="H8" s="14"/>
      <c r="I8" s="14"/>
      <c r="J8" s="14"/>
      <c r="K8" s="14"/>
      <c r="L8" s="14"/>
    </row>
    <row r="9" spans="1:12" x14ac:dyDescent="0.2">
      <c r="A9" s="1" t="s">
        <v>7</v>
      </c>
      <c r="B9" s="1"/>
    </row>
    <row r="10" spans="1:12" x14ac:dyDescent="0.2">
      <c r="A10" s="1" t="s">
        <v>8</v>
      </c>
      <c r="B10" s="1"/>
    </row>
    <row r="11" spans="1:12" x14ac:dyDescent="0.2">
      <c r="A11" s="1" t="s">
        <v>9</v>
      </c>
      <c r="B11" s="1"/>
    </row>
    <row r="12" spans="1:12" x14ac:dyDescent="0.2">
      <c r="A12" s="1"/>
      <c r="B12" s="1"/>
    </row>
    <row r="13" spans="1:12" x14ac:dyDescent="0.2">
      <c r="A13" s="1"/>
      <c r="B13" s="1"/>
      <c r="E13" s="15" t="s">
        <v>10</v>
      </c>
      <c r="F13" s="15"/>
      <c r="G13" s="15"/>
    </row>
    <row r="14" spans="1:12" ht="80" x14ac:dyDescent="0.2">
      <c r="A14" s="5" t="s">
        <v>11</v>
      </c>
      <c r="B14" s="5" t="s">
        <v>12</v>
      </c>
      <c r="C14" s="6" t="s">
        <v>13</v>
      </c>
      <c r="D14" s="6" t="s">
        <v>14</v>
      </c>
      <c r="E14" s="7" t="s">
        <v>15</v>
      </c>
      <c r="F14" s="7" t="s">
        <v>16</v>
      </c>
      <c r="G14" s="7" t="s">
        <v>17</v>
      </c>
      <c r="H14" s="6" t="s">
        <v>18</v>
      </c>
      <c r="I14" s="12" t="s">
        <v>19</v>
      </c>
      <c r="J14" s="12" t="s">
        <v>20</v>
      </c>
      <c r="K14" s="12" t="s">
        <v>21</v>
      </c>
    </row>
    <row r="15" spans="1:12" x14ac:dyDescent="0.2">
      <c r="A15" s="8">
        <v>9.5</v>
      </c>
      <c r="B15" s="16">
        <v>33417</v>
      </c>
      <c r="C15" s="10">
        <v>42900</v>
      </c>
      <c r="D15" s="10">
        <f>B15/C15</f>
        <v>0.77895104895104894</v>
      </c>
      <c r="E15" s="10">
        <f>D15/G15</f>
        <v>0.88868393290573933</v>
      </c>
      <c r="F15" s="10">
        <f>((A15-15)/(1+0.0162*(A15-15)))*(0.0005+(-0.0056)*E15^0.5+(-0.0066)*E15+(-0.0375)*E15^1.5+(0.0636)*E15^2+(-0.0144)*E15^2.5)</f>
        <v>1.54134261340993E-2</v>
      </c>
      <c r="G15" s="10">
        <f>0.6766097+0.0200564*A15+0.0001104259*A15^2+(-6.9698*10^-7)*A15^3+(1.0031*10^-9)*A15^4</f>
        <v>0.87652203455969369</v>
      </c>
      <c r="H15" s="10">
        <f>0.008+(-0.1692)*E15^0.5+25.3851*E15+14.0941*E15^1.5+(-7.0261)*E15^2+2.7081*E15^2.5+F15</f>
        <v>30.698020159259354</v>
      </c>
      <c r="I15" s="10">
        <f>-0.008/(1+1.5*(400*E15)+(400*E15)^2)</f>
        <v>-6.3043915530060382E-8</v>
      </c>
      <c r="J15" s="10">
        <f>-(0.0005*((A15-15)/(1+0.0162*(A15-15))))/(1+(100*E15)^0.5+(100*E15)+(100*E15)^1.5)</f>
        <v>3.2217771643355792E-6</v>
      </c>
      <c r="K15" s="10">
        <f>H15+I15+J15</f>
        <v>30.6980233179926</v>
      </c>
    </row>
  </sheetData>
  <mergeCells count="2">
    <mergeCell ref="A8:L8"/>
    <mergeCell ref="E13:G13"/>
  </mergeCells>
  <hyperlinks>
    <hyperlink ref="D1" r:id="rId1" xr:uid="{94FE4686-D5C1-4AF9-A9F6-F6602F06AE3E}"/>
    <hyperlink ref="B6" r:id="rId2" xr:uid="{ABB58E98-04E8-403B-8022-AD37499010C7}"/>
    <hyperlink ref="B4" r:id="rId3" xr:uid="{A4EABFCD-EE9E-4437-ABF7-0F9513949428}"/>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19"/>
  <sheetViews>
    <sheetView topLeftCell="B1" workbookViewId="0">
      <selection activeCell="K4" sqref="K4"/>
    </sheetView>
  </sheetViews>
  <sheetFormatPr baseColWidth="10" defaultColWidth="8.83203125" defaultRowHeight="15" x14ac:dyDescent="0.2"/>
  <cols>
    <col min="1" max="1" width="11.33203125" customWidth="1"/>
    <col min="2" max="2" width="15" style="8" customWidth="1"/>
    <col min="3" max="3" width="15" style="9" customWidth="1"/>
    <col min="4" max="4" width="14.1640625" customWidth="1"/>
    <col min="5" max="5" width="12.33203125" customWidth="1"/>
    <col min="6" max="8" width="7.33203125" customWidth="1"/>
    <col min="9" max="9" width="13.1640625" customWidth="1"/>
    <col min="258" max="259" width="15" customWidth="1"/>
    <col min="260" max="260" width="13.6640625" customWidth="1"/>
    <col min="261" max="261" width="12.33203125" customWidth="1"/>
    <col min="262" max="264" width="7.33203125" customWidth="1"/>
    <col min="265" max="265" width="13.1640625" customWidth="1"/>
    <col min="514" max="515" width="15" customWidth="1"/>
    <col min="516" max="516" width="13.6640625" customWidth="1"/>
    <col min="517" max="517" width="12.33203125" customWidth="1"/>
    <col min="518" max="520" width="7.33203125" customWidth="1"/>
    <col min="521" max="521" width="13.1640625" customWidth="1"/>
    <col min="770" max="771" width="15" customWidth="1"/>
    <col min="772" max="772" width="13.6640625" customWidth="1"/>
    <col min="773" max="773" width="12.33203125" customWidth="1"/>
    <col min="774" max="776" width="7.33203125" customWidth="1"/>
    <col min="777" max="777" width="13.1640625" customWidth="1"/>
    <col min="1026" max="1027" width="15" customWidth="1"/>
    <col min="1028" max="1028" width="13.6640625" customWidth="1"/>
    <col min="1029" max="1029" width="12.33203125" customWidth="1"/>
    <col min="1030" max="1032" width="7.33203125" customWidth="1"/>
    <col min="1033" max="1033" width="13.1640625" customWidth="1"/>
    <col min="1282" max="1283" width="15" customWidth="1"/>
    <col min="1284" max="1284" width="13.6640625" customWidth="1"/>
    <col min="1285" max="1285" width="12.33203125" customWidth="1"/>
    <col min="1286" max="1288" width="7.33203125" customWidth="1"/>
    <col min="1289" max="1289" width="13.1640625" customWidth="1"/>
    <col min="1538" max="1539" width="15" customWidth="1"/>
    <col min="1540" max="1540" width="13.6640625" customWidth="1"/>
    <col min="1541" max="1541" width="12.33203125" customWidth="1"/>
    <col min="1542" max="1544" width="7.33203125" customWidth="1"/>
    <col min="1545" max="1545" width="13.1640625" customWidth="1"/>
    <col min="1794" max="1795" width="15" customWidth="1"/>
    <col min="1796" max="1796" width="13.6640625" customWidth="1"/>
    <col min="1797" max="1797" width="12.33203125" customWidth="1"/>
    <col min="1798" max="1800" width="7.33203125" customWidth="1"/>
    <col min="1801" max="1801" width="13.1640625" customWidth="1"/>
    <col min="2050" max="2051" width="15" customWidth="1"/>
    <col min="2052" max="2052" width="13.6640625" customWidth="1"/>
    <col min="2053" max="2053" width="12.33203125" customWidth="1"/>
    <col min="2054" max="2056" width="7.33203125" customWidth="1"/>
    <col min="2057" max="2057" width="13.1640625" customWidth="1"/>
    <col min="2306" max="2307" width="15" customWidth="1"/>
    <col min="2308" max="2308" width="13.6640625" customWidth="1"/>
    <col min="2309" max="2309" width="12.33203125" customWidth="1"/>
    <col min="2310" max="2312" width="7.33203125" customWidth="1"/>
    <col min="2313" max="2313" width="13.1640625" customWidth="1"/>
    <col min="2562" max="2563" width="15" customWidth="1"/>
    <col min="2564" max="2564" width="13.6640625" customWidth="1"/>
    <col min="2565" max="2565" width="12.33203125" customWidth="1"/>
    <col min="2566" max="2568" width="7.33203125" customWidth="1"/>
    <col min="2569" max="2569" width="13.1640625" customWidth="1"/>
    <col min="2818" max="2819" width="15" customWidth="1"/>
    <col min="2820" max="2820" width="13.6640625" customWidth="1"/>
    <col min="2821" max="2821" width="12.33203125" customWidth="1"/>
    <col min="2822" max="2824" width="7.33203125" customWidth="1"/>
    <col min="2825" max="2825" width="13.1640625" customWidth="1"/>
    <col min="3074" max="3075" width="15" customWidth="1"/>
    <col min="3076" max="3076" width="13.6640625" customWidth="1"/>
    <col min="3077" max="3077" width="12.33203125" customWidth="1"/>
    <col min="3078" max="3080" width="7.33203125" customWidth="1"/>
    <col min="3081" max="3081" width="13.1640625" customWidth="1"/>
    <col min="3330" max="3331" width="15" customWidth="1"/>
    <col min="3332" max="3332" width="13.6640625" customWidth="1"/>
    <col min="3333" max="3333" width="12.33203125" customWidth="1"/>
    <col min="3334" max="3336" width="7.33203125" customWidth="1"/>
    <col min="3337" max="3337" width="13.1640625" customWidth="1"/>
    <col min="3586" max="3587" width="15" customWidth="1"/>
    <col min="3588" max="3588" width="13.6640625" customWidth="1"/>
    <col min="3589" max="3589" width="12.33203125" customWidth="1"/>
    <col min="3590" max="3592" width="7.33203125" customWidth="1"/>
    <col min="3593" max="3593" width="13.1640625" customWidth="1"/>
    <col min="3842" max="3843" width="15" customWidth="1"/>
    <col min="3844" max="3844" width="13.6640625" customWidth="1"/>
    <col min="3845" max="3845" width="12.33203125" customWidth="1"/>
    <col min="3846" max="3848" width="7.33203125" customWidth="1"/>
    <col min="3849" max="3849" width="13.1640625" customWidth="1"/>
    <col min="4098" max="4099" width="15" customWidth="1"/>
    <col min="4100" max="4100" width="13.6640625" customWidth="1"/>
    <col min="4101" max="4101" width="12.33203125" customWidth="1"/>
    <col min="4102" max="4104" width="7.33203125" customWidth="1"/>
    <col min="4105" max="4105" width="13.1640625" customWidth="1"/>
    <col min="4354" max="4355" width="15" customWidth="1"/>
    <col min="4356" max="4356" width="13.6640625" customWidth="1"/>
    <col min="4357" max="4357" width="12.33203125" customWidth="1"/>
    <col min="4358" max="4360" width="7.33203125" customWidth="1"/>
    <col min="4361" max="4361" width="13.1640625" customWidth="1"/>
    <col min="4610" max="4611" width="15" customWidth="1"/>
    <col min="4612" max="4612" width="13.6640625" customWidth="1"/>
    <col min="4613" max="4613" width="12.33203125" customWidth="1"/>
    <col min="4614" max="4616" width="7.33203125" customWidth="1"/>
    <col min="4617" max="4617" width="13.1640625" customWidth="1"/>
    <col min="4866" max="4867" width="15" customWidth="1"/>
    <col min="4868" max="4868" width="13.6640625" customWidth="1"/>
    <col min="4869" max="4869" width="12.33203125" customWidth="1"/>
    <col min="4870" max="4872" width="7.33203125" customWidth="1"/>
    <col min="4873" max="4873" width="13.1640625" customWidth="1"/>
    <col min="5122" max="5123" width="15" customWidth="1"/>
    <col min="5124" max="5124" width="13.6640625" customWidth="1"/>
    <col min="5125" max="5125" width="12.33203125" customWidth="1"/>
    <col min="5126" max="5128" width="7.33203125" customWidth="1"/>
    <col min="5129" max="5129" width="13.1640625" customWidth="1"/>
    <col min="5378" max="5379" width="15" customWidth="1"/>
    <col min="5380" max="5380" width="13.6640625" customWidth="1"/>
    <col min="5381" max="5381" width="12.33203125" customWidth="1"/>
    <col min="5382" max="5384" width="7.33203125" customWidth="1"/>
    <col min="5385" max="5385" width="13.1640625" customWidth="1"/>
    <col min="5634" max="5635" width="15" customWidth="1"/>
    <col min="5636" max="5636" width="13.6640625" customWidth="1"/>
    <col min="5637" max="5637" width="12.33203125" customWidth="1"/>
    <col min="5638" max="5640" width="7.33203125" customWidth="1"/>
    <col min="5641" max="5641" width="13.1640625" customWidth="1"/>
    <col min="5890" max="5891" width="15" customWidth="1"/>
    <col min="5892" max="5892" width="13.6640625" customWidth="1"/>
    <col min="5893" max="5893" width="12.33203125" customWidth="1"/>
    <col min="5894" max="5896" width="7.33203125" customWidth="1"/>
    <col min="5897" max="5897" width="13.1640625" customWidth="1"/>
    <col min="6146" max="6147" width="15" customWidth="1"/>
    <col min="6148" max="6148" width="13.6640625" customWidth="1"/>
    <col min="6149" max="6149" width="12.33203125" customWidth="1"/>
    <col min="6150" max="6152" width="7.33203125" customWidth="1"/>
    <col min="6153" max="6153" width="13.1640625" customWidth="1"/>
    <col min="6402" max="6403" width="15" customWidth="1"/>
    <col min="6404" max="6404" width="13.6640625" customWidth="1"/>
    <col min="6405" max="6405" width="12.33203125" customWidth="1"/>
    <col min="6406" max="6408" width="7.33203125" customWidth="1"/>
    <col min="6409" max="6409" width="13.1640625" customWidth="1"/>
    <col min="6658" max="6659" width="15" customWidth="1"/>
    <col min="6660" max="6660" width="13.6640625" customWidth="1"/>
    <col min="6661" max="6661" width="12.33203125" customWidth="1"/>
    <col min="6662" max="6664" width="7.33203125" customWidth="1"/>
    <col min="6665" max="6665" width="13.1640625" customWidth="1"/>
    <col min="6914" max="6915" width="15" customWidth="1"/>
    <col min="6916" max="6916" width="13.6640625" customWidth="1"/>
    <col min="6917" max="6917" width="12.33203125" customWidth="1"/>
    <col min="6918" max="6920" width="7.33203125" customWidth="1"/>
    <col min="6921" max="6921" width="13.1640625" customWidth="1"/>
    <col min="7170" max="7171" width="15" customWidth="1"/>
    <col min="7172" max="7172" width="13.6640625" customWidth="1"/>
    <col min="7173" max="7173" width="12.33203125" customWidth="1"/>
    <col min="7174" max="7176" width="7.33203125" customWidth="1"/>
    <col min="7177" max="7177" width="13.1640625" customWidth="1"/>
    <col min="7426" max="7427" width="15" customWidth="1"/>
    <col min="7428" max="7428" width="13.6640625" customWidth="1"/>
    <col min="7429" max="7429" width="12.33203125" customWidth="1"/>
    <col min="7430" max="7432" width="7.33203125" customWidth="1"/>
    <col min="7433" max="7433" width="13.1640625" customWidth="1"/>
    <col min="7682" max="7683" width="15" customWidth="1"/>
    <col min="7684" max="7684" width="13.6640625" customWidth="1"/>
    <col min="7685" max="7685" width="12.33203125" customWidth="1"/>
    <col min="7686" max="7688" width="7.33203125" customWidth="1"/>
    <col min="7689" max="7689" width="13.1640625" customWidth="1"/>
    <col min="7938" max="7939" width="15" customWidth="1"/>
    <col min="7940" max="7940" width="13.6640625" customWidth="1"/>
    <col min="7941" max="7941" width="12.33203125" customWidth="1"/>
    <col min="7942" max="7944" width="7.33203125" customWidth="1"/>
    <col min="7945" max="7945" width="13.1640625" customWidth="1"/>
    <col min="8194" max="8195" width="15" customWidth="1"/>
    <col min="8196" max="8196" width="13.6640625" customWidth="1"/>
    <col min="8197" max="8197" width="12.33203125" customWidth="1"/>
    <col min="8198" max="8200" width="7.33203125" customWidth="1"/>
    <col min="8201" max="8201" width="13.1640625" customWidth="1"/>
    <col min="8450" max="8451" width="15" customWidth="1"/>
    <col min="8452" max="8452" width="13.6640625" customWidth="1"/>
    <col min="8453" max="8453" width="12.33203125" customWidth="1"/>
    <col min="8454" max="8456" width="7.33203125" customWidth="1"/>
    <col min="8457" max="8457" width="13.1640625" customWidth="1"/>
    <col min="8706" max="8707" width="15" customWidth="1"/>
    <col min="8708" max="8708" width="13.6640625" customWidth="1"/>
    <col min="8709" max="8709" width="12.33203125" customWidth="1"/>
    <col min="8710" max="8712" width="7.33203125" customWidth="1"/>
    <col min="8713" max="8713" width="13.1640625" customWidth="1"/>
    <col min="8962" max="8963" width="15" customWidth="1"/>
    <col min="8964" max="8964" width="13.6640625" customWidth="1"/>
    <col min="8965" max="8965" width="12.33203125" customWidth="1"/>
    <col min="8966" max="8968" width="7.33203125" customWidth="1"/>
    <col min="8969" max="8969" width="13.1640625" customWidth="1"/>
    <col min="9218" max="9219" width="15" customWidth="1"/>
    <col min="9220" max="9220" width="13.6640625" customWidth="1"/>
    <col min="9221" max="9221" width="12.33203125" customWidth="1"/>
    <col min="9222" max="9224" width="7.33203125" customWidth="1"/>
    <col min="9225" max="9225" width="13.1640625" customWidth="1"/>
    <col min="9474" max="9475" width="15" customWidth="1"/>
    <col min="9476" max="9476" width="13.6640625" customWidth="1"/>
    <col min="9477" max="9477" width="12.33203125" customWidth="1"/>
    <col min="9478" max="9480" width="7.33203125" customWidth="1"/>
    <col min="9481" max="9481" width="13.1640625" customWidth="1"/>
    <col min="9730" max="9731" width="15" customWidth="1"/>
    <col min="9732" max="9732" width="13.6640625" customWidth="1"/>
    <col min="9733" max="9733" width="12.33203125" customWidth="1"/>
    <col min="9734" max="9736" width="7.33203125" customWidth="1"/>
    <col min="9737" max="9737" width="13.1640625" customWidth="1"/>
    <col min="9986" max="9987" width="15" customWidth="1"/>
    <col min="9988" max="9988" width="13.6640625" customWidth="1"/>
    <col min="9989" max="9989" width="12.33203125" customWidth="1"/>
    <col min="9990" max="9992" width="7.33203125" customWidth="1"/>
    <col min="9993" max="9993" width="13.1640625" customWidth="1"/>
    <col min="10242" max="10243" width="15" customWidth="1"/>
    <col min="10244" max="10244" width="13.6640625" customWidth="1"/>
    <col min="10245" max="10245" width="12.33203125" customWidth="1"/>
    <col min="10246" max="10248" width="7.33203125" customWidth="1"/>
    <col min="10249" max="10249" width="13.1640625" customWidth="1"/>
    <col min="10498" max="10499" width="15" customWidth="1"/>
    <col min="10500" max="10500" width="13.6640625" customWidth="1"/>
    <col min="10501" max="10501" width="12.33203125" customWidth="1"/>
    <col min="10502" max="10504" width="7.33203125" customWidth="1"/>
    <col min="10505" max="10505" width="13.1640625" customWidth="1"/>
    <col min="10754" max="10755" width="15" customWidth="1"/>
    <col min="10756" max="10756" width="13.6640625" customWidth="1"/>
    <col min="10757" max="10757" width="12.33203125" customWidth="1"/>
    <col min="10758" max="10760" width="7.33203125" customWidth="1"/>
    <col min="10761" max="10761" width="13.1640625" customWidth="1"/>
    <col min="11010" max="11011" width="15" customWidth="1"/>
    <col min="11012" max="11012" width="13.6640625" customWidth="1"/>
    <col min="11013" max="11013" width="12.33203125" customWidth="1"/>
    <col min="11014" max="11016" width="7.33203125" customWidth="1"/>
    <col min="11017" max="11017" width="13.1640625" customWidth="1"/>
    <col min="11266" max="11267" width="15" customWidth="1"/>
    <col min="11268" max="11268" width="13.6640625" customWidth="1"/>
    <col min="11269" max="11269" width="12.33203125" customWidth="1"/>
    <col min="11270" max="11272" width="7.33203125" customWidth="1"/>
    <col min="11273" max="11273" width="13.1640625" customWidth="1"/>
    <col min="11522" max="11523" width="15" customWidth="1"/>
    <col min="11524" max="11524" width="13.6640625" customWidth="1"/>
    <col min="11525" max="11525" width="12.33203125" customWidth="1"/>
    <col min="11526" max="11528" width="7.33203125" customWidth="1"/>
    <col min="11529" max="11529" width="13.1640625" customWidth="1"/>
    <col min="11778" max="11779" width="15" customWidth="1"/>
    <col min="11780" max="11780" width="13.6640625" customWidth="1"/>
    <col min="11781" max="11781" width="12.33203125" customWidth="1"/>
    <col min="11782" max="11784" width="7.33203125" customWidth="1"/>
    <col min="11785" max="11785" width="13.1640625" customWidth="1"/>
    <col min="12034" max="12035" width="15" customWidth="1"/>
    <col min="12036" max="12036" width="13.6640625" customWidth="1"/>
    <col min="12037" max="12037" width="12.33203125" customWidth="1"/>
    <col min="12038" max="12040" width="7.33203125" customWidth="1"/>
    <col min="12041" max="12041" width="13.1640625" customWidth="1"/>
    <col min="12290" max="12291" width="15" customWidth="1"/>
    <col min="12292" max="12292" width="13.6640625" customWidth="1"/>
    <col min="12293" max="12293" width="12.33203125" customWidth="1"/>
    <col min="12294" max="12296" width="7.33203125" customWidth="1"/>
    <col min="12297" max="12297" width="13.1640625" customWidth="1"/>
    <col min="12546" max="12547" width="15" customWidth="1"/>
    <col min="12548" max="12548" width="13.6640625" customWidth="1"/>
    <col min="12549" max="12549" width="12.33203125" customWidth="1"/>
    <col min="12550" max="12552" width="7.33203125" customWidth="1"/>
    <col min="12553" max="12553" width="13.1640625" customWidth="1"/>
    <col min="12802" max="12803" width="15" customWidth="1"/>
    <col min="12804" max="12804" width="13.6640625" customWidth="1"/>
    <col min="12805" max="12805" width="12.33203125" customWidth="1"/>
    <col min="12806" max="12808" width="7.33203125" customWidth="1"/>
    <col min="12809" max="12809" width="13.1640625" customWidth="1"/>
    <col min="13058" max="13059" width="15" customWidth="1"/>
    <col min="13060" max="13060" width="13.6640625" customWidth="1"/>
    <col min="13061" max="13061" width="12.33203125" customWidth="1"/>
    <col min="13062" max="13064" width="7.33203125" customWidth="1"/>
    <col min="13065" max="13065" width="13.1640625" customWidth="1"/>
    <col min="13314" max="13315" width="15" customWidth="1"/>
    <col min="13316" max="13316" width="13.6640625" customWidth="1"/>
    <col min="13317" max="13317" width="12.33203125" customWidth="1"/>
    <col min="13318" max="13320" width="7.33203125" customWidth="1"/>
    <col min="13321" max="13321" width="13.1640625" customWidth="1"/>
    <col min="13570" max="13571" width="15" customWidth="1"/>
    <col min="13572" max="13572" width="13.6640625" customWidth="1"/>
    <col min="13573" max="13573" width="12.33203125" customWidth="1"/>
    <col min="13574" max="13576" width="7.33203125" customWidth="1"/>
    <col min="13577" max="13577" width="13.1640625" customWidth="1"/>
    <col min="13826" max="13827" width="15" customWidth="1"/>
    <col min="13828" max="13828" width="13.6640625" customWidth="1"/>
    <col min="13829" max="13829" width="12.33203125" customWidth="1"/>
    <col min="13830" max="13832" width="7.33203125" customWidth="1"/>
    <col min="13833" max="13833" width="13.1640625" customWidth="1"/>
    <col min="14082" max="14083" width="15" customWidth="1"/>
    <col min="14084" max="14084" width="13.6640625" customWidth="1"/>
    <col min="14085" max="14085" width="12.33203125" customWidth="1"/>
    <col min="14086" max="14088" width="7.33203125" customWidth="1"/>
    <col min="14089" max="14089" width="13.1640625" customWidth="1"/>
    <col min="14338" max="14339" width="15" customWidth="1"/>
    <col min="14340" max="14340" width="13.6640625" customWidth="1"/>
    <col min="14341" max="14341" width="12.33203125" customWidth="1"/>
    <col min="14342" max="14344" width="7.33203125" customWidth="1"/>
    <col min="14345" max="14345" width="13.1640625" customWidth="1"/>
    <col min="14594" max="14595" width="15" customWidth="1"/>
    <col min="14596" max="14596" width="13.6640625" customWidth="1"/>
    <col min="14597" max="14597" width="12.33203125" customWidth="1"/>
    <col min="14598" max="14600" width="7.33203125" customWidth="1"/>
    <col min="14601" max="14601" width="13.1640625" customWidth="1"/>
    <col min="14850" max="14851" width="15" customWidth="1"/>
    <col min="14852" max="14852" width="13.6640625" customWidth="1"/>
    <col min="14853" max="14853" width="12.33203125" customWidth="1"/>
    <col min="14854" max="14856" width="7.33203125" customWidth="1"/>
    <col min="14857" max="14857" width="13.1640625" customWidth="1"/>
    <col min="15106" max="15107" width="15" customWidth="1"/>
    <col min="15108" max="15108" width="13.6640625" customWidth="1"/>
    <col min="15109" max="15109" width="12.33203125" customWidth="1"/>
    <col min="15110" max="15112" width="7.33203125" customWidth="1"/>
    <col min="15113" max="15113" width="13.1640625" customWidth="1"/>
    <col min="15362" max="15363" width="15" customWidth="1"/>
    <col min="15364" max="15364" width="13.6640625" customWidth="1"/>
    <col min="15365" max="15365" width="12.33203125" customWidth="1"/>
    <col min="15366" max="15368" width="7.33203125" customWidth="1"/>
    <col min="15369" max="15369" width="13.1640625" customWidth="1"/>
    <col min="15618" max="15619" width="15" customWidth="1"/>
    <col min="15620" max="15620" width="13.6640625" customWidth="1"/>
    <col min="15621" max="15621" width="12.33203125" customWidth="1"/>
    <col min="15622" max="15624" width="7.33203125" customWidth="1"/>
    <col min="15625" max="15625" width="13.1640625" customWidth="1"/>
    <col min="15874" max="15875" width="15" customWidth="1"/>
    <col min="15876" max="15876" width="13.6640625" customWidth="1"/>
    <col min="15877" max="15877" width="12.33203125" customWidth="1"/>
    <col min="15878" max="15880" width="7.33203125" customWidth="1"/>
    <col min="15881" max="15881" width="13.1640625" customWidth="1"/>
    <col min="16130" max="16131" width="15" customWidth="1"/>
    <col min="16132" max="16132" width="13.6640625" customWidth="1"/>
    <col min="16133" max="16133" width="12.33203125" customWidth="1"/>
    <col min="16134" max="16136" width="7.33203125" customWidth="1"/>
    <col min="16137" max="16137" width="13.1640625" customWidth="1"/>
  </cols>
  <sheetData>
    <row r="1" spans="1:12" x14ac:dyDescent="0.2">
      <c r="B1" s="1" t="s">
        <v>0</v>
      </c>
      <c r="C1" s="2">
        <v>44278</v>
      </c>
      <c r="E1" s="3" t="s">
        <v>1</v>
      </c>
    </row>
    <row r="2" spans="1:12" x14ac:dyDescent="0.2">
      <c r="B2" s="1"/>
      <c r="C2" s="2"/>
      <c r="E2" s="3"/>
    </row>
    <row r="3" spans="1:12" x14ac:dyDescent="0.2">
      <c r="B3" s="1" t="s">
        <v>22</v>
      </c>
      <c r="C3" s="1"/>
    </row>
    <row r="4" spans="1:12" x14ac:dyDescent="0.2">
      <c r="B4" s="14" t="s">
        <v>23</v>
      </c>
      <c r="C4" s="14"/>
      <c r="D4" s="14"/>
      <c r="E4" s="14"/>
      <c r="F4" s="14"/>
      <c r="G4" s="14"/>
      <c r="H4" s="14"/>
      <c r="I4" s="14"/>
    </row>
    <row r="5" spans="1:12" x14ac:dyDescent="0.2">
      <c r="B5" s="14"/>
      <c r="C5" s="14"/>
      <c r="D5" s="14"/>
      <c r="E5" s="14"/>
      <c r="F5" s="14"/>
      <c r="G5" s="14"/>
      <c r="H5" s="14"/>
      <c r="I5" s="14"/>
    </row>
    <row r="6" spans="1:12" x14ac:dyDescent="0.2">
      <c r="B6" s="1"/>
      <c r="C6" s="1"/>
      <c r="F6" s="15" t="s">
        <v>10</v>
      </c>
      <c r="G6" s="15"/>
      <c r="H6" s="15"/>
    </row>
    <row r="7" spans="1:12" ht="80" x14ac:dyDescent="0.2">
      <c r="A7" t="s">
        <v>24</v>
      </c>
      <c r="B7" s="5" t="s">
        <v>25</v>
      </c>
      <c r="C7" s="5" t="s">
        <v>26</v>
      </c>
      <c r="D7" s="6" t="s">
        <v>13</v>
      </c>
      <c r="E7" s="6" t="s">
        <v>14</v>
      </c>
      <c r="F7" s="7" t="s">
        <v>15</v>
      </c>
      <c r="G7" s="7" t="s">
        <v>16</v>
      </c>
      <c r="H7" s="7" t="s">
        <v>17</v>
      </c>
      <c r="I7" s="6" t="s">
        <v>27</v>
      </c>
      <c r="J7" s="12" t="s">
        <v>19</v>
      </c>
      <c r="K7" s="12" t="s">
        <v>20</v>
      </c>
      <c r="L7" s="12" t="s">
        <v>21</v>
      </c>
    </row>
    <row r="8" spans="1:12" x14ac:dyDescent="0.2">
      <c r="A8" s="11">
        <v>39814</v>
      </c>
      <c r="B8" s="9">
        <v>17</v>
      </c>
      <c r="C8" s="9">
        <v>48800</v>
      </c>
      <c r="D8" s="10">
        <v>42900</v>
      </c>
      <c r="E8" s="10">
        <f>C8/D8</f>
        <v>1.1375291375291374</v>
      </c>
      <c r="F8" s="10">
        <f>E8/H8</f>
        <v>1.0873572743249369</v>
      </c>
      <c r="G8" s="10">
        <f>((B8-15)/(1+0.0162*(B8-15)))*(0.0005+(-0.0056)*F8^0.5+(-0.0066)*F8+(-0.0375)*F8^1.5+(0.0636)*F8^2+(-0.0144)*F8^2.5)</f>
        <v>4.6641507761565251E-3</v>
      </c>
      <c r="H8" s="10">
        <f>0.6766097+0.0200564*B8+0.0001104259*B8^2+(-6.9698*10^-7)*B8^3+(1.0031*10^-9)*B8^4</f>
        <v>1.0461411022750997</v>
      </c>
      <c r="I8" s="10">
        <f>0.008+(-0.1692)*F8^0.5+25.3851*F8+14.0941*F8^1.5+(-7.0261)*F8^2+2.7081*F8^2.5+G8</f>
        <v>38.451157559920631</v>
      </c>
      <c r="J8" s="10">
        <f>-0.008/(1+1.5*(400*F8)+(400*F8)^2)</f>
        <v>-4.2143247734569615E-8</v>
      </c>
      <c r="K8" s="10">
        <f>-(0.0005*((B8-15)/(1+0.0162*(B8-15))))/(1+(100*F8)^0.5+(100*F8)+(100*F8)^1.5)</f>
        <v>-7.7240897765020267E-7</v>
      </c>
      <c r="L8" s="10">
        <f>I8+J8+K8</f>
        <v>38.451156745368408</v>
      </c>
    </row>
    <row r="9" spans="1:12" x14ac:dyDescent="0.2">
      <c r="A9" s="11">
        <v>39815</v>
      </c>
      <c r="B9" s="9">
        <v>16.899999999999999</v>
      </c>
      <c r="C9" s="9">
        <v>48600</v>
      </c>
      <c r="D9" s="10">
        <v>42901</v>
      </c>
      <c r="E9" s="10">
        <f t="shared" ref="E9:E72" si="0">C9/D9</f>
        <v>1.1328407263233957</v>
      </c>
      <c r="F9" s="10">
        <f t="shared" ref="F9:F72" si="1">E9/H9</f>
        <v>1.0852843913767751</v>
      </c>
      <c r="G9" s="10">
        <f t="shared" ref="G9:G72" si="2">((B9-15)/(1+0.0162*(B9-15)))*(0.0005+(-0.0056)*F9^0.5+(-0.0066)*F9+(-0.0375)*F9^1.5+(0.0636)*F9^2+(-0.0144)*F9^2.5)</f>
        <v>4.3251702553898739E-3</v>
      </c>
      <c r="H9" s="10">
        <f t="shared" ref="H9:H72" si="3">0.6766097+0.0200564*B9+0.0001104259*B9^2+(-6.9698*10^-7)*B9^3+(1.0031*10^-9)*B9^4</f>
        <v>1.0438192379108036</v>
      </c>
      <c r="I9" s="10">
        <f t="shared" ref="I9:I72" si="4">0.008+(-0.1692)*F9^0.5+25.3851*F9+14.0941*F9^1.5+(-7.0261)*F9^2+2.7081*F9^2.5+G9</f>
        <v>38.368444317204201</v>
      </c>
      <c r="J9" s="10">
        <f t="shared" ref="J9:J72" si="5">-0.008/(1+1.5*(400*F9)+(400*F9)^2)</f>
        <v>-4.2304109335213492E-8</v>
      </c>
      <c r="K9" s="10">
        <f t="shared" ref="K9:K72" si="6">-(0.0005*((B9-15)/(1+0.0162*(B9-15))))/(1+(100*F9)^0.5+(100*F9)+(100*F9)^1.5)</f>
        <v>-7.3697398521882256E-7</v>
      </c>
      <c r="L9" s="10">
        <f t="shared" ref="L9:L72" si="7">I9+J9+K9</f>
        <v>38.368443537926105</v>
      </c>
    </row>
    <row r="10" spans="1:12" x14ac:dyDescent="0.2">
      <c r="A10" s="11">
        <v>39816</v>
      </c>
      <c r="B10" s="9">
        <v>17.399999999999999</v>
      </c>
      <c r="C10" s="9">
        <v>48700</v>
      </c>
      <c r="D10" s="10">
        <v>42902</v>
      </c>
      <c r="E10" s="10">
        <f t="shared" si="0"/>
        <v>1.1351452146753065</v>
      </c>
      <c r="F10" s="10">
        <f t="shared" si="1"/>
        <v>1.0755145516213667</v>
      </c>
      <c r="G10" s="10">
        <f t="shared" si="2"/>
        <v>4.7608777511721906E-3</v>
      </c>
      <c r="H10" s="10">
        <f t="shared" si="3"/>
        <v>1.0554438458912945</v>
      </c>
      <c r="I10" s="10">
        <f t="shared" si="4"/>
        <v>37.981024765953698</v>
      </c>
      <c r="J10" s="10">
        <f t="shared" si="5"/>
        <v>-4.3074819105407836E-8</v>
      </c>
      <c r="K10" s="10">
        <f t="shared" si="6"/>
        <v>-9.3582133458817173E-7</v>
      </c>
      <c r="L10" s="10">
        <f t="shared" si="7"/>
        <v>37.981023787057545</v>
      </c>
    </row>
    <row r="11" spans="1:12" x14ac:dyDescent="0.2">
      <c r="A11" s="11">
        <v>39817</v>
      </c>
      <c r="B11" s="9">
        <v>18.3</v>
      </c>
      <c r="C11" s="9">
        <v>48000</v>
      </c>
      <c r="D11" s="10">
        <v>42903</v>
      </c>
      <c r="E11" s="10">
        <f t="shared" si="0"/>
        <v>1.1188028809174184</v>
      </c>
      <c r="F11" s="10">
        <f t="shared" si="1"/>
        <v>1.0393320056534425</v>
      </c>
      <c r="G11" s="10">
        <f t="shared" si="2"/>
        <v>3.2601184212341376E-3</v>
      </c>
      <c r="H11" s="10">
        <f t="shared" si="3"/>
        <v>1.0764634157629076</v>
      </c>
      <c r="I11" s="10">
        <f t="shared" si="4"/>
        <v>36.548682339042813</v>
      </c>
      <c r="J11" s="10">
        <f t="shared" si="5"/>
        <v>-4.6120578472509208E-8</v>
      </c>
      <c r="K11" s="10">
        <f t="shared" si="6"/>
        <v>-1.3333312433618681E-6</v>
      </c>
      <c r="L11" s="10">
        <f t="shared" si="7"/>
        <v>36.548680959590996</v>
      </c>
    </row>
    <row r="12" spans="1:12" x14ac:dyDescent="0.2">
      <c r="A12" s="11">
        <v>39818</v>
      </c>
      <c r="B12" s="9">
        <v>19.2</v>
      </c>
      <c r="C12" s="9">
        <v>48100</v>
      </c>
      <c r="D12" s="10">
        <v>42904</v>
      </c>
      <c r="E12" s="10">
        <f t="shared" si="0"/>
        <v>1.1211075890359874</v>
      </c>
      <c r="F12" s="10">
        <f t="shared" si="1"/>
        <v>1.0214143288714479</v>
      </c>
      <c r="G12" s="10">
        <f t="shared" si="2"/>
        <v>2.1933858321982265E-3</v>
      </c>
      <c r="H12" s="10">
        <f t="shared" si="3"/>
        <v>1.0976031541232536</v>
      </c>
      <c r="I12" s="10">
        <f t="shared" si="4"/>
        <v>35.842311585728538</v>
      </c>
      <c r="J12" s="10">
        <f t="shared" si="5"/>
        <v>-4.7749846501714917E-8</v>
      </c>
      <c r="K12" s="10">
        <f t="shared" si="6"/>
        <v>-1.7164107260492833E-6</v>
      </c>
      <c r="L12" s="10">
        <f t="shared" si="7"/>
        <v>35.842309821567966</v>
      </c>
    </row>
    <row r="13" spans="1:12" x14ac:dyDescent="0.2">
      <c r="A13" s="11">
        <v>39819</v>
      </c>
      <c r="B13" s="9">
        <v>19.600000000000001</v>
      </c>
      <c r="C13" s="9">
        <v>47600</v>
      </c>
      <c r="D13" s="10">
        <v>42905</v>
      </c>
      <c r="E13" s="10">
        <f t="shared" si="0"/>
        <v>1.109427805617061</v>
      </c>
      <c r="F13" s="10">
        <f t="shared" si="1"/>
        <v>1.0021601379658134</v>
      </c>
      <c r="G13" s="10">
        <f t="shared" si="2"/>
        <v>2.3673796696771566E-4</v>
      </c>
      <c r="H13" s="10">
        <f t="shared" si="3"/>
        <v>1.1070364541429274</v>
      </c>
      <c r="I13" s="10">
        <f t="shared" si="4"/>
        <v>35.084842761419431</v>
      </c>
      <c r="J13" s="10">
        <f t="shared" si="5"/>
        <v>-4.9598780946090343E-8</v>
      </c>
      <c r="K13" s="10">
        <f t="shared" si="6"/>
        <v>-1.9206376215119694E-6</v>
      </c>
      <c r="L13" s="10">
        <f t="shared" si="7"/>
        <v>35.084840791183026</v>
      </c>
    </row>
    <row r="14" spans="1:12" x14ac:dyDescent="0.2">
      <c r="A14" s="11">
        <v>39820</v>
      </c>
      <c r="B14" s="9">
        <v>19.7</v>
      </c>
      <c r="C14" s="9">
        <v>46800</v>
      </c>
      <c r="D14" s="10">
        <v>42906</v>
      </c>
      <c r="E14" s="10">
        <f t="shared" si="0"/>
        <v>1.0907565375471961</v>
      </c>
      <c r="F14" s="10">
        <f t="shared" si="1"/>
        <v>0.98319644317039312</v>
      </c>
      <c r="G14" s="10">
        <f t="shared" si="2"/>
        <v>-1.846377815267637E-3</v>
      </c>
      <c r="H14" s="10">
        <f t="shared" si="3"/>
        <v>1.1093983762084891</v>
      </c>
      <c r="I14" s="10">
        <f t="shared" si="4"/>
        <v>34.341079781094138</v>
      </c>
      <c r="J14" s="10">
        <f t="shared" si="5"/>
        <v>-5.1526817802145674E-8</v>
      </c>
      <c r="K14" s="10">
        <f t="shared" si="6"/>
        <v>-2.0142588222207125E-6</v>
      </c>
      <c r="L14" s="10">
        <f t="shared" si="7"/>
        <v>34.341077715308494</v>
      </c>
    </row>
    <row r="15" spans="1:12" x14ac:dyDescent="0.2">
      <c r="A15" s="11">
        <v>39821</v>
      </c>
      <c r="B15" s="9">
        <v>17.7</v>
      </c>
      <c r="C15" s="9">
        <v>48100</v>
      </c>
      <c r="D15" s="10">
        <v>42907</v>
      </c>
      <c r="E15" s="10">
        <f t="shared" si="0"/>
        <v>1.121029202694199</v>
      </c>
      <c r="F15" s="10">
        <f t="shared" si="1"/>
        <v>1.055149022895242</v>
      </c>
      <c r="G15" s="10">
        <f t="shared" si="2"/>
        <v>3.8267578216384613E-3</v>
      </c>
      <c r="H15" s="10">
        <f t="shared" si="3"/>
        <v>1.0624368486056948</v>
      </c>
      <c r="I15" s="10">
        <f t="shared" si="4"/>
        <v>37.173653589277961</v>
      </c>
      <c r="J15" s="10">
        <f t="shared" si="5"/>
        <v>-4.4750637480858561E-8</v>
      </c>
      <c r="K15" s="10">
        <f t="shared" si="6"/>
        <v>-1.0772794250738211E-6</v>
      </c>
      <c r="L15" s="10">
        <f t="shared" si="7"/>
        <v>37.173652467247898</v>
      </c>
    </row>
    <row r="16" spans="1:12" x14ac:dyDescent="0.2">
      <c r="A16" s="11">
        <v>39822</v>
      </c>
      <c r="B16" s="9">
        <v>16.399999999999999</v>
      </c>
      <c r="C16" s="9">
        <v>48500</v>
      </c>
      <c r="D16" s="10">
        <v>42908</v>
      </c>
      <c r="E16" s="10">
        <f t="shared" si="0"/>
        <v>1.1303253472545913</v>
      </c>
      <c r="F16" s="10">
        <f t="shared" si="1"/>
        <v>1.0950292327120721</v>
      </c>
      <c r="G16" s="10">
        <f t="shared" si="2"/>
        <v>3.6081287899053108E-3</v>
      </c>
      <c r="H16" s="10">
        <f t="shared" si="3"/>
        <v>1.0322330340488728</v>
      </c>
      <c r="I16" s="10">
        <f t="shared" si="4"/>
        <v>38.755228275976883</v>
      </c>
      <c r="J16" s="10">
        <f t="shared" si="5"/>
        <v>-4.1555794763303402E-8</v>
      </c>
      <c r="K16" s="10">
        <f t="shared" si="6"/>
        <v>-5.4029945133419045E-7</v>
      </c>
      <c r="L16" s="10">
        <f t="shared" si="7"/>
        <v>38.755227694121636</v>
      </c>
    </row>
    <row r="17" spans="1:12" x14ac:dyDescent="0.2">
      <c r="A17" s="11">
        <v>39823</v>
      </c>
      <c r="B17" s="9">
        <v>17</v>
      </c>
      <c r="C17" s="9">
        <v>49100</v>
      </c>
      <c r="D17" s="10">
        <v>42909</v>
      </c>
      <c r="E17" s="10">
        <f t="shared" si="0"/>
        <v>1.1442820853434013</v>
      </c>
      <c r="F17" s="10">
        <f t="shared" si="1"/>
        <v>1.0938123766047132</v>
      </c>
      <c r="G17" s="10">
        <f t="shared" si="2"/>
        <v>5.0355249178542227E-3</v>
      </c>
      <c r="H17" s="10">
        <f t="shared" si="3"/>
        <v>1.0461411022750997</v>
      </c>
      <c r="I17" s="10">
        <f t="shared" si="4"/>
        <v>38.708232886607796</v>
      </c>
      <c r="J17" s="10">
        <f t="shared" si="5"/>
        <v>-4.1648148455161477E-8</v>
      </c>
      <c r="K17" s="10">
        <f t="shared" si="6"/>
        <v>-7.6582076124721807E-7</v>
      </c>
      <c r="L17" s="10">
        <f t="shared" si="7"/>
        <v>38.708232079138888</v>
      </c>
    </row>
    <row r="18" spans="1:12" x14ac:dyDescent="0.2">
      <c r="A18" s="11">
        <v>39824</v>
      </c>
      <c r="B18" s="9">
        <v>17.399999999999999</v>
      </c>
      <c r="C18" s="9">
        <v>47800</v>
      </c>
      <c r="D18" s="10">
        <v>42910</v>
      </c>
      <c r="E18" s="10">
        <f t="shared" si="0"/>
        <v>1.1139594500116523</v>
      </c>
      <c r="F18" s="10">
        <f t="shared" si="1"/>
        <v>1.0554417028894065</v>
      </c>
      <c r="G18" s="10">
        <f t="shared" si="2"/>
        <v>3.4364728791294583E-3</v>
      </c>
      <c r="H18" s="10">
        <f t="shared" si="3"/>
        <v>1.0554438458912945</v>
      </c>
      <c r="I18" s="10">
        <f t="shared" si="4"/>
        <v>37.184833179284823</v>
      </c>
      <c r="J18" s="10">
        <f t="shared" si="5"/>
        <v>-4.4725865770645332E-8</v>
      </c>
      <c r="K18" s="10">
        <f t="shared" si="6"/>
        <v>-9.616755721731375E-7</v>
      </c>
      <c r="L18" s="10">
        <f t="shared" si="7"/>
        <v>37.184832172883382</v>
      </c>
    </row>
    <row r="19" spans="1:12" x14ac:dyDescent="0.2">
      <c r="A19" s="11">
        <v>39825</v>
      </c>
      <c r="B19" s="9">
        <v>18.399999999999999</v>
      </c>
      <c r="C19" s="9">
        <v>48400</v>
      </c>
      <c r="D19" s="10">
        <v>42911</v>
      </c>
      <c r="E19" s="10">
        <f t="shared" si="0"/>
        <v>1.1279159189951296</v>
      </c>
      <c r="F19" s="10">
        <f t="shared" si="1"/>
        <v>1.0455220957019293</v>
      </c>
      <c r="G19" s="10">
        <f t="shared" si="2"/>
        <v>3.9024751104800178E-3</v>
      </c>
      <c r="H19" s="10">
        <f t="shared" si="3"/>
        <v>1.0788063912105881</v>
      </c>
      <c r="I19" s="10">
        <f t="shared" si="4"/>
        <v>36.793489495951874</v>
      </c>
      <c r="J19" s="10">
        <f t="shared" si="5"/>
        <v>-4.5577047839011238E-8</v>
      </c>
      <c r="K19" s="10">
        <f t="shared" si="6"/>
        <v>-1.3598996254089887E-6</v>
      </c>
      <c r="L19" s="10">
        <f t="shared" si="7"/>
        <v>36.793488090475201</v>
      </c>
    </row>
    <row r="20" spans="1:12" x14ac:dyDescent="0.2">
      <c r="A20" s="11">
        <v>39826</v>
      </c>
      <c r="B20" s="9">
        <v>18</v>
      </c>
      <c r="C20" s="9">
        <v>49600</v>
      </c>
      <c r="D20" s="10">
        <v>42912</v>
      </c>
      <c r="E20" s="10">
        <f t="shared" si="0"/>
        <v>1.1558538404175989</v>
      </c>
      <c r="F20" s="10">
        <f t="shared" si="1"/>
        <v>1.0807994460428867</v>
      </c>
      <c r="G20" s="10">
        <f t="shared" si="2"/>
        <v>6.3364692164825593E-3</v>
      </c>
      <c r="H20" s="10">
        <f t="shared" si="3"/>
        <v>1.0694434056656001</v>
      </c>
      <c r="I20" s="10">
        <f t="shared" si="4"/>
        <v>38.192327141877271</v>
      </c>
      <c r="J20" s="10">
        <f t="shared" si="5"/>
        <v>-4.2655321379847743E-8</v>
      </c>
      <c r="K20" s="10">
        <f t="shared" si="6"/>
        <v>-1.1507429479292209E-6</v>
      </c>
      <c r="L20" s="10">
        <f t="shared" si="7"/>
        <v>38.192325948479002</v>
      </c>
    </row>
    <row r="21" spans="1:12" x14ac:dyDescent="0.2">
      <c r="A21" s="11">
        <v>39827</v>
      </c>
      <c r="B21" s="9">
        <v>16.3</v>
      </c>
      <c r="C21" s="9">
        <v>49200</v>
      </c>
      <c r="D21" s="10">
        <v>42913</v>
      </c>
      <c r="E21" s="10">
        <f t="shared" si="0"/>
        <v>1.1465057208771234</v>
      </c>
      <c r="F21" s="10">
        <f t="shared" si="1"/>
        <v>1.1131983332264417</v>
      </c>
      <c r="G21" s="10">
        <f t="shared" si="2"/>
        <v>4.056793222718868E-3</v>
      </c>
      <c r="H21" s="10">
        <f t="shared" si="3"/>
        <v>1.0299204433356859</v>
      </c>
      <c r="I21" s="10">
        <f t="shared" si="4"/>
        <v>39.479868865135316</v>
      </c>
      <c r="J21" s="10">
        <f t="shared" si="5"/>
        <v>-4.0212603298626561E-8</v>
      </c>
      <c r="K21" s="10">
        <f t="shared" si="6"/>
        <v>-4.9067369094690626E-7</v>
      </c>
      <c r="L21" s="10">
        <f t="shared" si="7"/>
        <v>39.479868334249019</v>
      </c>
    </row>
    <row r="22" spans="1:12" x14ac:dyDescent="0.2">
      <c r="A22" s="11">
        <v>39828</v>
      </c>
      <c r="B22" s="9">
        <v>15.2</v>
      </c>
      <c r="C22" s="9">
        <v>49100</v>
      </c>
      <c r="D22" s="10">
        <v>42914</v>
      </c>
      <c r="E22" s="10">
        <f t="shared" si="0"/>
        <v>1.1441487626415623</v>
      </c>
      <c r="F22" s="10">
        <f t="shared" si="1"/>
        <v>1.1389260294628816</v>
      </c>
      <c r="G22" s="10">
        <f t="shared" si="2"/>
        <v>7.9568262933455997E-4</v>
      </c>
      <c r="H22" s="10">
        <f t="shared" si="3"/>
        <v>1.0045856649541531</v>
      </c>
      <c r="I22" s="10">
        <f t="shared" si="4"/>
        <v>40.505867086914883</v>
      </c>
      <c r="J22" s="10">
        <f t="shared" si="5"/>
        <v>-3.841928542796242E-8</v>
      </c>
      <c r="K22" s="10">
        <f t="shared" si="6"/>
        <v>-7.4328614342656081E-8</v>
      </c>
      <c r="L22" s="10">
        <f t="shared" si="7"/>
        <v>40.505866974166985</v>
      </c>
    </row>
    <row r="23" spans="1:12" x14ac:dyDescent="0.2">
      <c r="A23" s="11">
        <v>39829</v>
      </c>
      <c r="B23" s="9">
        <v>13.1</v>
      </c>
      <c r="C23" s="9">
        <v>50600</v>
      </c>
      <c r="D23" s="10">
        <v>42915</v>
      </c>
      <c r="E23" s="10">
        <f t="shared" si="0"/>
        <v>1.1790749155307003</v>
      </c>
      <c r="F23" s="10">
        <f t="shared" si="1"/>
        <v>1.2323604621283548</v>
      </c>
      <c r="G23" s="10">
        <f t="shared" si="2"/>
        <v>-1.4035592956932071E-2</v>
      </c>
      <c r="H23" s="10">
        <f t="shared" si="3"/>
        <v>0.95676139552089545</v>
      </c>
      <c r="I23" s="10">
        <f t="shared" si="4"/>
        <v>44.266460197000136</v>
      </c>
      <c r="J23" s="10">
        <f t="shared" si="5"/>
        <v>-3.2822615399412552E-8</v>
      </c>
      <c r="K23" s="10">
        <f t="shared" si="6"/>
        <v>6.5196778935922742E-7</v>
      </c>
      <c r="L23" s="10">
        <f t="shared" si="7"/>
        <v>44.266460816145312</v>
      </c>
    </row>
    <row r="24" spans="1:12" x14ac:dyDescent="0.2">
      <c r="A24" s="11">
        <v>39830</v>
      </c>
      <c r="B24" s="9">
        <v>12.1</v>
      </c>
      <c r="C24" s="9">
        <v>50800</v>
      </c>
      <c r="D24" s="10">
        <v>42916</v>
      </c>
      <c r="E24" s="10">
        <f t="shared" si="0"/>
        <v>1.1837077080809022</v>
      </c>
      <c r="F24" s="10">
        <f t="shared" si="1"/>
        <v>1.2670188122939345</v>
      </c>
      <c r="G24" s="10">
        <f t="shared" si="2"/>
        <v>-2.5655388777643912E-2</v>
      </c>
      <c r="H24" s="10">
        <f t="shared" si="3"/>
        <v>0.93424635577257309</v>
      </c>
      <c r="I24" s="10">
        <f t="shared" si="4"/>
        <v>45.670299468578307</v>
      </c>
      <c r="J24" s="10">
        <f t="shared" si="5"/>
        <v>-3.1054082872251237E-8</v>
      </c>
      <c r="K24" s="10">
        <f t="shared" si="6"/>
        <v>9.7210482898736759E-7</v>
      </c>
      <c r="L24" s="10">
        <f t="shared" si="7"/>
        <v>45.67030040962905</v>
      </c>
    </row>
    <row r="25" spans="1:12" x14ac:dyDescent="0.2">
      <c r="A25" s="11">
        <v>39831</v>
      </c>
      <c r="B25" s="9">
        <v>13</v>
      </c>
      <c r="C25" s="9">
        <v>50800</v>
      </c>
      <c r="D25" s="10">
        <v>42917</v>
      </c>
      <c r="E25" s="10">
        <f t="shared" si="0"/>
        <v>1.1836801267562971</v>
      </c>
      <c r="F25" s="10">
        <f t="shared" si="1"/>
        <v>1.2401019614118589</v>
      </c>
      <c r="G25" s="10">
        <f t="shared" si="2"/>
        <v>-1.5376786481363917E-2</v>
      </c>
      <c r="H25" s="10">
        <f t="shared" si="3"/>
        <v>0.9545022615790999</v>
      </c>
      <c r="I25" s="10">
        <f t="shared" si="4"/>
        <v>44.58057768079896</v>
      </c>
      <c r="J25" s="10">
        <f t="shared" si="5"/>
        <v>-3.241471107398977E-8</v>
      </c>
      <c r="K25" s="10">
        <f t="shared" si="6"/>
        <v>6.8121408304017624E-7</v>
      </c>
      <c r="L25" s="10">
        <f t="shared" si="7"/>
        <v>44.580578329598332</v>
      </c>
    </row>
    <row r="26" spans="1:12" x14ac:dyDescent="0.2">
      <c r="A26" s="11">
        <v>39832</v>
      </c>
      <c r="B26" s="9">
        <v>14</v>
      </c>
      <c r="C26" s="9">
        <v>50500</v>
      </c>
      <c r="D26" s="10">
        <v>42918</v>
      </c>
      <c r="E26" s="10">
        <f t="shared" si="0"/>
        <v>1.1766624726222097</v>
      </c>
      <c r="F26" s="10">
        <f t="shared" si="1"/>
        <v>1.2041547730396875</v>
      </c>
      <c r="G26" s="10">
        <f t="shared" si="2"/>
        <v>-6.264704144034512E-3</v>
      </c>
      <c r="H26" s="10">
        <f t="shared" si="3"/>
        <v>0.97716879836959991</v>
      </c>
      <c r="I26" s="10">
        <f t="shared" si="4"/>
        <v>43.128308375947988</v>
      </c>
      <c r="J26" s="10">
        <f t="shared" si="5"/>
        <v>-3.4375824963584416E-8</v>
      </c>
      <c r="K26" s="10">
        <f t="shared" si="6"/>
        <v>3.4960021677189742E-7</v>
      </c>
      <c r="L26" s="10">
        <f t="shared" si="7"/>
        <v>43.128308691172379</v>
      </c>
    </row>
    <row r="27" spans="1:12" x14ac:dyDescent="0.2">
      <c r="A27" s="11">
        <v>39833</v>
      </c>
      <c r="B27" s="9">
        <v>12.4</v>
      </c>
      <c r="C27" s="9">
        <v>50500</v>
      </c>
      <c r="D27" s="10">
        <v>42919</v>
      </c>
      <c r="E27" s="10">
        <f t="shared" si="0"/>
        <v>1.1766350567347794</v>
      </c>
      <c r="F27" s="10">
        <f t="shared" si="1"/>
        <v>1.250431812233834</v>
      </c>
      <c r="G27" s="10">
        <f t="shared" si="2"/>
        <v>-2.1215864489429491E-2</v>
      </c>
      <c r="H27" s="10">
        <f t="shared" si="3"/>
        <v>0.94098298301670658</v>
      </c>
      <c r="I27" s="10">
        <f t="shared" si="4"/>
        <v>44.996302981753423</v>
      </c>
      <c r="J27" s="10">
        <f t="shared" si="5"/>
        <v>-3.1882161768326264E-8</v>
      </c>
      <c r="K27" s="10">
        <f t="shared" si="6"/>
        <v>8.8386236128179957E-7</v>
      </c>
      <c r="L27" s="10">
        <f t="shared" si="7"/>
        <v>44.996303833733627</v>
      </c>
    </row>
    <row r="28" spans="1:12" x14ac:dyDescent="0.2">
      <c r="A28" s="11">
        <v>39834</v>
      </c>
      <c r="B28" s="9">
        <v>10.3</v>
      </c>
      <c r="C28" s="9">
        <v>51700</v>
      </c>
      <c r="D28" s="10">
        <v>42920</v>
      </c>
      <c r="E28" s="10">
        <f t="shared" si="0"/>
        <v>1.2045666356011184</v>
      </c>
      <c r="F28" s="10">
        <f t="shared" si="1"/>
        <v>1.3471558255049496</v>
      </c>
      <c r="G28" s="10">
        <f t="shared" si="2"/>
        <v>-5.8832985059161499E-2</v>
      </c>
      <c r="H28" s="10">
        <f t="shared" si="3"/>
        <v>0.89415538484541313</v>
      </c>
      <c r="I28" s="10">
        <f t="shared" si="4"/>
        <v>48.941279089726351</v>
      </c>
      <c r="J28" s="10">
        <f t="shared" si="5"/>
        <v>-2.7474234761666962E-8</v>
      </c>
      <c r="K28" s="10">
        <f t="shared" si="6"/>
        <v>1.4867242318675227E-6</v>
      </c>
      <c r="L28" s="10">
        <f t="shared" si="7"/>
        <v>48.941280548976344</v>
      </c>
    </row>
    <row r="29" spans="1:12" x14ac:dyDescent="0.2">
      <c r="A29" s="11">
        <v>39835</v>
      </c>
      <c r="B29" s="9">
        <v>9.5</v>
      </c>
      <c r="C29" s="9">
        <v>52000</v>
      </c>
      <c r="D29" s="10">
        <v>42921</v>
      </c>
      <c r="E29" s="10">
        <f t="shared" si="0"/>
        <v>1.2115281563803266</v>
      </c>
      <c r="F29" s="10">
        <f t="shared" si="1"/>
        <v>1.3821993157181927</v>
      </c>
      <c r="G29" s="10">
        <f t="shared" si="2"/>
        <v>-7.8604948251477499E-2</v>
      </c>
      <c r="H29" s="10">
        <f t="shared" si="3"/>
        <v>0.87652203455969369</v>
      </c>
      <c r="I29" s="10">
        <f t="shared" si="4"/>
        <v>50.380233284729869</v>
      </c>
      <c r="J29" s="10">
        <f t="shared" si="5"/>
        <v>-2.6100604471451973E-8</v>
      </c>
      <c r="K29" s="10">
        <f t="shared" si="6"/>
        <v>1.6998958950434226E-6</v>
      </c>
      <c r="L29" s="10">
        <f t="shared" si="7"/>
        <v>50.380234958525158</v>
      </c>
    </row>
    <row r="30" spans="1:12" x14ac:dyDescent="0.2">
      <c r="A30" s="11">
        <v>39836</v>
      </c>
      <c r="B30" s="9">
        <v>10</v>
      </c>
      <c r="C30" s="9">
        <v>52700</v>
      </c>
      <c r="D30" s="10">
        <v>42922</v>
      </c>
      <c r="E30" s="10">
        <f t="shared" si="0"/>
        <v>1.2278085830110432</v>
      </c>
      <c r="F30" s="10">
        <f t="shared" si="1"/>
        <v>1.3834005551046265</v>
      </c>
      <c r="G30" s="10">
        <f t="shared" si="2"/>
        <v>-7.1105185343591212E-2</v>
      </c>
      <c r="H30" s="10">
        <f t="shared" si="3"/>
        <v>0.88752934099999992</v>
      </c>
      <c r="I30" s="10">
        <f t="shared" si="4"/>
        <v>50.437886089706261</v>
      </c>
      <c r="J30" s="10">
        <f t="shared" si="5"/>
        <v>-2.6055357970931989E-8</v>
      </c>
      <c r="K30" s="10">
        <f t="shared" si="6"/>
        <v>1.5298061964520864E-6</v>
      </c>
      <c r="L30" s="10">
        <f t="shared" si="7"/>
        <v>50.437887593457098</v>
      </c>
    </row>
    <row r="31" spans="1:12" x14ac:dyDescent="0.2">
      <c r="A31" s="11">
        <v>39837</v>
      </c>
      <c r="B31" s="9">
        <v>11.2</v>
      </c>
      <c r="C31" s="9">
        <v>52400</v>
      </c>
      <c r="D31" s="10">
        <v>42923</v>
      </c>
      <c r="E31" s="10">
        <f t="shared" si="0"/>
        <v>1.2207907182629361</v>
      </c>
      <c r="F31" s="10">
        <f t="shared" si="1"/>
        <v>1.335467613132566</v>
      </c>
      <c r="G31" s="10">
        <f t="shared" si="2"/>
        <v>-4.4909963888604201E-2</v>
      </c>
      <c r="H31" s="10">
        <f t="shared" si="3"/>
        <v>0.91412978215126017</v>
      </c>
      <c r="I31" s="10">
        <f t="shared" si="4"/>
        <v>48.470544746594506</v>
      </c>
      <c r="J31" s="10">
        <f t="shared" si="5"/>
        <v>-2.7956575621565142E-8</v>
      </c>
      <c r="K31" s="10">
        <f t="shared" si="6"/>
        <v>1.1984339853913298E-6</v>
      </c>
      <c r="L31" s="10">
        <f t="shared" si="7"/>
        <v>48.470545917071917</v>
      </c>
    </row>
    <row r="32" spans="1:12" x14ac:dyDescent="0.2">
      <c r="A32" s="11">
        <v>39838</v>
      </c>
      <c r="B32" s="9">
        <v>12.8</v>
      </c>
      <c r="C32" s="9">
        <v>52300</v>
      </c>
      <c r="D32" s="10">
        <v>42924</v>
      </c>
      <c r="E32" s="10">
        <f t="shared" si="0"/>
        <v>1.2184325785108563</v>
      </c>
      <c r="F32" s="10">
        <f t="shared" si="1"/>
        <v>1.2825753879863844</v>
      </c>
      <c r="G32" s="10">
        <f t="shared" si="2"/>
        <v>-2.0573493553491369E-2</v>
      </c>
      <c r="H32" s="10">
        <f t="shared" si="3"/>
        <v>0.94998905321563132</v>
      </c>
      <c r="I32" s="10">
        <f t="shared" si="4"/>
        <v>46.313371255477328</v>
      </c>
      <c r="J32" s="10">
        <f t="shared" si="5"/>
        <v>-3.0306418494984006E-8</v>
      </c>
      <c r="K32" s="10">
        <f t="shared" si="6"/>
        <v>7.1599124090224636E-7</v>
      </c>
      <c r="L32" s="10">
        <f t="shared" si="7"/>
        <v>46.313371941162153</v>
      </c>
    </row>
    <row r="33" spans="1:12" x14ac:dyDescent="0.2">
      <c r="A33" s="11">
        <v>39839</v>
      </c>
      <c r="B33" s="9">
        <v>14.7</v>
      </c>
      <c r="C33" s="9">
        <v>52400</v>
      </c>
      <c r="D33" s="10">
        <v>42925</v>
      </c>
      <c r="E33" s="10">
        <f t="shared" si="0"/>
        <v>1.2207338380896913</v>
      </c>
      <c r="F33" s="10">
        <f t="shared" si="1"/>
        <v>1.2291738628561286</v>
      </c>
      <c r="G33" s="10">
        <f t="shared" si="2"/>
        <v>-2.1239636710169386E-3</v>
      </c>
      <c r="H33" s="10">
        <f t="shared" si="3"/>
        <v>0.99313357937271307</v>
      </c>
      <c r="I33" s="10">
        <f t="shared" si="4"/>
        <v>44.148638931822525</v>
      </c>
      <c r="J33" s="10">
        <f t="shared" si="5"/>
        <v>-3.2992759260734273E-8</v>
      </c>
      <c r="K33" s="10">
        <f t="shared" si="6"/>
        <v>1.0063825249374591E-7</v>
      </c>
      <c r="L33" s="10">
        <f t="shared" si="7"/>
        <v>44.14863899946802</v>
      </c>
    </row>
    <row r="34" spans="1:12" x14ac:dyDescent="0.2">
      <c r="A34" s="11">
        <v>39840</v>
      </c>
      <c r="B34" s="9">
        <v>16.600000000000001</v>
      </c>
      <c r="C34" s="9">
        <v>52400</v>
      </c>
      <c r="D34" s="10">
        <v>42926</v>
      </c>
      <c r="E34" s="10">
        <f t="shared" si="0"/>
        <v>1.2207053999906816</v>
      </c>
      <c r="F34" s="10">
        <f t="shared" si="1"/>
        <v>1.1773064955881494</v>
      </c>
      <c r="G34" s="10">
        <f t="shared" si="2"/>
        <v>8.1825702611526552E-3</v>
      </c>
      <c r="H34" s="10">
        <f t="shared" si="3"/>
        <v>1.0368628768847923</v>
      </c>
      <c r="I34" s="10">
        <f t="shared" si="4"/>
        <v>42.056974829640708</v>
      </c>
      <c r="J34" s="10">
        <f t="shared" si="5"/>
        <v>-3.595901936050881E-8</v>
      </c>
      <c r="K34" s="10">
        <f t="shared" si="6"/>
        <v>-5.5421915662759038E-7</v>
      </c>
      <c r="L34" s="10">
        <f t="shared" si="7"/>
        <v>42.056974239462534</v>
      </c>
    </row>
    <row r="35" spans="1:12" x14ac:dyDescent="0.2">
      <c r="A35" s="11">
        <v>39841</v>
      </c>
      <c r="B35" s="9">
        <v>17.399999999999999</v>
      </c>
      <c r="C35" s="9">
        <v>52100</v>
      </c>
      <c r="D35" s="10">
        <v>42927</v>
      </c>
      <c r="E35" s="10">
        <f t="shared" si="0"/>
        <v>1.2136883546485895</v>
      </c>
      <c r="F35" s="10">
        <f t="shared" si="1"/>
        <v>1.1499317177065558</v>
      </c>
      <c r="G35" s="10">
        <f t="shared" si="2"/>
        <v>1.0036889724123204E-2</v>
      </c>
      <c r="H35" s="10">
        <f t="shared" si="3"/>
        <v>1.0554438458912945</v>
      </c>
      <c r="I35" s="10">
        <f t="shared" si="4"/>
        <v>40.956759751707899</v>
      </c>
      <c r="J35" s="10">
        <f t="shared" si="5"/>
        <v>-3.7688590427716846E-8</v>
      </c>
      <c r="K35" s="10">
        <f t="shared" si="6"/>
        <v>-8.4942811808149252E-7</v>
      </c>
      <c r="L35" s="10">
        <f t="shared" si="7"/>
        <v>40.956758864591187</v>
      </c>
    </row>
    <row r="36" spans="1:12" x14ac:dyDescent="0.2">
      <c r="A36" s="11">
        <v>39842</v>
      </c>
      <c r="B36" s="9">
        <v>18.600000000000001</v>
      </c>
      <c r="C36" s="9">
        <v>50700</v>
      </c>
      <c r="D36" s="10">
        <v>42928</v>
      </c>
      <c r="E36" s="10">
        <f t="shared" si="0"/>
        <v>1.1810473350726798</v>
      </c>
      <c r="F36" s="10">
        <f t="shared" si="1"/>
        <v>1.090033084812333</v>
      </c>
      <c r="G36" s="10">
        <f t="shared" si="2"/>
        <v>8.459389915692091E-3</v>
      </c>
      <c r="H36" s="10">
        <f t="shared" si="3"/>
        <v>1.0834967777845168</v>
      </c>
      <c r="I36" s="10">
        <f t="shared" si="4"/>
        <v>38.561329431610019</v>
      </c>
      <c r="J36" s="10">
        <f t="shared" si="5"/>
        <v>-4.1936950309540684E-8</v>
      </c>
      <c r="K36" s="10">
        <f t="shared" si="6"/>
        <v>-1.3514689719040705E-6</v>
      </c>
      <c r="L36" s="10">
        <f t="shared" si="7"/>
        <v>38.561328038204095</v>
      </c>
    </row>
    <row r="37" spans="1:12" x14ac:dyDescent="0.2">
      <c r="A37" s="11">
        <v>39843</v>
      </c>
      <c r="B37" s="9">
        <v>16.899999999999999</v>
      </c>
      <c r="C37" s="9">
        <v>50700</v>
      </c>
      <c r="D37" s="10">
        <v>42929</v>
      </c>
      <c r="E37" s="10">
        <f t="shared" si="0"/>
        <v>1.1810198234293834</v>
      </c>
      <c r="F37" s="10">
        <f t="shared" si="1"/>
        <v>1.1314409435422801</v>
      </c>
      <c r="G37" s="10">
        <f t="shared" si="2"/>
        <v>6.919739032364371E-3</v>
      </c>
      <c r="H37" s="10">
        <f t="shared" si="3"/>
        <v>1.0438192379108036</v>
      </c>
      <c r="I37" s="10">
        <f t="shared" si="4"/>
        <v>40.212084722943644</v>
      </c>
      <c r="J37" s="10">
        <f t="shared" si="5"/>
        <v>-3.8928447389588221E-8</v>
      </c>
      <c r="K37" s="10">
        <f t="shared" si="6"/>
        <v>-6.9385077651114012E-7</v>
      </c>
      <c r="L37" s="10">
        <f t="shared" si="7"/>
        <v>40.212083990164416</v>
      </c>
    </row>
    <row r="38" spans="1:12" x14ac:dyDescent="0.2">
      <c r="A38" s="11">
        <v>39844</v>
      </c>
      <c r="B38" s="9">
        <v>13.4</v>
      </c>
      <c r="C38" s="9">
        <v>51700</v>
      </c>
      <c r="D38" s="10">
        <v>42930</v>
      </c>
      <c r="E38" s="10">
        <f t="shared" si="0"/>
        <v>1.2042860470533427</v>
      </c>
      <c r="F38" s="10">
        <f t="shared" si="1"/>
        <v>1.2498442835357066</v>
      </c>
      <c r="G38" s="10">
        <f t="shared" si="2"/>
        <v>-1.2803364401661882E-2</v>
      </c>
      <c r="H38" s="10">
        <f t="shared" si="3"/>
        <v>0.96354886998124012</v>
      </c>
      <c r="I38" s="10">
        <f t="shared" si="4"/>
        <v>44.980718838857939</v>
      </c>
      <c r="J38" s="10">
        <f t="shared" si="5"/>
        <v>-3.1912098270320063E-8</v>
      </c>
      <c r="K38" s="10">
        <f t="shared" si="6"/>
        <v>5.3523427275701547E-7</v>
      </c>
      <c r="L38" s="10">
        <f t="shared" si="7"/>
        <v>44.980719342180109</v>
      </c>
    </row>
    <row r="39" spans="1:12" x14ac:dyDescent="0.2">
      <c r="A39" s="11">
        <v>39845</v>
      </c>
      <c r="B39" s="9">
        <v>13.4</v>
      </c>
      <c r="C39" s="9">
        <v>51600</v>
      </c>
      <c r="D39" s="10">
        <v>42931</v>
      </c>
      <c r="E39" s="10">
        <f t="shared" si="0"/>
        <v>1.2019286762479326</v>
      </c>
      <c r="F39" s="10">
        <f t="shared" si="1"/>
        <v>1.2473977332061359</v>
      </c>
      <c r="G39" s="10">
        <f t="shared" si="2"/>
        <v>-1.2656138173677086E-2</v>
      </c>
      <c r="H39" s="10">
        <f t="shared" si="3"/>
        <v>0.96354886998124012</v>
      </c>
      <c r="I39" s="10">
        <f t="shared" si="4"/>
        <v>44.880965929281402</v>
      </c>
      <c r="J39" s="10">
        <f t="shared" si="5"/>
        <v>-3.2037212451315697E-8</v>
      </c>
      <c r="K39" s="10">
        <f t="shared" si="6"/>
        <v>5.3675814223362755E-7</v>
      </c>
      <c r="L39" s="10">
        <f t="shared" si="7"/>
        <v>44.880966434002332</v>
      </c>
    </row>
    <row r="40" spans="1:12" x14ac:dyDescent="0.2">
      <c r="A40" s="11">
        <v>39846</v>
      </c>
      <c r="B40" s="9">
        <v>14.7</v>
      </c>
      <c r="C40" s="9">
        <v>50700</v>
      </c>
      <c r="D40" s="10">
        <v>42932</v>
      </c>
      <c r="E40" s="10">
        <f t="shared" si="0"/>
        <v>1.1809372961893227</v>
      </c>
      <c r="F40" s="10">
        <f t="shared" si="1"/>
        <v>1.189102171870204</v>
      </c>
      <c r="G40" s="10">
        <f t="shared" si="2"/>
        <v>-1.701914618396416E-3</v>
      </c>
      <c r="H40" s="10">
        <f t="shared" si="3"/>
        <v>0.99313357937271307</v>
      </c>
      <c r="I40" s="10">
        <f t="shared" si="4"/>
        <v>42.523524379964044</v>
      </c>
      <c r="J40" s="10">
        <f t="shared" si="5"/>
        <v>-3.5250257411651773E-8</v>
      </c>
      <c r="K40" s="10">
        <f t="shared" si="6"/>
        <v>1.0559326512674646E-7</v>
      </c>
      <c r="L40" s="10">
        <f t="shared" si="7"/>
        <v>42.52352445030705</v>
      </c>
    </row>
    <row r="41" spans="1:12" x14ac:dyDescent="0.2">
      <c r="A41" s="11">
        <v>39847</v>
      </c>
      <c r="B41" s="9">
        <v>14.9</v>
      </c>
      <c r="C41" s="9">
        <v>51500</v>
      </c>
      <c r="D41" s="10">
        <v>42933</v>
      </c>
      <c r="E41" s="10">
        <f t="shared" si="0"/>
        <v>1.1995434747164186</v>
      </c>
      <c r="F41" s="10">
        <f t="shared" si="1"/>
        <v>1.2022972391575411</v>
      </c>
      <c r="G41" s="10">
        <f t="shared" si="2"/>
        <v>-6.1086890428119114E-4</v>
      </c>
      <c r="H41" s="10">
        <f t="shared" si="3"/>
        <v>0.99770958099924434</v>
      </c>
      <c r="I41" s="10">
        <f t="shared" si="4"/>
        <v>43.058684317724499</v>
      </c>
      <c r="J41" s="10">
        <f t="shared" si="5"/>
        <v>-3.4481961589583776E-8</v>
      </c>
      <c r="K41" s="10">
        <f t="shared" si="6"/>
        <v>3.4526678224080044E-8</v>
      </c>
      <c r="L41" s="10">
        <f t="shared" si="7"/>
        <v>43.058684317769213</v>
      </c>
    </row>
    <row r="42" spans="1:12" x14ac:dyDescent="0.2">
      <c r="A42" s="11">
        <v>39848</v>
      </c>
      <c r="B42" s="9">
        <v>12.4</v>
      </c>
      <c r="C42" s="9">
        <v>50900</v>
      </c>
      <c r="D42" s="10">
        <v>42934</v>
      </c>
      <c r="E42" s="10">
        <f t="shared" si="0"/>
        <v>1.1855405971956958</v>
      </c>
      <c r="F42" s="10">
        <f t="shared" si="1"/>
        <v>1.2598958946047669</v>
      </c>
      <c r="G42" s="10">
        <f t="shared" si="2"/>
        <v>-2.2164153541995732E-2</v>
      </c>
      <c r="H42" s="10">
        <f t="shared" si="3"/>
        <v>0.94098298301670658</v>
      </c>
      <c r="I42" s="10">
        <f t="shared" si="4"/>
        <v>45.382222491603315</v>
      </c>
      <c r="J42" s="10">
        <f t="shared" si="5"/>
        <v>-3.1405683373342277E-8</v>
      </c>
      <c r="K42" s="10">
        <f t="shared" si="6"/>
        <v>8.7424412659665267E-7</v>
      </c>
      <c r="L42" s="10">
        <f t="shared" si="7"/>
        <v>45.382223334441761</v>
      </c>
    </row>
    <row r="43" spans="1:12" x14ac:dyDescent="0.2">
      <c r="A43" s="11">
        <v>39849</v>
      </c>
      <c r="B43" s="9">
        <v>9.1</v>
      </c>
      <c r="C43" s="9">
        <v>52000</v>
      </c>
      <c r="D43" s="10">
        <v>42935</v>
      </c>
      <c r="E43" s="10">
        <f t="shared" si="0"/>
        <v>1.211133108186794</v>
      </c>
      <c r="F43" s="10">
        <f t="shared" si="1"/>
        <v>1.3957182998380349</v>
      </c>
      <c r="G43" s="10">
        <f t="shared" si="2"/>
        <v>-8.8671895934453016E-2</v>
      </c>
      <c r="H43" s="10">
        <f t="shared" si="3"/>
        <v>0.867748963617758</v>
      </c>
      <c r="I43" s="10">
        <f t="shared" si="4"/>
        <v>50.935173819725719</v>
      </c>
      <c r="J43" s="10">
        <f t="shared" si="5"/>
        <v>-2.5598102662049169E-8</v>
      </c>
      <c r="K43" s="10">
        <f t="shared" si="6"/>
        <v>1.8107857581893463E-6</v>
      </c>
      <c r="L43" s="10">
        <f t="shared" si="7"/>
        <v>50.935175604913375</v>
      </c>
    </row>
    <row r="44" spans="1:12" x14ac:dyDescent="0.2">
      <c r="A44" s="11">
        <v>39850</v>
      </c>
      <c r="B44" s="9">
        <v>9</v>
      </c>
      <c r="C44" s="9">
        <v>52900</v>
      </c>
      <c r="D44" s="10">
        <v>42936</v>
      </c>
      <c r="E44" s="10">
        <f t="shared" si="0"/>
        <v>1.2320663312837712</v>
      </c>
      <c r="F44" s="10">
        <f t="shared" si="1"/>
        <v>1.4234321497722122</v>
      </c>
      <c r="G44" s="10">
        <f t="shared" si="2"/>
        <v>-9.831354270157458E-2</v>
      </c>
      <c r="H44" s="10">
        <f t="shared" si="3"/>
        <v>0.86556028081909997</v>
      </c>
      <c r="I44" s="10">
        <f t="shared" si="4"/>
        <v>52.087750594175816</v>
      </c>
      <c r="J44" s="10">
        <f t="shared" si="5"/>
        <v>-2.4612316565875197E-8</v>
      </c>
      <c r="K44" s="10">
        <f t="shared" si="6"/>
        <v>1.7927851983065847E-6</v>
      </c>
      <c r="L44" s="10">
        <f t="shared" si="7"/>
        <v>52.087752362348695</v>
      </c>
    </row>
    <row r="45" spans="1:12" x14ac:dyDescent="0.2">
      <c r="A45" s="11">
        <v>39851</v>
      </c>
      <c r="B45" s="9">
        <v>10.6</v>
      </c>
      <c r="C45" s="9">
        <v>52500</v>
      </c>
      <c r="D45" s="10">
        <v>42937</v>
      </c>
      <c r="E45" s="10">
        <f t="shared" si="0"/>
        <v>1.2227216619698629</v>
      </c>
      <c r="F45" s="10">
        <f t="shared" si="1"/>
        <v>1.3573767718652137</v>
      </c>
      <c r="G45" s="10">
        <f t="shared" si="2"/>
        <v>-5.6773805784944856E-2</v>
      </c>
      <c r="H45" s="10">
        <f t="shared" si="3"/>
        <v>0.90079754369870568</v>
      </c>
      <c r="I45" s="10">
        <f t="shared" si="4"/>
        <v>49.367923807701501</v>
      </c>
      <c r="J45" s="10">
        <f t="shared" si="5"/>
        <v>-2.7062601713794603E-8</v>
      </c>
      <c r="K45" s="10">
        <f t="shared" si="6"/>
        <v>1.3694204128733754E-6</v>
      </c>
      <c r="L45" s="10">
        <f t="shared" si="7"/>
        <v>49.367925150059307</v>
      </c>
    </row>
    <row r="46" spans="1:12" x14ac:dyDescent="0.2">
      <c r="A46" s="11">
        <v>39852</v>
      </c>
      <c r="B46" s="9">
        <v>12.3</v>
      </c>
      <c r="C46" s="9">
        <v>51700</v>
      </c>
      <c r="D46" s="10">
        <v>42938</v>
      </c>
      <c r="E46" s="10">
        <f t="shared" si="0"/>
        <v>1.2040616703153384</v>
      </c>
      <c r="F46" s="10">
        <f t="shared" si="1"/>
        <v>1.2826417869804296</v>
      </c>
      <c r="G46" s="10">
        <f t="shared" si="2"/>
        <v>-2.5470300396964091E-2</v>
      </c>
      <c r="H46" s="10">
        <f t="shared" si="3"/>
        <v>0.93873572694829865</v>
      </c>
      <c r="I46" s="10">
        <f t="shared" si="4"/>
        <v>46.311201065153384</v>
      </c>
      <c r="J46" s="10">
        <f t="shared" si="5"/>
        <v>-3.0303285394075228E-8</v>
      </c>
      <c r="K46" s="10">
        <f t="shared" si="6"/>
        <v>8.8609309635293271E-7</v>
      </c>
      <c r="L46" s="10">
        <f t="shared" si="7"/>
        <v>46.311201920943198</v>
      </c>
    </row>
    <row r="47" spans="1:12" x14ac:dyDescent="0.2">
      <c r="A47" s="11">
        <v>39853</v>
      </c>
      <c r="B47" s="9">
        <v>13.9</v>
      </c>
      <c r="C47" s="9">
        <v>51800</v>
      </c>
      <c r="D47" s="10">
        <v>42939</v>
      </c>
      <c r="E47" s="10">
        <f t="shared" si="0"/>
        <v>1.2063625142644216</v>
      </c>
      <c r="F47" s="10">
        <f t="shared" si="1"/>
        <v>1.2374285652163881</v>
      </c>
      <c r="G47" s="10">
        <f t="shared" si="2"/>
        <v>-8.2232600865659727E-3</v>
      </c>
      <c r="H47" s="10">
        <f t="shared" si="3"/>
        <v>0.97489467123580265</v>
      </c>
      <c r="I47" s="10">
        <f t="shared" si="4"/>
        <v>44.478746960990428</v>
      </c>
      <c r="J47" s="10">
        <f t="shared" si="5"/>
        <v>-3.2554710152272228E-8</v>
      </c>
      <c r="K47" s="10">
        <f t="shared" si="6"/>
        <v>3.7026343593148526E-7</v>
      </c>
      <c r="L47" s="10">
        <f t="shared" si="7"/>
        <v>44.478747298699155</v>
      </c>
    </row>
    <row r="48" spans="1:12" x14ac:dyDescent="0.2">
      <c r="A48" s="11">
        <v>39854</v>
      </c>
      <c r="B48" s="9">
        <v>15.5</v>
      </c>
      <c r="C48" s="9">
        <v>51600</v>
      </c>
      <c r="D48" s="10">
        <v>42940</v>
      </c>
      <c r="E48" s="10">
        <f t="shared" si="0"/>
        <v>1.2016767582673498</v>
      </c>
      <c r="F48" s="10">
        <f t="shared" si="1"/>
        <v>1.18804259718963</v>
      </c>
      <c r="G48" s="10">
        <f t="shared" si="2"/>
        <v>2.7821669208820546E-3</v>
      </c>
      <c r="H48" s="10">
        <f t="shared" si="3"/>
        <v>1.0114761550721936</v>
      </c>
      <c r="I48" s="10">
        <f t="shared" si="4"/>
        <v>42.485173271505182</v>
      </c>
      <c r="J48" s="10">
        <f t="shared" si="5"/>
        <v>-3.5313063168350535E-8</v>
      </c>
      <c r="K48" s="10">
        <f t="shared" si="6"/>
        <v>-1.7395094106500847E-7</v>
      </c>
      <c r="L48" s="10">
        <f t="shared" si="7"/>
        <v>42.485173062241174</v>
      </c>
    </row>
    <row r="49" spans="1:12" x14ac:dyDescent="0.2">
      <c r="A49" s="11">
        <v>39855</v>
      </c>
      <c r="B49" s="9">
        <v>16.7</v>
      </c>
      <c r="C49" s="9">
        <v>52000</v>
      </c>
      <c r="D49" s="10">
        <v>42941</v>
      </c>
      <c r="E49" s="10">
        <f t="shared" si="0"/>
        <v>1.2109638806734822</v>
      </c>
      <c r="F49" s="10">
        <f t="shared" si="1"/>
        <v>1.1653070104896879</v>
      </c>
      <c r="G49" s="10">
        <f t="shared" si="2"/>
        <v>8.0194033592627563E-3</v>
      </c>
      <c r="H49" s="10">
        <f t="shared" si="3"/>
        <v>1.0391801214382193</v>
      </c>
      <c r="I49" s="10">
        <f t="shared" si="4"/>
        <v>41.573108196315879</v>
      </c>
      <c r="J49" s="10">
        <f t="shared" si="5"/>
        <v>-3.6702188562164465E-8</v>
      </c>
      <c r="K49" s="10">
        <f t="shared" si="6"/>
        <v>-5.9672354569526551E-7</v>
      </c>
      <c r="L49" s="10">
        <f t="shared" si="7"/>
        <v>41.573107562890144</v>
      </c>
    </row>
    <row r="50" spans="1:12" x14ac:dyDescent="0.2">
      <c r="A50" s="11">
        <v>39856</v>
      </c>
      <c r="B50" s="9">
        <v>18.600000000000001</v>
      </c>
      <c r="C50" s="9">
        <v>51500</v>
      </c>
      <c r="D50" s="10">
        <v>42942</v>
      </c>
      <c r="E50" s="10">
        <f t="shared" si="0"/>
        <v>1.1992920683712915</v>
      </c>
      <c r="F50" s="10">
        <f t="shared" si="1"/>
        <v>1.1068718365951651</v>
      </c>
      <c r="G50" s="10">
        <f t="shared" si="2"/>
        <v>1.0180749672951741E-2</v>
      </c>
      <c r="H50" s="10">
        <f t="shared" si="3"/>
        <v>1.0834967777845168</v>
      </c>
      <c r="I50" s="10">
        <f t="shared" si="4"/>
        <v>39.233576999870493</v>
      </c>
      <c r="J50" s="10">
        <f t="shared" si="5"/>
        <v>-4.0672816828179129E-8</v>
      </c>
      <c r="K50" s="10">
        <f t="shared" si="6"/>
        <v>-1.3218117625709827E-6</v>
      </c>
      <c r="L50" s="10">
        <f t="shared" si="7"/>
        <v>39.233575637385911</v>
      </c>
    </row>
    <row r="51" spans="1:12" x14ac:dyDescent="0.2">
      <c r="A51" s="11">
        <v>39857</v>
      </c>
      <c r="B51" s="9">
        <v>19.5</v>
      </c>
      <c r="C51" s="9">
        <v>51800</v>
      </c>
      <c r="D51" s="10">
        <v>42943</v>
      </c>
      <c r="E51" s="10">
        <f t="shared" si="0"/>
        <v>1.2062501455417647</v>
      </c>
      <c r="F51" s="10">
        <f t="shared" si="1"/>
        <v>1.0919492967797813</v>
      </c>
      <c r="G51" s="10">
        <f t="shared" si="2"/>
        <v>1.0669372034018774E-2</v>
      </c>
      <c r="H51" s="10">
        <f t="shared" si="3"/>
        <v>1.1046759671891937</v>
      </c>
      <c r="I51" s="10">
        <f t="shared" si="4"/>
        <v>38.639747799127413</v>
      </c>
      <c r="J51" s="10">
        <f t="shared" si="5"/>
        <v>-4.1790145171737375E-8</v>
      </c>
      <c r="K51" s="10">
        <f t="shared" si="6"/>
        <v>-1.6621488492214881E-6</v>
      </c>
      <c r="L51" s="10">
        <f t="shared" si="7"/>
        <v>38.639746095188421</v>
      </c>
    </row>
    <row r="52" spans="1:12" x14ac:dyDescent="0.2">
      <c r="A52" s="11">
        <v>39858</v>
      </c>
      <c r="B52" s="9">
        <v>20</v>
      </c>
      <c r="C52" s="9">
        <v>51400</v>
      </c>
      <c r="D52" s="10">
        <v>42944</v>
      </c>
      <c r="E52" s="10">
        <f t="shared" si="0"/>
        <v>1.1969076005961252</v>
      </c>
      <c r="F52" s="10">
        <f t="shared" si="1"/>
        <v>1.0720245492368492</v>
      </c>
      <c r="G52" s="10">
        <f t="shared" si="2"/>
        <v>9.0649110732201766E-3</v>
      </c>
      <c r="H52" s="10">
        <f t="shared" si="3"/>
        <v>1.1164927159999998</v>
      </c>
      <c r="I52" s="10">
        <f t="shared" si="4"/>
        <v>37.846933612080626</v>
      </c>
      <c r="J52" s="10">
        <f t="shared" si="5"/>
        <v>-4.3355245967938743E-8</v>
      </c>
      <c r="K52" s="10">
        <f t="shared" si="6"/>
        <v>-1.8824939772337434E-6</v>
      </c>
      <c r="L52" s="10">
        <f t="shared" si="7"/>
        <v>37.846931686231407</v>
      </c>
    </row>
    <row r="53" spans="1:12" x14ac:dyDescent="0.2">
      <c r="A53" s="11">
        <v>39859</v>
      </c>
      <c r="B53" s="9">
        <v>20.5</v>
      </c>
      <c r="C53" s="9">
        <v>51900</v>
      </c>
      <c r="D53" s="10">
        <v>42945</v>
      </c>
      <c r="E53" s="10">
        <f t="shared" si="0"/>
        <v>1.2085225288159274</v>
      </c>
      <c r="F53" s="10">
        <f t="shared" si="1"/>
        <v>1.0710576628466439</v>
      </c>
      <c r="G53" s="10">
        <f t="shared" si="2"/>
        <v>9.7564393685461472E-3</v>
      </c>
      <c r="H53" s="10">
        <f t="shared" si="3"/>
        <v>1.1283449722061938</v>
      </c>
      <c r="I53" s="10">
        <f t="shared" si="4"/>
        <v>37.809297955882698</v>
      </c>
      <c r="J53" s="10">
        <f t="shared" si="5"/>
        <v>-4.3433421210964654E-8</v>
      </c>
      <c r="K53" s="10">
        <f t="shared" si="6"/>
        <v>-2.0580273842444709E-6</v>
      </c>
      <c r="L53" s="10">
        <f t="shared" si="7"/>
        <v>37.80929585442189</v>
      </c>
    </row>
    <row r="54" spans="1:12" x14ac:dyDescent="0.2">
      <c r="A54" s="11">
        <v>39860</v>
      </c>
      <c r="B54" s="9">
        <v>17.600000000000001</v>
      </c>
      <c r="C54" s="9">
        <v>51900</v>
      </c>
      <c r="D54" s="10">
        <v>42946</v>
      </c>
      <c r="E54" s="10">
        <f t="shared" si="0"/>
        <v>1.208494388301588</v>
      </c>
      <c r="F54" s="10">
        <f t="shared" si="1"/>
        <v>1.1399768367290424</v>
      </c>
      <c r="G54" s="10">
        <f t="shared" si="2"/>
        <v>1.0041548371857443E-2</v>
      </c>
      <c r="H54" s="10">
        <f t="shared" si="3"/>
        <v>1.0601043366540186</v>
      </c>
      <c r="I54" s="10">
        <f t="shared" si="4"/>
        <v>40.557246014053085</v>
      </c>
      <c r="J54" s="10">
        <f t="shared" si="5"/>
        <v>-3.8348606199335739E-8</v>
      </c>
      <c r="K54" s="10">
        <f t="shared" si="6"/>
        <v>-9.2898001791537597E-7</v>
      </c>
      <c r="L54" s="10">
        <f t="shared" si="7"/>
        <v>40.557245046724461</v>
      </c>
    </row>
    <row r="55" spans="1:12" x14ac:dyDescent="0.2">
      <c r="A55" s="11">
        <v>39861</v>
      </c>
      <c r="B55" s="9">
        <v>15.8</v>
      </c>
      <c r="C55" s="9">
        <v>52500</v>
      </c>
      <c r="D55" s="10">
        <v>42947</v>
      </c>
      <c r="E55" s="10">
        <f t="shared" si="0"/>
        <v>1.2224369571797797</v>
      </c>
      <c r="F55" s="10">
        <f t="shared" si="1"/>
        <v>1.2003729636498786</v>
      </c>
      <c r="G55" s="10">
        <f t="shared" si="2"/>
        <v>4.764028736623304E-3</v>
      </c>
      <c r="H55" s="10">
        <f t="shared" si="3"/>
        <v>1.0183809484202417</v>
      </c>
      <c r="I55" s="10">
        <f t="shared" si="4"/>
        <v>42.986101150422229</v>
      </c>
      <c r="J55" s="10">
        <f t="shared" si="5"/>
        <v>-3.4592430929506872E-8</v>
      </c>
      <c r="K55" s="10">
        <f t="shared" si="6"/>
        <v>-2.7287076223695974E-7</v>
      </c>
      <c r="L55" s="10">
        <f t="shared" si="7"/>
        <v>42.986100842959033</v>
      </c>
    </row>
    <row r="56" spans="1:12" x14ac:dyDescent="0.2">
      <c r="A56" s="11">
        <v>39862</v>
      </c>
      <c r="B56" s="9">
        <v>16.100000000000001</v>
      </c>
      <c r="C56" s="9">
        <v>52500</v>
      </c>
      <c r="D56" s="10">
        <v>42948</v>
      </c>
      <c r="E56" s="10">
        <f t="shared" si="0"/>
        <v>1.2224084939927353</v>
      </c>
      <c r="F56" s="10">
        <f t="shared" si="1"/>
        <v>1.1922447701479957</v>
      </c>
      <c r="G56" s="10">
        <f t="shared" si="2"/>
        <v>6.2172381672383308E-3</v>
      </c>
      <c r="H56" s="10">
        <f t="shared" si="3"/>
        <v>1.0252999422601747</v>
      </c>
      <c r="I56" s="10">
        <f t="shared" si="4"/>
        <v>42.658533214075568</v>
      </c>
      <c r="J56" s="10">
        <f t="shared" si="5"/>
        <v>-3.5064963740334564E-8</v>
      </c>
      <c r="K56" s="10">
        <f t="shared" si="6"/>
        <v>-3.7710225800668271E-7</v>
      </c>
      <c r="L56" s="10">
        <f t="shared" si="7"/>
        <v>42.658532801908343</v>
      </c>
    </row>
    <row r="57" spans="1:12" x14ac:dyDescent="0.2">
      <c r="A57" s="11">
        <v>39863</v>
      </c>
      <c r="B57" s="9">
        <v>17.3</v>
      </c>
      <c r="C57" s="9">
        <v>52100</v>
      </c>
      <c r="D57" s="10">
        <v>42949</v>
      </c>
      <c r="E57" s="10">
        <f t="shared" si="0"/>
        <v>1.2130666604577522</v>
      </c>
      <c r="F57" s="10">
        <f t="shared" si="1"/>
        <v>1.1518833679312734</v>
      </c>
      <c r="G57" s="10">
        <f t="shared" si="2"/>
        <v>9.773882794185753E-3</v>
      </c>
      <c r="H57" s="10">
        <f t="shared" si="3"/>
        <v>1.0531158746014027</v>
      </c>
      <c r="I57" s="10">
        <f t="shared" si="4"/>
        <v>41.034900335218964</v>
      </c>
      <c r="J57" s="10">
        <f t="shared" si="5"/>
        <v>-3.7561193590050649E-8</v>
      </c>
      <c r="K57" s="10">
        <f t="shared" si="6"/>
        <v>-8.1330612232856068E-7</v>
      </c>
      <c r="L57" s="10">
        <f t="shared" si="7"/>
        <v>41.034899484351648</v>
      </c>
    </row>
    <row r="58" spans="1:12" x14ac:dyDescent="0.2">
      <c r="A58" s="11">
        <v>39864</v>
      </c>
      <c r="B58" s="9">
        <v>15.2</v>
      </c>
      <c r="C58" s="9">
        <v>52400</v>
      </c>
      <c r="D58" s="10">
        <v>42950</v>
      </c>
      <c r="E58" s="10">
        <f t="shared" si="0"/>
        <v>1.2200232828870781</v>
      </c>
      <c r="F58" s="10">
        <f t="shared" si="1"/>
        <v>1.2144542028108245</v>
      </c>
      <c r="G58" s="10">
        <f t="shared" si="2"/>
        <v>1.300413324823905E-3</v>
      </c>
      <c r="H58" s="10">
        <f t="shared" si="3"/>
        <v>1.0045856649541531</v>
      </c>
      <c r="I58" s="10">
        <f t="shared" si="4"/>
        <v>43.55368837775346</v>
      </c>
      <c r="J58" s="10">
        <f t="shared" si="5"/>
        <v>-3.3796127043121803E-8</v>
      </c>
      <c r="K58" s="10">
        <f t="shared" si="6"/>
        <v>-6.7723581424276454E-8</v>
      </c>
      <c r="L58" s="10">
        <f t="shared" si="7"/>
        <v>43.55368827623375</v>
      </c>
    </row>
    <row r="59" spans="1:12" x14ac:dyDescent="0.2">
      <c r="A59" s="11">
        <v>39865</v>
      </c>
      <c r="B59" s="9">
        <v>13.6</v>
      </c>
      <c r="C59" s="9">
        <v>52500</v>
      </c>
      <c r="D59" s="10">
        <v>42951</v>
      </c>
      <c r="E59" s="10">
        <f t="shared" si="0"/>
        <v>1.2223231123838794</v>
      </c>
      <c r="F59" s="10">
        <f t="shared" si="1"/>
        <v>1.2626232586835178</v>
      </c>
      <c r="G59" s="10">
        <f t="shared" si="2"/>
        <v>-1.184238904859619E-2</v>
      </c>
      <c r="H59" s="10">
        <f t="shared" si="3"/>
        <v>0.96808220819434487</v>
      </c>
      <c r="I59" s="10">
        <f t="shared" si="4"/>
        <v>45.504144940133386</v>
      </c>
      <c r="J59" s="10">
        <f t="shared" si="5"/>
        <v>-3.1270353470690119E-8</v>
      </c>
      <c r="K59" s="10">
        <f t="shared" si="6"/>
        <v>4.5993750337268488E-7</v>
      </c>
      <c r="L59" s="10">
        <f t="shared" si="7"/>
        <v>45.504145368800536</v>
      </c>
    </row>
    <row r="60" spans="1:12" x14ac:dyDescent="0.2">
      <c r="A60" s="11">
        <v>39866</v>
      </c>
      <c r="B60" s="9">
        <v>15</v>
      </c>
      <c r="C60" s="9">
        <v>53000</v>
      </c>
      <c r="D60" s="10">
        <v>42952</v>
      </c>
      <c r="E60" s="10">
        <f t="shared" si="0"/>
        <v>1.2339355559694543</v>
      </c>
      <c r="F60" s="10">
        <f t="shared" si="1"/>
        <v>1.2339355535787042</v>
      </c>
      <c r="G60" s="10">
        <f t="shared" si="2"/>
        <v>0</v>
      </c>
      <c r="H60" s="10">
        <f t="shared" si="3"/>
        <v>1.0000000019374999</v>
      </c>
      <c r="I60" s="10">
        <f t="shared" si="4"/>
        <v>44.344646348186231</v>
      </c>
      <c r="J60" s="10">
        <f t="shared" si="5"/>
        <v>-3.2739001317577239E-8</v>
      </c>
      <c r="K60" s="10">
        <f t="shared" si="6"/>
        <v>0</v>
      </c>
      <c r="L60" s="10">
        <f t="shared" si="7"/>
        <v>44.344646315447228</v>
      </c>
    </row>
    <row r="61" spans="1:12" x14ac:dyDescent="0.2">
      <c r="A61" s="11">
        <v>39867</v>
      </c>
      <c r="B61" s="9">
        <v>15.4</v>
      </c>
      <c r="C61" s="9">
        <v>53300</v>
      </c>
      <c r="D61" s="10">
        <v>42953</v>
      </c>
      <c r="E61" s="10">
        <f t="shared" si="0"/>
        <v>1.2408912066677531</v>
      </c>
      <c r="F61" s="10">
        <f t="shared" si="1"/>
        <v>1.2296062119798228</v>
      </c>
      <c r="G61" s="10">
        <f t="shared" si="2"/>
        <v>2.8061974224485187E-3</v>
      </c>
      <c r="H61" s="10">
        <f t="shared" si="3"/>
        <v>1.0091777307059633</v>
      </c>
      <c r="I61" s="10">
        <f t="shared" si="4"/>
        <v>44.171166866557456</v>
      </c>
      <c r="J61" s="10">
        <f t="shared" si="5"/>
        <v>-3.2969597135764463E-8</v>
      </c>
      <c r="K61" s="10">
        <f t="shared" si="6"/>
        <v>-1.326048198324477E-7</v>
      </c>
      <c r="L61" s="10">
        <f t="shared" si="7"/>
        <v>44.171166700983044</v>
      </c>
    </row>
    <row r="62" spans="1:12" x14ac:dyDescent="0.2">
      <c r="A62" s="11">
        <v>39868</v>
      </c>
      <c r="B62" s="9">
        <v>14.4</v>
      </c>
      <c r="C62" s="9">
        <v>53200</v>
      </c>
      <c r="D62" s="10">
        <v>42954</v>
      </c>
      <c r="E62" s="10">
        <f t="shared" si="0"/>
        <v>1.2385342459375146</v>
      </c>
      <c r="F62" s="10">
        <f t="shared" si="1"/>
        <v>1.2557611096673509</v>
      </c>
      <c r="G62" s="10">
        <f t="shared" si="2"/>
        <v>-4.8546944301340392E-3</v>
      </c>
      <c r="H62" s="10">
        <f t="shared" si="3"/>
        <v>0.9862817349596058</v>
      </c>
      <c r="I62" s="10">
        <f t="shared" si="4"/>
        <v>45.230437561389309</v>
      </c>
      <c r="J62" s="10">
        <f t="shared" si="5"/>
        <v>-3.1612530150227086E-8</v>
      </c>
      <c r="K62" s="10">
        <f t="shared" si="6"/>
        <v>1.9608098238384291E-7</v>
      </c>
      <c r="L62" s="10">
        <f t="shared" si="7"/>
        <v>45.230437725857762</v>
      </c>
    </row>
    <row r="63" spans="1:12" x14ac:dyDescent="0.2">
      <c r="A63" s="11">
        <v>39869</v>
      </c>
      <c r="B63" s="9">
        <v>15.2</v>
      </c>
      <c r="C63" s="9">
        <v>55200</v>
      </c>
      <c r="D63" s="10">
        <v>42955</v>
      </c>
      <c r="E63" s="10">
        <f t="shared" si="0"/>
        <v>1.2850657664998253</v>
      </c>
      <c r="F63" s="10">
        <f t="shared" si="1"/>
        <v>1.2791997848769547</v>
      </c>
      <c r="G63" s="10">
        <f t="shared" si="2"/>
        <v>1.7722591264253728E-3</v>
      </c>
      <c r="H63" s="10">
        <f t="shared" si="3"/>
        <v>1.0045856649541531</v>
      </c>
      <c r="I63" s="10">
        <f t="shared" si="4"/>
        <v>46.197140390831848</v>
      </c>
      <c r="J63" s="10">
        <f t="shared" si="5"/>
        <v>-3.0466342104991123E-8</v>
      </c>
      <c r="K63" s="10">
        <f t="shared" si="6"/>
        <v>-6.2807402683123023E-8</v>
      </c>
      <c r="L63" s="10">
        <f t="shared" si="7"/>
        <v>46.197140297558107</v>
      </c>
    </row>
    <row r="64" spans="1:12" x14ac:dyDescent="0.2">
      <c r="A64" s="11">
        <v>39870</v>
      </c>
      <c r="B64" s="9">
        <v>16.8</v>
      </c>
      <c r="C64" s="9">
        <v>54200</v>
      </c>
      <c r="D64" s="10">
        <v>42956</v>
      </c>
      <c r="E64" s="10">
        <f t="shared" si="0"/>
        <v>1.2617562156625384</v>
      </c>
      <c r="F64" s="10">
        <f t="shared" si="1"/>
        <v>1.2114810720427802</v>
      </c>
      <c r="G64" s="10">
        <f t="shared" si="2"/>
        <v>1.1226414338910676E-2</v>
      </c>
      <c r="H64" s="10">
        <f t="shared" si="3"/>
        <v>1.0414989097064349</v>
      </c>
      <c r="I64" s="10">
        <f t="shared" si="4"/>
        <v>43.442930359501624</v>
      </c>
      <c r="J64" s="10">
        <f t="shared" si="5"/>
        <v>-3.3961953424847941E-8</v>
      </c>
      <c r="K64" s="10">
        <f t="shared" si="6"/>
        <v>-5.9627708796080642E-7</v>
      </c>
      <c r="L64" s="10">
        <f t="shared" si="7"/>
        <v>43.44292972926258</v>
      </c>
    </row>
    <row r="65" spans="1:12" x14ac:dyDescent="0.2">
      <c r="A65" s="11">
        <v>39871</v>
      </c>
      <c r="B65" s="9">
        <v>18</v>
      </c>
      <c r="C65" s="9">
        <v>54000</v>
      </c>
      <c r="D65" s="10">
        <v>42957</v>
      </c>
      <c r="E65" s="10">
        <f t="shared" si="0"/>
        <v>1.2570710245128849</v>
      </c>
      <c r="F65" s="10">
        <f t="shared" si="1"/>
        <v>1.1754441776472586</v>
      </c>
      <c r="G65" s="10">
        <f t="shared" si="2"/>
        <v>1.4831932971971284E-2</v>
      </c>
      <c r="H65" s="10">
        <f t="shared" si="3"/>
        <v>1.0694434056656001</v>
      </c>
      <c r="I65" s="10">
        <f t="shared" si="4"/>
        <v>41.988489882338342</v>
      </c>
      <c r="J65" s="10">
        <f t="shared" si="5"/>
        <v>-3.6072871171015843E-8</v>
      </c>
      <c r="K65" s="10">
        <f t="shared" si="6"/>
        <v>-1.0190205216089982E-6</v>
      </c>
      <c r="L65" s="10">
        <f t="shared" si="7"/>
        <v>41.98848882724495</v>
      </c>
    </row>
    <row r="66" spans="1:12" x14ac:dyDescent="0.2">
      <c r="A66" s="11">
        <v>39872</v>
      </c>
      <c r="B66" s="9">
        <v>17.899999999999999</v>
      </c>
      <c r="C66" s="9">
        <v>53900</v>
      </c>
      <c r="D66" s="10">
        <v>42958</v>
      </c>
      <c r="E66" s="10">
        <f t="shared" si="0"/>
        <v>1.2547139066064528</v>
      </c>
      <c r="F66" s="10">
        <f t="shared" si="1"/>
        <v>1.1758095744256605</v>
      </c>
      <c r="G66" s="10">
        <f t="shared" si="2"/>
        <v>1.4393603668627922E-2</v>
      </c>
      <c r="H66" s="10">
        <f t="shared" si="3"/>
        <v>1.0671063868648409</v>
      </c>
      <c r="I66" s="10">
        <f t="shared" si="4"/>
        <v>42.002791464354786</v>
      </c>
      <c r="J66" s="10">
        <f t="shared" si="5"/>
        <v>-3.6050490237417848E-8</v>
      </c>
      <c r="K66" s="10">
        <f t="shared" si="6"/>
        <v>-9.8613302639470583E-7</v>
      </c>
      <c r="L66" s="10">
        <f t="shared" si="7"/>
        <v>42.002790442171275</v>
      </c>
    </row>
    <row r="67" spans="1:12" x14ac:dyDescent="0.2">
      <c r="A67" s="11">
        <v>39873</v>
      </c>
      <c r="B67" s="9">
        <v>17.600000000000001</v>
      </c>
      <c r="C67" s="9">
        <v>53700</v>
      </c>
      <c r="D67" s="10">
        <v>42959</v>
      </c>
      <c r="E67" s="10">
        <f t="shared" si="0"/>
        <v>1.2500290975115809</v>
      </c>
      <c r="F67" s="10">
        <f t="shared" si="1"/>
        <v>1.1791566681606238</v>
      </c>
      <c r="G67" s="10">
        <f t="shared" si="2"/>
        <v>1.3245041716450946E-2</v>
      </c>
      <c r="H67" s="10">
        <f t="shared" si="3"/>
        <v>1.0601043366540186</v>
      </c>
      <c r="I67" s="10">
        <f t="shared" si="4"/>
        <v>42.136704766701307</v>
      </c>
      <c r="J67" s="10">
        <f t="shared" si="5"/>
        <v>-3.5846442957249143E-8</v>
      </c>
      <c r="K67" s="10">
        <f t="shared" si="6"/>
        <v>-8.8459037698611353E-7</v>
      </c>
      <c r="L67" s="10">
        <f t="shared" si="7"/>
        <v>42.136703846264489</v>
      </c>
    </row>
    <row r="68" spans="1:12" x14ac:dyDescent="0.2">
      <c r="A68" s="11">
        <v>39874</v>
      </c>
      <c r="B68" s="9">
        <v>15</v>
      </c>
      <c r="C68" s="9">
        <v>53700</v>
      </c>
      <c r="D68" s="10">
        <v>42960</v>
      </c>
      <c r="E68" s="10">
        <f t="shared" si="0"/>
        <v>1.25</v>
      </c>
      <c r="F68" s="10">
        <f t="shared" si="1"/>
        <v>1.2499999975781251</v>
      </c>
      <c r="G68" s="10">
        <f t="shared" si="2"/>
        <v>0</v>
      </c>
      <c r="H68" s="10">
        <f t="shared" si="3"/>
        <v>1.0000000019374999</v>
      </c>
      <c r="I68" s="10">
        <f t="shared" si="4"/>
        <v>44.999881858946893</v>
      </c>
      <c r="J68" s="10">
        <f t="shared" si="5"/>
        <v>-3.1904160027092677E-8</v>
      </c>
      <c r="K68" s="10">
        <f t="shared" si="6"/>
        <v>0</v>
      </c>
      <c r="L68" s="10">
        <f t="shared" si="7"/>
        <v>44.999881827042735</v>
      </c>
    </row>
    <row r="69" spans="1:12" x14ac:dyDescent="0.2">
      <c r="A69" s="11">
        <v>39875</v>
      </c>
      <c r="B69" s="9">
        <v>13.5</v>
      </c>
      <c r="C69" s="9">
        <v>55700</v>
      </c>
      <c r="D69" s="10">
        <v>42961</v>
      </c>
      <c r="E69" s="10">
        <f t="shared" si="0"/>
        <v>1.2965247550103582</v>
      </c>
      <c r="F69" s="10">
        <f t="shared" si="1"/>
        <v>1.3424156277310386</v>
      </c>
      <c r="G69" s="10">
        <f t="shared" si="2"/>
        <v>-1.7482486783126253E-2</v>
      </c>
      <c r="H69" s="10">
        <f t="shared" si="3"/>
        <v>0.96581470613669373</v>
      </c>
      <c r="I69" s="10">
        <f t="shared" si="4"/>
        <v>48.785961968623624</v>
      </c>
      <c r="J69" s="10">
        <f t="shared" si="5"/>
        <v>-2.7668333744094979E-8</v>
      </c>
      <c r="K69" s="10">
        <f t="shared" si="6"/>
        <v>4.5158329435472502E-7</v>
      </c>
      <c r="L69" s="10">
        <f t="shared" si="7"/>
        <v>48.785962392538586</v>
      </c>
    </row>
    <row r="70" spans="1:12" x14ac:dyDescent="0.2">
      <c r="A70" s="11">
        <v>39876</v>
      </c>
      <c r="B70" s="9">
        <v>12.9</v>
      </c>
      <c r="C70" s="9">
        <v>55100</v>
      </c>
      <c r="D70" s="10">
        <v>42962</v>
      </c>
      <c r="E70" s="10">
        <f t="shared" si="0"/>
        <v>1.2825287463339696</v>
      </c>
      <c r="F70" s="10">
        <f t="shared" si="1"/>
        <v>1.3468477108214456</v>
      </c>
      <c r="G70" s="10">
        <f t="shared" si="2"/>
        <v>-2.5113569209133654E-2</v>
      </c>
      <c r="H70" s="10">
        <f t="shared" si="3"/>
        <v>0.95224481285397311</v>
      </c>
      <c r="I70" s="10">
        <f t="shared" si="4"/>
        <v>48.962210345317942</v>
      </c>
      <c r="J70" s="10">
        <f t="shared" si="5"/>
        <v>-2.7486789112965345E-8</v>
      </c>
      <c r="K70" s="10">
        <f t="shared" si="6"/>
        <v>6.3552732090344343E-7</v>
      </c>
      <c r="L70" s="10">
        <f t="shared" si="7"/>
        <v>48.962210953358472</v>
      </c>
    </row>
    <row r="71" spans="1:12" x14ac:dyDescent="0.2">
      <c r="A71" s="11">
        <v>39877</v>
      </c>
      <c r="B71" s="9">
        <v>14.2</v>
      </c>
      <c r="C71" s="9">
        <v>56200</v>
      </c>
      <c r="D71" s="10">
        <v>42963</v>
      </c>
      <c r="E71" s="10">
        <f t="shared" si="0"/>
        <v>1.3081023206014477</v>
      </c>
      <c r="F71" s="10">
        <f t="shared" si="1"/>
        <v>1.332456984368807</v>
      </c>
      <c r="G71" s="10">
        <f t="shared" si="2"/>
        <v>-8.8910453279330663E-3</v>
      </c>
      <c r="H71" s="10">
        <f t="shared" si="3"/>
        <v>0.98172198873729777</v>
      </c>
      <c r="I71" s="10">
        <f t="shared" si="4"/>
        <v>48.3818782960577</v>
      </c>
      <c r="J71" s="10">
        <f t="shared" si="5"/>
        <v>-2.8082873565951536E-8</v>
      </c>
      <c r="K71" s="10">
        <f t="shared" si="6"/>
        <v>2.4066678941586162E-7</v>
      </c>
      <c r="L71" s="10">
        <f t="shared" si="7"/>
        <v>48.381878508641613</v>
      </c>
    </row>
    <row r="72" spans="1:12" x14ac:dyDescent="0.2">
      <c r="A72" s="11">
        <v>39878</v>
      </c>
      <c r="B72" s="9">
        <v>15.9</v>
      </c>
      <c r="C72" s="9">
        <v>54700</v>
      </c>
      <c r="D72" s="10">
        <v>42964</v>
      </c>
      <c r="E72" s="10">
        <f t="shared" si="0"/>
        <v>1.2731589237501164</v>
      </c>
      <c r="F72" s="10">
        <f t="shared" si="1"/>
        <v>1.2473564732991544</v>
      </c>
      <c r="G72" s="10">
        <f t="shared" si="2"/>
        <v>6.8335594726387514E-3</v>
      </c>
      <c r="H72" s="10">
        <f t="shared" si="3"/>
        <v>1.0206857069356579</v>
      </c>
      <c r="I72" s="10">
        <f t="shared" si="4"/>
        <v>44.898771206932011</v>
      </c>
      <c r="J72" s="10">
        <f t="shared" si="5"/>
        <v>-3.2039328747529868E-8</v>
      </c>
      <c r="K72" s="10">
        <f t="shared" si="6"/>
        <v>-2.8988806859472263E-7</v>
      </c>
      <c r="L72" s="10">
        <f t="shared" si="7"/>
        <v>44.898770885004609</v>
      </c>
    </row>
    <row r="73" spans="1:12" x14ac:dyDescent="0.2">
      <c r="A73" s="11">
        <v>39879</v>
      </c>
      <c r="B73" s="9">
        <v>17</v>
      </c>
      <c r="C73" s="9">
        <v>54300</v>
      </c>
      <c r="D73" s="10">
        <v>42965</v>
      </c>
      <c r="E73" s="10">
        <f t="shared" ref="E73:E136" si="8">C73/D73</f>
        <v>1.2638193878738508</v>
      </c>
      <c r="F73" s="10">
        <f t="shared" ref="F73:F136" si="9">E73/H73</f>
        <v>1.2080773665477385</v>
      </c>
      <c r="G73" s="10">
        <f t="shared" ref="G73:G136" si="10">((B73-15)/(1+0.0162*(B73-15)))*(0.0005+(-0.0056)*F73^0.5+(-0.0066)*F73+(-0.0375)*F73^1.5+(0.0636)*F73^2+(-0.0144)*F73^2.5)</f>
        <v>1.2204089236428036E-2</v>
      </c>
      <c r="H73" s="10">
        <f t="shared" ref="H73:H136" si="11">0.6766097+0.0200564*B73+0.0001104259*B73^2+(-6.9698*10^-7)*B73^3+(1.0031*10^-9)*B73^4</f>
        <v>1.0461411022750997</v>
      </c>
      <c r="I73" s="10">
        <f t="shared" ref="I73:I136" si="12">0.008+(-0.1692)*F73^0.5+25.3851*F73+14.0941*F73^1.5+(-7.0261)*F73^2+2.7081*F73^2.5+G73</f>
        <v>43.305819687268411</v>
      </c>
      <c r="J73" s="10">
        <f t="shared" ref="J73:J136" si="13">-0.008/(1+1.5*(400*F73)+(400*F73)^2)</f>
        <v>-3.4153297921002912E-8</v>
      </c>
      <c r="K73" s="10">
        <f t="shared" ref="K73:K136" si="14">-(0.0005*((B73-15)/(1+0.0162*(B73-15))))/(1+(100*F73)^0.5+(100*F73)+(100*F73)^1.5)</f>
        <v>-6.631509702452463E-7</v>
      </c>
      <c r="L73" s="10">
        <f t="shared" ref="L73:L136" si="15">I73+J73+K73</f>
        <v>43.305818989964145</v>
      </c>
    </row>
    <row r="74" spans="1:12" x14ac:dyDescent="0.2">
      <c r="A74" s="11">
        <v>39880</v>
      </c>
      <c r="B74" s="9">
        <v>17.899999999999999</v>
      </c>
      <c r="C74" s="9">
        <v>54200</v>
      </c>
      <c r="D74" s="10">
        <v>42966</v>
      </c>
      <c r="E74" s="10">
        <f t="shared" si="8"/>
        <v>1.2614625517851323</v>
      </c>
      <c r="F74" s="10">
        <f t="shared" si="9"/>
        <v>1.1821338221874109</v>
      </c>
      <c r="G74" s="10">
        <f t="shared" si="10"/>
        <v>1.4982627224898477E-2</v>
      </c>
      <c r="H74" s="10">
        <f t="shared" si="11"/>
        <v>1.0671063868648409</v>
      </c>
      <c r="I74" s="10">
        <f t="shared" si="12"/>
        <v>42.258639894581684</v>
      </c>
      <c r="J74" s="10">
        <f t="shared" si="13"/>
        <v>-3.5666400377276804E-8</v>
      </c>
      <c r="K74" s="10">
        <f t="shared" si="14"/>
        <v>-9.7849554448224102E-7</v>
      </c>
      <c r="L74" s="10">
        <f t="shared" si="15"/>
        <v>42.258638880419738</v>
      </c>
    </row>
    <row r="75" spans="1:12" x14ac:dyDescent="0.2">
      <c r="A75" s="11">
        <v>39881</v>
      </c>
      <c r="B75" s="9">
        <v>19.2</v>
      </c>
      <c r="C75" s="9">
        <v>54600</v>
      </c>
      <c r="D75" s="10">
        <v>42967</v>
      </c>
      <c r="E75" s="10">
        <f t="shared" si="8"/>
        <v>1.2707426629739103</v>
      </c>
      <c r="F75" s="10">
        <f t="shared" si="9"/>
        <v>1.1577432683208326</v>
      </c>
      <c r="G75" s="10">
        <f t="shared" si="10"/>
        <v>1.8083981896019376E-2</v>
      </c>
      <c r="H75" s="10">
        <f t="shared" si="11"/>
        <v>1.0976031541232536</v>
      </c>
      <c r="I75" s="10">
        <f t="shared" si="12"/>
        <v>41.278774104747285</v>
      </c>
      <c r="J75" s="10">
        <f t="shared" si="13"/>
        <v>-3.7182537467679009E-8</v>
      </c>
      <c r="K75" s="10">
        <f t="shared" si="14"/>
        <v>-1.4318011257969182E-6</v>
      </c>
      <c r="L75" s="10">
        <f t="shared" si="15"/>
        <v>41.278772635763623</v>
      </c>
    </row>
    <row r="76" spans="1:12" x14ac:dyDescent="0.2">
      <c r="A76" s="11">
        <v>39882</v>
      </c>
      <c r="B76" s="9">
        <v>20.399999999999999</v>
      </c>
      <c r="C76" s="9">
        <v>54200</v>
      </c>
      <c r="D76" s="10">
        <v>42968</v>
      </c>
      <c r="E76" s="10">
        <f t="shared" si="8"/>
        <v>1.2614038354124</v>
      </c>
      <c r="F76" s="10">
        <f t="shared" si="9"/>
        <v>1.1202802277740225</v>
      </c>
      <c r="G76" s="10">
        <f t="shared" si="10"/>
        <v>1.6907726248932831E-2</v>
      </c>
      <c r="H76" s="10">
        <f t="shared" si="11"/>
        <v>1.1259717025612312</v>
      </c>
      <c r="I76" s="10">
        <f t="shared" si="12"/>
        <v>39.775593566476516</v>
      </c>
      <c r="J76" s="10">
        <f t="shared" si="13"/>
        <v>-3.9706644464663572E-8</v>
      </c>
      <c r="K76" s="10">
        <f t="shared" si="14"/>
        <v>-1.8962057873563615E-6</v>
      </c>
      <c r="L76" s="10">
        <f t="shared" si="15"/>
        <v>39.775591630564087</v>
      </c>
    </row>
    <row r="77" spans="1:12" x14ac:dyDescent="0.2">
      <c r="A77" s="11">
        <v>39883</v>
      </c>
      <c r="B77" s="9">
        <v>21.2</v>
      </c>
      <c r="C77" s="9">
        <v>54800</v>
      </c>
      <c r="D77" s="10">
        <v>42969</v>
      </c>
      <c r="E77" s="10">
        <f t="shared" si="8"/>
        <v>1.2753380343968908</v>
      </c>
      <c r="F77" s="10">
        <f t="shared" si="9"/>
        <v>1.1138353558490635</v>
      </c>
      <c r="G77" s="10">
        <f t="shared" si="10"/>
        <v>1.806242061057213E-2</v>
      </c>
      <c r="H77" s="10">
        <f t="shared" si="11"/>
        <v>1.1449969043447321</v>
      </c>
      <c r="I77" s="10">
        <f t="shared" si="12"/>
        <v>39.519305445501622</v>
      </c>
      <c r="J77" s="10">
        <f t="shared" si="13"/>
        <v>-4.0166697174846855E-8</v>
      </c>
      <c r="K77" s="10">
        <f t="shared" si="14"/>
        <v>-2.1695331544167626E-6</v>
      </c>
      <c r="L77" s="10">
        <f t="shared" si="15"/>
        <v>39.519303235801772</v>
      </c>
    </row>
    <row r="78" spans="1:12" x14ac:dyDescent="0.2">
      <c r="A78" s="11">
        <v>39884</v>
      </c>
      <c r="B78" s="9">
        <v>21.8</v>
      </c>
      <c r="C78" s="9">
        <v>54800</v>
      </c>
      <c r="D78" s="10">
        <v>42970</v>
      </c>
      <c r="E78" s="10">
        <f t="shared" si="8"/>
        <v>1.275308354666046</v>
      </c>
      <c r="F78" s="10">
        <f t="shared" si="9"/>
        <v>1.1000450960377168</v>
      </c>
      <c r="G78" s="10">
        <f t="shared" si="10"/>
        <v>1.7066266067530415E-2</v>
      </c>
      <c r="H78" s="10">
        <f t="shared" si="11"/>
        <v>1.1593237034187187</v>
      </c>
      <c r="I78" s="10">
        <f t="shared" si="12"/>
        <v>38.96838937568878</v>
      </c>
      <c r="J78" s="10">
        <f t="shared" si="13"/>
        <v>-4.117833850070938E-8</v>
      </c>
      <c r="K78" s="10">
        <f t="shared" si="14"/>
        <v>-2.4015786839072213E-6</v>
      </c>
      <c r="L78" s="10">
        <f t="shared" si="15"/>
        <v>38.968386932931757</v>
      </c>
    </row>
    <row r="79" spans="1:12" x14ac:dyDescent="0.2">
      <c r="A79" s="11">
        <v>39885</v>
      </c>
      <c r="B79" s="9">
        <v>21.9</v>
      </c>
      <c r="C79" s="9">
        <v>55700</v>
      </c>
      <c r="D79" s="10">
        <v>42971</v>
      </c>
      <c r="E79" s="10">
        <f t="shared" si="8"/>
        <v>1.2962230341393033</v>
      </c>
      <c r="F79" s="10">
        <f t="shared" si="9"/>
        <v>1.1157828072521676</v>
      </c>
      <c r="G79" s="10">
        <f t="shared" si="10"/>
        <v>2.0268784979857783E-2</v>
      </c>
      <c r="H79" s="10">
        <f t="shared" si="11"/>
        <v>1.1617162638771115</v>
      </c>
      <c r="I79" s="10">
        <f t="shared" si="12"/>
        <v>39.599274062460779</v>
      </c>
      <c r="J79" s="10">
        <f t="shared" si="13"/>
        <v>-4.0026843330453736E-8</v>
      </c>
      <c r="K79" s="10">
        <f t="shared" si="14"/>
        <v>-2.3838162080235491E-6</v>
      </c>
      <c r="L79" s="10">
        <f t="shared" si="15"/>
        <v>39.599271638617729</v>
      </c>
    </row>
    <row r="80" spans="1:12" x14ac:dyDescent="0.2">
      <c r="A80" s="11">
        <v>39886</v>
      </c>
      <c r="B80" s="9">
        <v>22.5</v>
      </c>
      <c r="C80" s="9">
        <v>55100</v>
      </c>
      <c r="D80" s="10">
        <v>42972</v>
      </c>
      <c r="E80" s="10">
        <f t="shared" si="8"/>
        <v>1.2822302894908313</v>
      </c>
      <c r="F80" s="10">
        <f t="shared" si="9"/>
        <v>1.0902393033907924</v>
      </c>
      <c r="G80" s="10">
        <f t="shared" si="10"/>
        <v>1.6671819555517529E-2</v>
      </c>
      <c r="H80" s="10">
        <f t="shared" si="11"/>
        <v>1.1760998576210937</v>
      </c>
      <c r="I80" s="10">
        <f t="shared" si="12"/>
        <v>38.577742058997501</v>
      </c>
      <c r="J80" s="10">
        <f t="shared" si="13"/>
        <v>-4.1921114344514311E-8</v>
      </c>
      <c r="K80" s="10">
        <f t="shared" si="14"/>
        <v>-2.6562177395840988E-6</v>
      </c>
      <c r="L80" s="10">
        <f t="shared" si="15"/>
        <v>38.577739360858651</v>
      </c>
    </row>
    <row r="81" spans="1:12" x14ac:dyDescent="0.2">
      <c r="A81" s="11">
        <v>39887</v>
      </c>
      <c r="B81" s="9">
        <v>22.6</v>
      </c>
      <c r="C81" s="9">
        <v>55300</v>
      </c>
      <c r="D81" s="10">
        <v>42973</v>
      </c>
      <c r="E81" s="10">
        <f t="shared" si="8"/>
        <v>1.2868545365694739</v>
      </c>
      <c r="F81" s="10">
        <f t="shared" si="9"/>
        <v>1.0919410922573498</v>
      </c>
      <c r="G81" s="10">
        <f t="shared" si="10"/>
        <v>1.7211999911391117E-2</v>
      </c>
      <c r="H81" s="10">
        <f t="shared" si="11"/>
        <v>1.1785017943680305</v>
      </c>
      <c r="I81" s="10">
        <f t="shared" si="12"/>
        <v>38.645964077887264</v>
      </c>
      <c r="J81" s="10">
        <f t="shared" si="13"/>
        <v>-4.1790772093736776E-8</v>
      </c>
      <c r="K81" s="10">
        <f t="shared" si="14"/>
        <v>-2.6816913961798677E-6</v>
      </c>
      <c r="L81" s="10">
        <f t="shared" si="15"/>
        <v>38.645961354405095</v>
      </c>
    </row>
    <row r="82" spans="1:12" x14ac:dyDescent="0.2">
      <c r="A82" s="11">
        <v>39888</v>
      </c>
      <c r="B82" s="9">
        <v>23.3</v>
      </c>
      <c r="C82" s="9">
        <v>55900</v>
      </c>
      <c r="D82" s="10">
        <v>42974</v>
      </c>
      <c r="E82" s="10">
        <f t="shared" si="8"/>
        <v>1.3007865220831201</v>
      </c>
      <c r="F82" s="10">
        <f t="shared" si="9"/>
        <v>1.0882035210519387</v>
      </c>
      <c r="G82" s="10">
        <f t="shared" si="10"/>
        <v>1.7797959063317749E-2</v>
      </c>
      <c r="H82" s="10">
        <f t="shared" si="11"/>
        <v>1.1953522451624514</v>
      </c>
      <c r="I82" s="10">
        <f t="shared" si="12"/>
        <v>38.497928643368667</v>
      </c>
      <c r="J82" s="10">
        <f t="shared" si="13"/>
        <v>-4.2077840225643214E-8</v>
      </c>
      <c r="K82" s="10">
        <f t="shared" si="14"/>
        <v>-2.91383718788218E-6</v>
      </c>
      <c r="L82" s="10">
        <f t="shared" si="15"/>
        <v>38.497925687453638</v>
      </c>
    </row>
    <row r="83" spans="1:12" x14ac:dyDescent="0.2">
      <c r="A83" s="11">
        <v>39889</v>
      </c>
      <c r="B83" s="9">
        <v>22.9</v>
      </c>
      <c r="C83" s="9">
        <v>56200</v>
      </c>
      <c r="D83" s="10">
        <v>42975</v>
      </c>
      <c r="E83" s="10">
        <f t="shared" si="8"/>
        <v>1.3077370564281559</v>
      </c>
      <c r="F83" s="10">
        <f t="shared" si="9"/>
        <v>1.1029096043175741</v>
      </c>
      <c r="G83" s="10">
        <f t="shared" si="10"/>
        <v>2.0119397255795621E-2</v>
      </c>
      <c r="H83" s="10">
        <f t="shared" si="11"/>
        <v>1.1857155394320089</v>
      </c>
      <c r="I83" s="10">
        <f t="shared" si="12"/>
        <v>39.085566606780979</v>
      </c>
      <c r="J83" s="10">
        <f t="shared" si="13"/>
        <v>-4.0965079720235323E-8</v>
      </c>
      <c r="K83" s="10">
        <f t="shared" si="14"/>
        <v>-2.7356738475308652E-6</v>
      </c>
      <c r="L83" s="10">
        <f t="shared" si="15"/>
        <v>39.085563830142057</v>
      </c>
    </row>
    <row r="84" spans="1:12" x14ac:dyDescent="0.2">
      <c r="A84" s="11">
        <v>39890</v>
      </c>
      <c r="B84" s="9">
        <v>21.5</v>
      </c>
      <c r="C84" s="9">
        <v>56400</v>
      </c>
      <c r="D84" s="10">
        <v>42976</v>
      </c>
      <c r="E84" s="10">
        <f t="shared" si="8"/>
        <v>1.3123603871928518</v>
      </c>
      <c r="F84" s="10">
        <f t="shared" si="9"/>
        <v>1.1390492969396111</v>
      </c>
      <c r="G84" s="10">
        <f t="shared" si="10"/>
        <v>2.3494979631321716E-2</v>
      </c>
      <c r="H84" s="10">
        <f t="shared" si="11"/>
        <v>1.1521541611226938</v>
      </c>
      <c r="I84" s="10">
        <f t="shared" si="12"/>
        <v>40.533508519658298</v>
      </c>
      <c r="J84" s="10">
        <f t="shared" si="13"/>
        <v>-3.8410984118922268E-8</v>
      </c>
      <c r="K84" s="10">
        <f t="shared" si="14"/>
        <v>-2.1922798238857258E-6</v>
      </c>
      <c r="L84" s="10">
        <f t="shared" si="15"/>
        <v>40.533506288967494</v>
      </c>
    </row>
    <row r="85" spans="1:12" x14ac:dyDescent="0.2">
      <c r="A85" s="11">
        <v>39891</v>
      </c>
      <c r="B85" s="9">
        <v>22</v>
      </c>
      <c r="C85" s="9">
        <v>57500</v>
      </c>
      <c r="D85" s="10">
        <v>42977</v>
      </c>
      <c r="E85" s="10">
        <f t="shared" si="8"/>
        <v>1.337924936593992</v>
      </c>
      <c r="F85" s="10">
        <f t="shared" si="9"/>
        <v>1.1493112641826899</v>
      </c>
      <c r="G85" s="10">
        <f t="shared" si="10"/>
        <v>2.7188801412837728E-2</v>
      </c>
      <c r="H85" s="10">
        <f t="shared" si="11"/>
        <v>1.1641101747536</v>
      </c>
      <c r="I85" s="10">
        <f t="shared" si="12"/>
        <v>40.948991571099889</v>
      </c>
      <c r="J85" s="10">
        <f t="shared" si="13"/>
        <v>-3.772922724355669E-8</v>
      </c>
      <c r="K85" s="10">
        <f t="shared" si="14"/>
        <v>-2.3134875438524724E-6</v>
      </c>
      <c r="L85" s="10">
        <f t="shared" si="15"/>
        <v>40.948989219883117</v>
      </c>
    </row>
    <row r="86" spans="1:12" x14ac:dyDescent="0.2">
      <c r="A86" s="11">
        <v>39892</v>
      </c>
      <c r="B86" s="9">
        <v>22.4</v>
      </c>
      <c r="C86" s="9">
        <v>57800</v>
      </c>
      <c r="D86" s="10">
        <v>42978</v>
      </c>
      <c r="E86" s="10">
        <f t="shared" si="8"/>
        <v>1.3448741216436315</v>
      </c>
      <c r="F86" s="10">
        <f t="shared" si="9"/>
        <v>1.1458421928124549</v>
      </c>
      <c r="G86" s="10">
        <f t="shared" si="10"/>
        <v>2.783700421794897E-2</v>
      </c>
      <c r="H86" s="10">
        <f t="shared" si="11"/>
        <v>1.1736992494076826</v>
      </c>
      <c r="I86" s="10">
        <f t="shared" si="12"/>
        <v>40.810354621669241</v>
      </c>
      <c r="J86" s="10">
        <f t="shared" si="13"/>
        <v>-3.7957650964635924E-8</v>
      </c>
      <c r="K86" s="10">
        <f t="shared" si="14"/>
        <v>-2.4422069729625411E-6</v>
      </c>
      <c r="L86" s="10">
        <f t="shared" si="15"/>
        <v>40.810352141504623</v>
      </c>
    </row>
    <row r="87" spans="1:12" x14ac:dyDescent="0.2">
      <c r="A87" s="11">
        <v>39893</v>
      </c>
      <c r="B87" s="9">
        <v>20.7</v>
      </c>
      <c r="C87" s="9">
        <v>57900</v>
      </c>
      <c r="D87" s="10">
        <v>42979</v>
      </c>
      <c r="E87" s="10">
        <f t="shared" si="8"/>
        <v>1.3471695479187511</v>
      </c>
      <c r="F87" s="10">
        <f t="shared" si="9"/>
        <v>1.1889282892398148</v>
      </c>
      <c r="G87" s="10">
        <f t="shared" si="10"/>
        <v>2.9428072929152855E-2</v>
      </c>
      <c r="H87" s="10">
        <f t="shared" si="11"/>
        <v>1.1330957132663684</v>
      </c>
      <c r="I87" s="10">
        <f t="shared" si="12"/>
        <v>42.547624333467184</v>
      </c>
      <c r="J87" s="10">
        <f t="shared" si="13"/>
        <v>-3.5260552719412078E-8</v>
      </c>
      <c r="K87" s="10">
        <f t="shared" si="14"/>
        <v>-1.8281348858542659E-6</v>
      </c>
      <c r="L87" s="10">
        <f t="shared" si="15"/>
        <v>42.547622470071744</v>
      </c>
    </row>
    <row r="88" spans="1:12" x14ac:dyDescent="0.2">
      <c r="A88" s="11">
        <v>39894</v>
      </c>
      <c r="B88" s="9">
        <v>19</v>
      </c>
      <c r="C88" s="9">
        <v>58300</v>
      </c>
      <c r="D88" s="10">
        <v>42980</v>
      </c>
      <c r="E88" s="10">
        <f t="shared" si="8"/>
        <v>1.3564448580735227</v>
      </c>
      <c r="F88" s="10">
        <f t="shared" si="9"/>
        <v>1.2411481646483051</v>
      </c>
      <c r="G88" s="10">
        <f t="shared" si="10"/>
        <v>2.808888106069702E-2</v>
      </c>
      <c r="H88" s="10">
        <f t="shared" si="11"/>
        <v>1.0928951890751</v>
      </c>
      <c r="I88" s="10">
        <f t="shared" si="12"/>
        <v>44.666706285981796</v>
      </c>
      <c r="J88" s="10">
        <f t="shared" si="13"/>
        <v>-3.2360169782630403E-8</v>
      </c>
      <c r="K88" s="10">
        <f t="shared" si="14"/>
        <v>-1.2365454747062369E-6</v>
      </c>
      <c r="L88" s="10">
        <f t="shared" si="15"/>
        <v>44.666705017076154</v>
      </c>
    </row>
    <row r="89" spans="1:12" x14ac:dyDescent="0.2">
      <c r="A89" s="11">
        <v>39895</v>
      </c>
      <c r="B89" s="9">
        <v>19.8</v>
      </c>
      <c r="C89" s="9">
        <v>58000</v>
      </c>
      <c r="D89" s="10">
        <v>42981</v>
      </c>
      <c r="E89" s="10">
        <f t="shared" si="8"/>
        <v>1.3494334706032898</v>
      </c>
      <c r="F89" s="10">
        <f t="shared" si="9"/>
        <v>1.2137793868792972</v>
      </c>
      <c r="G89" s="10">
        <f t="shared" si="10"/>
        <v>2.8946308373871264E-2</v>
      </c>
      <c r="H89" s="10">
        <f t="shared" si="11"/>
        <v>1.1117617296770608</v>
      </c>
      <c r="I89" s="10">
        <f t="shared" si="12"/>
        <v>43.553937196885975</v>
      </c>
      <c r="J89" s="10">
        <f t="shared" si="13"/>
        <v>-3.3833658191610129E-8</v>
      </c>
      <c r="K89" s="10">
        <f t="shared" si="14"/>
        <v>-1.5142026417588822E-6</v>
      </c>
      <c r="L89" s="10">
        <f t="shared" si="15"/>
        <v>43.553935648849674</v>
      </c>
    </row>
    <row r="90" spans="1:12" x14ac:dyDescent="0.2">
      <c r="A90" s="11">
        <v>39896</v>
      </c>
      <c r="B90" s="9">
        <v>19.8</v>
      </c>
      <c r="C90" s="9">
        <v>57600</v>
      </c>
      <c r="D90" s="10">
        <v>42982</v>
      </c>
      <c r="E90" s="10">
        <f t="shared" si="8"/>
        <v>1.3400958540784516</v>
      </c>
      <c r="F90" s="10">
        <f t="shared" si="9"/>
        <v>1.2053804500607483</v>
      </c>
      <c r="G90" s="10">
        <f t="shared" si="10"/>
        <v>2.7638688305110935E-2</v>
      </c>
      <c r="H90" s="10">
        <f t="shared" si="11"/>
        <v>1.1117617296770608</v>
      </c>
      <c r="I90" s="10">
        <f t="shared" si="12"/>
        <v>43.211895975639976</v>
      </c>
      <c r="J90" s="10">
        <f t="shared" si="13"/>
        <v>-3.430605979261049E-8</v>
      </c>
      <c r="K90" s="10">
        <f t="shared" si="14"/>
        <v>-1.5295265613455132E-6</v>
      </c>
      <c r="L90" s="10">
        <f t="shared" si="15"/>
        <v>43.21189441180735</v>
      </c>
    </row>
    <row r="91" spans="1:12" x14ac:dyDescent="0.2">
      <c r="A91" s="11">
        <v>39897</v>
      </c>
      <c r="B91" s="9">
        <v>19.8</v>
      </c>
      <c r="C91" s="9">
        <v>58000</v>
      </c>
      <c r="D91" s="10">
        <v>42983</v>
      </c>
      <c r="E91" s="10">
        <f t="shared" si="8"/>
        <v>1.3493706814321942</v>
      </c>
      <c r="F91" s="10">
        <f t="shared" si="9"/>
        <v>1.2137229096959048</v>
      </c>
      <c r="G91" s="10">
        <f t="shared" si="10"/>
        <v>2.8937470113551845E-2</v>
      </c>
      <c r="H91" s="10">
        <f t="shared" si="11"/>
        <v>1.1117617296770608</v>
      </c>
      <c r="I91" s="10">
        <f t="shared" si="12"/>
        <v>43.551635562368482</v>
      </c>
      <c r="J91" s="10">
        <f t="shared" si="13"/>
        <v>-3.3836802110427815E-8</v>
      </c>
      <c r="K91" s="10">
        <f t="shared" si="14"/>
        <v>-1.5143048241736955E-6</v>
      </c>
      <c r="L91" s="10">
        <f t="shared" si="15"/>
        <v>43.551634014226849</v>
      </c>
    </row>
    <row r="92" spans="1:12" x14ac:dyDescent="0.2">
      <c r="A92" s="11">
        <v>39898</v>
      </c>
      <c r="B92" s="9">
        <v>19.8</v>
      </c>
      <c r="C92" s="9">
        <v>57200</v>
      </c>
      <c r="D92" s="10">
        <v>42984</v>
      </c>
      <c r="E92" s="10">
        <f t="shared" si="8"/>
        <v>1.3307277126372603</v>
      </c>
      <c r="F92" s="10">
        <f t="shared" si="9"/>
        <v>1.1969540568947303</v>
      </c>
      <c r="G92" s="10">
        <f t="shared" si="10"/>
        <v>2.6340481202968381E-2</v>
      </c>
      <c r="H92" s="10">
        <f t="shared" si="11"/>
        <v>1.1117617296770608</v>
      </c>
      <c r="I92" s="10">
        <f t="shared" si="12"/>
        <v>42.869229318382821</v>
      </c>
      <c r="J92" s="10">
        <f t="shared" si="13"/>
        <v>-3.4790018254860106E-8</v>
      </c>
      <c r="K92" s="10">
        <f t="shared" si="14"/>
        <v>-1.5451636763004136E-6</v>
      </c>
      <c r="L92" s="10">
        <f t="shared" si="15"/>
        <v>42.869227738429124</v>
      </c>
    </row>
    <row r="93" spans="1:12" x14ac:dyDescent="0.2">
      <c r="A93" s="11">
        <v>39899</v>
      </c>
      <c r="B93" s="9">
        <v>20.3</v>
      </c>
      <c r="C93" s="9">
        <v>56800</v>
      </c>
      <c r="D93" s="10">
        <v>42985</v>
      </c>
      <c r="E93" s="10">
        <f t="shared" si="8"/>
        <v>1.3213911829708038</v>
      </c>
      <c r="F93" s="10">
        <f t="shared" si="9"/>
        <v>1.1760336178252773</v>
      </c>
      <c r="G93" s="10">
        <f t="shared" si="10"/>
        <v>2.5400286699517497E-2</v>
      </c>
      <c r="H93" s="10">
        <f t="shared" si="11"/>
        <v>1.123599838424961</v>
      </c>
      <c r="I93" s="10">
        <f t="shared" si="12"/>
        <v>42.022836383857346</v>
      </c>
      <c r="J93" s="10">
        <f t="shared" si="13"/>
        <v>-3.6036777645076072E-8</v>
      </c>
      <c r="K93" s="10">
        <f t="shared" si="14"/>
        <v>-1.7372327193826108E-6</v>
      </c>
      <c r="L93" s="10">
        <f t="shared" si="15"/>
        <v>42.022834610587843</v>
      </c>
    </row>
    <row r="94" spans="1:12" x14ac:dyDescent="0.2">
      <c r="A94" s="11">
        <v>39900</v>
      </c>
      <c r="B94" s="9">
        <v>21.2</v>
      </c>
      <c r="C94" s="9">
        <v>56100</v>
      </c>
      <c r="D94" s="10">
        <v>42986</v>
      </c>
      <c r="E94" s="10">
        <f t="shared" si="8"/>
        <v>1.305076071279021</v>
      </c>
      <c r="F94" s="10">
        <f t="shared" si="9"/>
        <v>1.1398075106813501</v>
      </c>
      <c r="G94" s="10">
        <f t="shared" si="10"/>
        <v>2.2645769773164036E-2</v>
      </c>
      <c r="H94" s="10">
        <f t="shared" si="11"/>
        <v>1.1449969043447321</v>
      </c>
      <c r="I94" s="10">
        <f t="shared" si="12"/>
        <v>40.563060453522155</v>
      </c>
      <c r="J94" s="10">
        <f t="shared" si="13"/>
        <v>-3.8359982191814848E-8</v>
      </c>
      <c r="K94" s="10">
        <f t="shared" si="14"/>
        <v>-2.0983093797778936E-6</v>
      </c>
      <c r="L94" s="10">
        <f t="shared" si="15"/>
        <v>40.563058316852789</v>
      </c>
    </row>
    <row r="95" spans="1:12" x14ac:dyDescent="0.2">
      <c r="A95" s="11">
        <v>39901</v>
      </c>
      <c r="B95" s="9">
        <v>22.1</v>
      </c>
      <c r="C95" s="9">
        <v>56000</v>
      </c>
      <c r="D95" s="10">
        <v>42987</v>
      </c>
      <c r="E95" s="10">
        <f t="shared" si="8"/>
        <v>1.3027194268034521</v>
      </c>
      <c r="F95" s="10">
        <f t="shared" si="9"/>
        <v>1.1167709901951155</v>
      </c>
      <c r="G95" s="10">
        <f t="shared" si="10"/>
        <v>2.0989812651789709E-2</v>
      </c>
      <c r="H95" s="10">
        <f t="shared" si="11"/>
        <v>1.1665054323947373</v>
      </c>
      <c r="I95" s="10">
        <f t="shared" si="12"/>
        <v>39.639463242049231</v>
      </c>
      <c r="J95" s="10">
        <f t="shared" si="13"/>
        <v>-3.9956157363001552E-8</v>
      </c>
      <c r="K95" s="10">
        <f t="shared" si="14"/>
        <v>-2.4426518555510693E-6</v>
      </c>
      <c r="L95" s="10">
        <f t="shared" si="15"/>
        <v>39.639460759441221</v>
      </c>
    </row>
    <row r="96" spans="1:12" x14ac:dyDescent="0.2">
      <c r="A96" s="11">
        <v>39902</v>
      </c>
      <c r="B96" s="9">
        <v>20.8</v>
      </c>
      <c r="C96" s="9">
        <v>56000</v>
      </c>
      <c r="D96" s="10">
        <v>42988</v>
      </c>
      <c r="E96" s="10">
        <f t="shared" si="8"/>
        <v>1.3026891225458268</v>
      </c>
      <c r="F96" s="10">
        <f t="shared" si="9"/>
        <v>1.1472654295826974</v>
      </c>
      <c r="G96" s="10">
        <f t="shared" si="10"/>
        <v>2.2578110418722375E-2</v>
      </c>
      <c r="H96" s="10">
        <f t="shared" si="11"/>
        <v>1.1354731773096856</v>
      </c>
      <c r="I96" s="10">
        <f t="shared" si="12"/>
        <v>40.862229682865319</v>
      </c>
      <c r="J96" s="10">
        <f t="shared" si="13"/>
        <v>-3.7863686541856016E-8</v>
      </c>
      <c r="K96" s="10">
        <f t="shared" si="14"/>
        <v>-1.9559953831622554E-6</v>
      </c>
      <c r="L96" s="10">
        <f t="shared" si="15"/>
        <v>40.862227689006254</v>
      </c>
    </row>
    <row r="97" spans="1:12" x14ac:dyDescent="0.2">
      <c r="A97" s="11">
        <v>39903</v>
      </c>
      <c r="B97" s="9">
        <v>21.3</v>
      </c>
      <c r="C97" s="9">
        <v>55800</v>
      </c>
      <c r="D97" s="10">
        <v>42989</v>
      </c>
      <c r="E97" s="10">
        <f t="shared" si="8"/>
        <v>1.2980064667705693</v>
      </c>
      <c r="F97" s="10">
        <f t="shared" si="9"/>
        <v>1.1312773558754754</v>
      </c>
      <c r="G97" s="10">
        <f t="shared" si="10"/>
        <v>2.1430899620732632E-2</v>
      </c>
      <c r="H97" s="10">
        <f t="shared" si="11"/>
        <v>1.14738128543735</v>
      </c>
      <c r="I97" s="10">
        <f t="shared" si="12"/>
        <v>40.220045590461439</v>
      </c>
      <c r="J97" s="10">
        <f t="shared" si="13"/>
        <v>-3.893968799630725E-8</v>
      </c>
      <c r="K97" s="10">
        <f t="shared" si="14"/>
        <v>-2.1523094723128382E-6</v>
      </c>
      <c r="L97" s="10">
        <f t="shared" si="15"/>
        <v>40.22004339921228</v>
      </c>
    </row>
    <row r="98" spans="1:12" x14ac:dyDescent="0.2">
      <c r="A98" s="11">
        <v>39904</v>
      </c>
      <c r="B98" s="9">
        <v>22.1</v>
      </c>
      <c r="C98" s="9">
        <v>55500</v>
      </c>
      <c r="D98" s="10">
        <v>42990</v>
      </c>
      <c r="E98" s="10">
        <f t="shared" si="8"/>
        <v>1.2909979064898813</v>
      </c>
      <c r="F98" s="10">
        <f t="shared" si="9"/>
        <v>1.1067225840856751</v>
      </c>
      <c r="G98" s="10">
        <f t="shared" si="10"/>
        <v>1.9028759165182835E-2</v>
      </c>
      <c r="H98" s="10">
        <f t="shared" si="11"/>
        <v>1.1665054323947373</v>
      </c>
      <c r="I98" s="10">
        <f t="shared" si="12"/>
        <v>39.236473348714256</v>
      </c>
      <c r="J98" s="10">
        <f t="shared" si="13"/>
        <v>-4.0683769251677402E-8</v>
      </c>
      <c r="K98" s="10">
        <f t="shared" si="14"/>
        <v>-2.474825530427105E-6</v>
      </c>
      <c r="L98" s="10">
        <f t="shared" si="15"/>
        <v>39.236470833204955</v>
      </c>
    </row>
    <row r="99" spans="1:12" x14ac:dyDescent="0.2">
      <c r="A99" s="11">
        <v>39905</v>
      </c>
      <c r="B99" s="9">
        <v>22.6</v>
      </c>
      <c r="C99" s="9">
        <v>55200</v>
      </c>
      <c r="D99" s="10">
        <v>42991</v>
      </c>
      <c r="E99" s="10">
        <f t="shared" si="8"/>
        <v>1.2839896722569841</v>
      </c>
      <c r="F99" s="10">
        <f t="shared" si="9"/>
        <v>1.0895101546667745</v>
      </c>
      <c r="G99" s="10">
        <f t="shared" si="10"/>
        <v>1.6723368971016325E-2</v>
      </c>
      <c r="H99" s="10">
        <f t="shared" si="11"/>
        <v>1.1785017943680305</v>
      </c>
      <c r="I99" s="10">
        <f t="shared" si="12"/>
        <v>38.548800586168653</v>
      </c>
      <c r="J99" s="10">
        <f t="shared" si="13"/>
        <v>-4.197714748266934E-8</v>
      </c>
      <c r="K99" s="10">
        <f t="shared" si="14"/>
        <v>-2.6903550957214764E-6</v>
      </c>
      <c r="L99" s="10">
        <f t="shared" si="15"/>
        <v>38.548797853836412</v>
      </c>
    </row>
    <row r="100" spans="1:12" x14ac:dyDescent="0.2">
      <c r="A100" s="11">
        <v>39906</v>
      </c>
      <c r="B100" s="9">
        <v>22.8</v>
      </c>
      <c r="C100" s="9">
        <v>54500</v>
      </c>
      <c r="D100" s="10">
        <v>42992</v>
      </c>
      <c r="E100" s="10">
        <f t="shared" si="8"/>
        <v>1.2676777074804615</v>
      </c>
      <c r="F100" s="10">
        <f t="shared" si="9"/>
        <v>1.0712983869964734</v>
      </c>
      <c r="G100" s="10">
        <f t="shared" si="10"/>
        <v>1.3426739243090919E-2</v>
      </c>
      <c r="H100" s="10">
        <f t="shared" si="11"/>
        <v>1.1833096389088791</v>
      </c>
      <c r="I100" s="10">
        <f t="shared" si="12"/>
        <v>37.8225099267895</v>
      </c>
      <c r="J100" s="10">
        <f t="shared" si="13"/>
        <v>-4.3413938290376805E-8</v>
      </c>
      <c r="K100" s="10">
        <f t="shared" si="14"/>
        <v>-2.8211904569797366E-6</v>
      </c>
      <c r="L100" s="10">
        <f t="shared" si="15"/>
        <v>37.822507062185103</v>
      </c>
    </row>
    <row r="101" spans="1:12" x14ac:dyDescent="0.2">
      <c r="A101" s="11">
        <v>39907</v>
      </c>
      <c r="B101" s="9">
        <v>21.6</v>
      </c>
      <c r="C101" s="9">
        <v>55400</v>
      </c>
      <c r="D101" s="10">
        <v>42993</v>
      </c>
      <c r="E101" s="10">
        <f t="shared" si="8"/>
        <v>1.288581862163608</v>
      </c>
      <c r="F101" s="10">
        <f t="shared" si="9"/>
        <v>1.1160972389971076</v>
      </c>
      <c r="G101" s="10">
        <f t="shared" si="10"/>
        <v>1.9530468205672558E-2</v>
      </c>
      <c r="H101" s="10">
        <f t="shared" si="11"/>
        <v>1.1545426483820442</v>
      </c>
      <c r="I101" s="10">
        <f t="shared" si="12"/>
        <v>39.61109347779783</v>
      </c>
      <c r="J101" s="10">
        <f t="shared" si="13"/>
        <v>-4.0004331299570535E-8</v>
      </c>
      <c r="K101" s="10">
        <f t="shared" si="14"/>
        <v>-2.2892491460399031E-6</v>
      </c>
      <c r="L101" s="10">
        <f t="shared" si="15"/>
        <v>39.611091148544354</v>
      </c>
    </row>
    <row r="102" spans="1:12" x14ac:dyDescent="0.2">
      <c r="A102" s="11">
        <v>39908</v>
      </c>
      <c r="B102" s="9">
        <v>22.6</v>
      </c>
      <c r="C102" s="9">
        <v>54600</v>
      </c>
      <c r="D102" s="10">
        <v>42994</v>
      </c>
      <c r="E102" s="10">
        <f t="shared" si="8"/>
        <v>1.2699446434386192</v>
      </c>
      <c r="F102" s="10">
        <f t="shared" si="9"/>
        <v>1.0775924563777393</v>
      </c>
      <c r="G102" s="10">
        <f t="shared" si="10"/>
        <v>1.4353984226424126E-2</v>
      </c>
      <c r="H102" s="10">
        <f t="shared" si="11"/>
        <v>1.1785017943680305</v>
      </c>
      <c r="I102" s="10">
        <f t="shared" si="12"/>
        <v>38.073055492431891</v>
      </c>
      <c r="J102" s="10">
        <f t="shared" si="13"/>
        <v>-4.2909146643257861E-8</v>
      </c>
      <c r="K102" s="10">
        <f t="shared" si="14"/>
        <v>-2.733516489639582E-6</v>
      </c>
      <c r="L102" s="10">
        <f t="shared" si="15"/>
        <v>38.073052716006252</v>
      </c>
    </row>
    <row r="103" spans="1:12" x14ac:dyDescent="0.2">
      <c r="A103" s="11">
        <v>39909</v>
      </c>
      <c r="B103" s="9">
        <v>22.9</v>
      </c>
      <c r="C103" s="9">
        <v>54700</v>
      </c>
      <c r="D103" s="10">
        <v>42995</v>
      </c>
      <c r="E103" s="10">
        <f t="shared" si="8"/>
        <v>1.2722409582509595</v>
      </c>
      <c r="F103" s="10">
        <f t="shared" si="9"/>
        <v>1.0729731676287204</v>
      </c>
      <c r="G103" s="10">
        <f t="shared" si="10"/>
        <v>1.3917901012652379E-2</v>
      </c>
      <c r="H103" s="10">
        <f t="shared" si="11"/>
        <v>1.1857155394320089</v>
      </c>
      <c r="I103" s="10">
        <f t="shared" si="12"/>
        <v>37.889395742956268</v>
      </c>
      <c r="J103" s="10">
        <f t="shared" si="13"/>
        <v>-4.3278752675468919E-8</v>
      </c>
      <c r="K103" s="10">
        <f t="shared" si="14"/>
        <v>-2.8468149795845999E-6</v>
      </c>
      <c r="L103" s="10">
        <f t="shared" si="15"/>
        <v>37.889392852862535</v>
      </c>
    </row>
    <row r="104" spans="1:12" x14ac:dyDescent="0.2">
      <c r="A104" s="11">
        <v>39910</v>
      </c>
      <c r="B104" s="9">
        <v>18.3</v>
      </c>
      <c r="C104" s="9">
        <v>55000</v>
      </c>
      <c r="D104" s="10">
        <v>42996</v>
      </c>
      <c r="E104" s="10">
        <f t="shared" si="8"/>
        <v>1.2791887617452786</v>
      </c>
      <c r="F104" s="10">
        <f t="shared" si="9"/>
        <v>1.1883253466990293</v>
      </c>
      <c r="G104" s="10">
        <f t="shared" si="10"/>
        <v>1.7601794656055911E-2</v>
      </c>
      <c r="H104" s="10">
        <f t="shared" si="11"/>
        <v>1.0764634157629076</v>
      </c>
      <c r="I104" s="10">
        <f t="shared" si="12"/>
        <v>42.511422809715427</v>
      </c>
      <c r="J104" s="10">
        <f t="shared" si="13"/>
        <v>-3.5296286923861773E-8</v>
      </c>
      <c r="K104" s="10">
        <f t="shared" si="14"/>
        <v>-1.0982632852358881E-6</v>
      </c>
      <c r="L104" s="10">
        <f t="shared" si="15"/>
        <v>42.511421676155855</v>
      </c>
    </row>
    <row r="105" spans="1:12" x14ac:dyDescent="0.2">
      <c r="A105" s="11">
        <v>39911</v>
      </c>
      <c r="B105" s="9">
        <v>16.3</v>
      </c>
      <c r="C105" s="9">
        <v>58900</v>
      </c>
      <c r="D105" s="10">
        <v>42997</v>
      </c>
      <c r="E105" s="10">
        <f t="shared" si="8"/>
        <v>1.3698630136986301</v>
      </c>
      <c r="F105" s="10">
        <f t="shared" si="9"/>
        <v>1.3300668246393332</v>
      </c>
      <c r="G105" s="10">
        <f t="shared" si="10"/>
        <v>1.3844502310420776E-2</v>
      </c>
      <c r="H105" s="10">
        <f t="shared" si="11"/>
        <v>1.0299204433356859</v>
      </c>
      <c r="I105" s="10">
        <f t="shared" si="12"/>
        <v>48.305669484179745</v>
      </c>
      <c r="J105" s="10">
        <f t="shared" si="13"/>
        <v>-2.8183752859860616E-8</v>
      </c>
      <c r="K105" s="10">
        <f t="shared" si="14"/>
        <v>-3.7904058697120257E-7</v>
      </c>
      <c r="L105" s="10">
        <f t="shared" si="15"/>
        <v>48.305669076955404</v>
      </c>
    </row>
    <row r="106" spans="1:12" x14ac:dyDescent="0.2">
      <c r="A106" s="11">
        <v>39912</v>
      </c>
      <c r="B106" s="9">
        <v>16.399999999999999</v>
      </c>
      <c r="C106" s="9">
        <v>57900</v>
      </c>
      <c r="D106" s="10">
        <v>42998</v>
      </c>
      <c r="E106" s="10">
        <f t="shared" si="8"/>
        <v>1.3465742592678729</v>
      </c>
      <c r="F106" s="10">
        <f t="shared" si="9"/>
        <v>1.3045254461446707</v>
      </c>
      <c r="G106" s="10">
        <f t="shared" si="10"/>
        <v>1.3503637324966761E-2</v>
      </c>
      <c r="H106" s="10">
        <f t="shared" si="11"/>
        <v>1.0322330340488728</v>
      </c>
      <c r="I106" s="10">
        <f t="shared" si="12"/>
        <v>47.250445750083884</v>
      </c>
      <c r="J106" s="10">
        <f t="shared" si="13"/>
        <v>-2.929656269299991E-8</v>
      </c>
      <c r="K106" s="10">
        <f t="shared" si="14"/>
        <v>-4.191913911028073E-7</v>
      </c>
      <c r="L106" s="10">
        <f t="shared" si="15"/>
        <v>47.250445301595924</v>
      </c>
    </row>
    <row r="107" spans="1:12" x14ac:dyDescent="0.2">
      <c r="A107" s="11">
        <v>39913</v>
      </c>
      <c r="B107" s="9">
        <v>18.2</v>
      </c>
      <c r="C107" s="9">
        <v>56700</v>
      </c>
      <c r="D107" s="10">
        <v>42999</v>
      </c>
      <c r="E107" s="10">
        <f t="shared" si="8"/>
        <v>1.3186353171003977</v>
      </c>
      <c r="F107" s="10">
        <f t="shared" si="9"/>
        <v>1.2276402592740729</v>
      </c>
      <c r="G107" s="10">
        <f t="shared" si="10"/>
        <v>2.1267460247815218E-2</v>
      </c>
      <c r="H107" s="10">
        <f t="shared" si="11"/>
        <v>1.0741219238607667</v>
      </c>
      <c r="I107" s="10">
        <f t="shared" si="12"/>
        <v>44.109618768810613</v>
      </c>
      <c r="J107" s="10">
        <f t="shared" si="13"/>
        <v>-3.3075115746758305E-8</v>
      </c>
      <c r="K107" s="10">
        <f t="shared" si="14"/>
        <v>-1.0174493285071883E-6</v>
      </c>
      <c r="L107" s="10">
        <f t="shared" si="15"/>
        <v>44.109617718286167</v>
      </c>
    </row>
    <row r="108" spans="1:12" x14ac:dyDescent="0.2">
      <c r="A108" s="11">
        <v>39914</v>
      </c>
      <c r="B108" s="9">
        <v>20.5</v>
      </c>
      <c r="C108" s="9">
        <v>56300</v>
      </c>
      <c r="D108" s="10">
        <v>43000</v>
      </c>
      <c r="E108" s="10">
        <f t="shared" si="8"/>
        <v>1.3093023255813954</v>
      </c>
      <c r="F108" s="10">
        <f t="shared" si="9"/>
        <v>1.1603741389669022</v>
      </c>
      <c r="G108" s="10">
        <f t="shared" si="10"/>
        <v>2.365860314445169E-2</v>
      </c>
      <c r="H108" s="10">
        <f t="shared" si="11"/>
        <v>1.1283449722061938</v>
      </c>
      <c r="I108" s="10">
        <f t="shared" si="12"/>
        <v>41.390182978920016</v>
      </c>
      <c r="J108" s="10">
        <f t="shared" si="13"/>
        <v>-3.7014395320334301E-8</v>
      </c>
      <c r="K108" s="10">
        <f t="shared" si="14"/>
        <v>-1.832683698696717E-6</v>
      </c>
      <c r="L108" s="10">
        <f t="shared" si="15"/>
        <v>41.390181109221921</v>
      </c>
    </row>
    <row r="109" spans="1:12" x14ac:dyDescent="0.2">
      <c r="A109" s="11">
        <v>39915</v>
      </c>
      <c r="B109" s="9">
        <v>21.2</v>
      </c>
      <c r="C109" s="9">
        <v>56900</v>
      </c>
      <c r="D109" s="10">
        <v>43001</v>
      </c>
      <c r="E109" s="10">
        <f t="shared" si="8"/>
        <v>1.3232250412781099</v>
      </c>
      <c r="F109" s="10">
        <f t="shared" si="9"/>
        <v>1.1556581823558516</v>
      </c>
      <c r="G109" s="10">
        <f t="shared" si="10"/>
        <v>2.5525893006759677E-2</v>
      </c>
      <c r="H109" s="10">
        <f t="shared" si="11"/>
        <v>1.1449969043447321</v>
      </c>
      <c r="I109" s="10">
        <f t="shared" si="12"/>
        <v>41.202370606915281</v>
      </c>
      <c r="J109" s="10">
        <f t="shared" si="13"/>
        <v>-3.731661302915692E-8</v>
      </c>
      <c r="K109" s="10">
        <f t="shared" si="14"/>
        <v>-2.0567454160788348E-6</v>
      </c>
      <c r="L109" s="10">
        <f t="shared" si="15"/>
        <v>41.202368512853255</v>
      </c>
    </row>
    <row r="110" spans="1:12" x14ac:dyDescent="0.2">
      <c r="A110" s="11">
        <v>39916</v>
      </c>
      <c r="B110" s="9">
        <v>22.3</v>
      </c>
      <c r="C110" s="9">
        <v>55300</v>
      </c>
      <c r="D110" s="10">
        <v>43002</v>
      </c>
      <c r="E110" s="10">
        <f t="shared" si="8"/>
        <v>1.2859866982931027</v>
      </c>
      <c r="F110" s="10">
        <f t="shared" si="9"/>
        <v>1.0979140506543372</v>
      </c>
      <c r="G110" s="10">
        <f t="shared" si="10"/>
        <v>1.7770028992036193E-2</v>
      </c>
      <c r="H110" s="10">
        <f t="shared" si="11"/>
        <v>1.1712999733692064</v>
      </c>
      <c r="I110" s="10">
        <f t="shared" si="12"/>
        <v>38.884226474638226</v>
      </c>
      <c r="J110" s="10">
        <f t="shared" si="13"/>
        <v>-4.1338074094192796E-8</v>
      </c>
      <c r="K110" s="10">
        <f t="shared" si="14"/>
        <v>-2.5666846261790444E-6</v>
      </c>
      <c r="L110" s="10">
        <f t="shared" si="15"/>
        <v>38.884223866615521</v>
      </c>
    </row>
    <row r="111" spans="1:12" x14ac:dyDescent="0.2">
      <c r="A111" s="11">
        <v>39917</v>
      </c>
      <c r="B111" s="9">
        <v>21.1</v>
      </c>
      <c r="C111" s="9">
        <v>54200</v>
      </c>
      <c r="D111" s="10">
        <v>43003</v>
      </c>
      <c r="E111" s="10">
        <f t="shared" si="8"/>
        <v>1.2603771829872334</v>
      </c>
      <c r="F111" s="10">
        <f t="shared" si="9"/>
        <v>1.1030648093344755</v>
      </c>
      <c r="G111" s="10">
        <f t="shared" si="10"/>
        <v>1.5973566846707157E-2</v>
      </c>
      <c r="H111" s="10">
        <f t="shared" si="11"/>
        <v>1.1426138993117467</v>
      </c>
      <c r="I111" s="10">
        <f t="shared" si="12"/>
        <v>39.087605830966972</v>
      </c>
      <c r="J111" s="10">
        <f t="shared" si="13"/>
        <v>-4.0953572260622131E-8</v>
      </c>
      <c r="K111" s="10">
        <f t="shared" si="14"/>
        <v>-2.1679708832885513E-6</v>
      </c>
      <c r="L111" s="10">
        <f t="shared" si="15"/>
        <v>39.087603622042515</v>
      </c>
    </row>
    <row r="112" spans="1:12" x14ac:dyDescent="0.2">
      <c r="A112" s="11">
        <v>39918</v>
      </c>
      <c r="B112" s="9">
        <v>20.6</v>
      </c>
      <c r="C112" s="9">
        <v>54800</v>
      </c>
      <c r="D112" s="10">
        <v>43004</v>
      </c>
      <c r="E112" s="10">
        <f t="shared" si="8"/>
        <v>1.2743000651102223</v>
      </c>
      <c r="F112" s="10">
        <f t="shared" si="9"/>
        <v>1.1269814513647909</v>
      </c>
      <c r="G112" s="10">
        <f t="shared" si="10"/>
        <v>1.8554625678641978E-2</v>
      </c>
      <c r="H112" s="10">
        <f t="shared" si="11"/>
        <v>1.1307196436702898</v>
      </c>
      <c r="I112" s="10">
        <f t="shared" si="12"/>
        <v>40.045219312422624</v>
      </c>
      <c r="J112" s="10">
        <f t="shared" si="13"/>
        <v>-3.9236624101522327E-8</v>
      </c>
      <c r="K112" s="10">
        <f t="shared" si="14"/>
        <v>-1.9437351122043971E-6</v>
      </c>
      <c r="L112" s="10">
        <f t="shared" si="15"/>
        <v>40.045217329450885</v>
      </c>
    </row>
    <row r="113" spans="1:12" x14ac:dyDescent="0.2">
      <c r="A113" s="11">
        <v>39919</v>
      </c>
      <c r="B113" s="9">
        <v>21.5</v>
      </c>
      <c r="C113" s="9">
        <v>56200</v>
      </c>
      <c r="D113" s="10">
        <v>43005</v>
      </c>
      <c r="E113" s="10">
        <f t="shared" si="8"/>
        <v>1.3068247878153703</v>
      </c>
      <c r="F113" s="10">
        <f t="shared" si="9"/>
        <v>1.1342447320955391</v>
      </c>
      <c r="G113" s="10">
        <f t="shared" si="10"/>
        <v>2.2597632987482054E-2</v>
      </c>
      <c r="H113" s="10">
        <f t="shared" si="11"/>
        <v>1.1521541611226938</v>
      </c>
      <c r="I113" s="10">
        <f t="shared" si="12"/>
        <v>40.340058441174854</v>
      </c>
      <c r="J113" s="10">
        <f t="shared" si="13"/>
        <v>-3.8736544685933043E-8</v>
      </c>
      <c r="K113" s="10">
        <f t="shared" si="14"/>
        <v>-2.2057429026996838E-6</v>
      </c>
      <c r="L113" s="10">
        <f t="shared" si="15"/>
        <v>40.340056196695407</v>
      </c>
    </row>
    <row r="114" spans="1:12" x14ac:dyDescent="0.2">
      <c r="A114" s="11">
        <v>39920</v>
      </c>
      <c r="B114" s="9">
        <v>21.4</v>
      </c>
      <c r="C114" s="9">
        <v>57500</v>
      </c>
      <c r="D114" s="10">
        <v>43006</v>
      </c>
      <c r="E114" s="10">
        <f t="shared" si="8"/>
        <v>1.3370227410128819</v>
      </c>
      <c r="F114" s="10">
        <f t="shared" si="9"/>
        <v>1.1628640374571775</v>
      </c>
      <c r="G114" s="10">
        <f t="shared" si="10"/>
        <v>2.7640826331792968E-2</v>
      </c>
      <c r="H114" s="10">
        <f t="shared" si="11"/>
        <v>1.1497670389193009</v>
      </c>
      <c r="I114" s="10">
        <f t="shared" si="12"/>
        <v>41.494371379163425</v>
      </c>
      <c r="J114" s="10">
        <f t="shared" si="13"/>
        <v>-3.6856311166477807E-8</v>
      </c>
      <c r="K114" s="10">
        <f t="shared" si="14"/>
        <v>-2.0978793269842951E-6</v>
      </c>
      <c r="L114" s="10">
        <f t="shared" si="15"/>
        <v>41.494369244427787</v>
      </c>
    </row>
    <row r="115" spans="1:12" x14ac:dyDescent="0.2">
      <c r="A115" s="11">
        <v>39921</v>
      </c>
      <c r="B115" s="9">
        <v>21</v>
      </c>
      <c r="C115" s="9">
        <v>58600</v>
      </c>
      <c r="D115" s="10">
        <v>43007</v>
      </c>
      <c r="E115" s="10">
        <f t="shared" si="8"/>
        <v>1.3625688841351409</v>
      </c>
      <c r="F115" s="10">
        <f t="shared" si="9"/>
        <v>1.1949923846146775</v>
      </c>
      <c r="G115" s="10">
        <f t="shared" si="10"/>
        <v>3.1973565983805137E-2</v>
      </c>
      <c r="H115" s="10">
        <f t="shared" si="11"/>
        <v>1.1402322740111002</v>
      </c>
      <c r="I115" s="10">
        <f t="shared" si="12"/>
        <v>42.795460319268315</v>
      </c>
      <c r="J115" s="10">
        <f t="shared" si="13"/>
        <v>-3.4904153560447865E-8</v>
      </c>
      <c r="K115" s="10">
        <f t="shared" si="14"/>
        <v>-1.9017504765260615E-6</v>
      </c>
      <c r="L115" s="10">
        <f t="shared" si="15"/>
        <v>42.795458382613681</v>
      </c>
    </row>
    <row r="116" spans="1:12" x14ac:dyDescent="0.2">
      <c r="A116" s="11">
        <v>39922</v>
      </c>
      <c r="B116" s="9">
        <v>21.5</v>
      </c>
      <c r="C116" s="9">
        <v>57100</v>
      </c>
      <c r="D116" s="10">
        <v>43008</v>
      </c>
      <c r="E116" s="10">
        <f t="shared" si="8"/>
        <v>1.3276599702380953</v>
      </c>
      <c r="F116" s="10">
        <f t="shared" si="9"/>
        <v>1.1523284079835145</v>
      </c>
      <c r="G116" s="10">
        <f t="shared" si="10"/>
        <v>2.6006410448020243E-2</v>
      </c>
      <c r="H116" s="10">
        <f t="shared" si="11"/>
        <v>1.1521541611226938</v>
      </c>
      <c r="I116" s="10">
        <f t="shared" si="12"/>
        <v>41.069015033863565</v>
      </c>
      <c r="J116" s="10">
        <f t="shared" si="13"/>
        <v>-3.7532233393956903E-8</v>
      </c>
      <c r="K116" s="10">
        <f t="shared" si="14"/>
        <v>-2.1557776915369552E-6</v>
      </c>
      <c r="L116" s="10">
        <f t="shared" si="15"/>
        <v>41.06901284055364</v>
      </c>
    </row>
    <row r="117" spans="1:12" x14ac:dyDescent="0.2">
      <c r="A117" s="11">
        <v>39923</v>
      </c>
      <c r="B117" s="9">
        <v>22.1</v>
      </c>
      <c r="C117" s="9">
        <v>56800</v>
      </c>
      <c r="D117" s="10">
        <v>43009</v>
      </c>
      <c r="E117" s="10">
        <f t="shared" si="8"/>
        <v>1.3206538166430282</v>
      </c>
      <c r="F117" s="10">
        <f t="shared" si="9"/>
        <v>1.132145449105914</v>
      </c>
      <c r="G117" s="10">
        <f t="shared" si="10"/>
        <v>2.4045902415016657E-2</v>
      </c>
      <c r="H117" s="10">
        <f t="shared" si="11"/>
        <v>1.1665054323947373</v>
      </c>
      <c r="I117" s="10">
        <f t="shared" si="12"/>
        <v>40.257422390891541</v>
      </c>
      <c r="J117" s="10">
        <f t="shared" si="13"/>
        <v>-3.8880094239402949E-8</v>
      </c>
      <c r="K117" s="10">
        <f t="shared" si="14"/>
        <v>-2.3947635096854669E-6</v>
      </c>
      <c r="L117" s="10">
        <f t="shared" si="15"/>
        <v>40.257419957247933</v>
      </c>
    </row>
    <row r="118" spans="1:12" x14ac:dyDescent="0.2">
      <c r="A118" s="11">
        <v>39924</v>
      </c>
      <c r="B118" s="9">
        <v>22.6</v>
      </c>
      <c r="C118" s="9">
        <v>56900</v>
      </c>
      <c r="D118" s="10">
        <v>43010</v>
      </c>
      <c r="E118" s="10">
        <f t="shared" si="8"/>
        <v>1.3229481515926529</v>
      </c>
      <c r="F118" s="10">
        <f t="shared" si="9"/>
        <v>1.1225677872659341</v>
      </c>
      <c r="G118" s="10">
        <f t="shared" si="10"/>
        <v>2.3522071136058424E-2</v>
      </c>
      <c r="H118" s="10">
        <f t="shared" si="11"/>
        <v>1.1785017943680305</v>
      </c>
      <c r="I118" s="10">
        <f t="shared" si="12"/>
        <v>39.873652437269193</v>
      </c>
      <c r="J118" s="10">
        <f t="shared" si="13"/>
        <v>-3.9545251243240147E-8</v>
      </c>
      <c r="K118" s="10">
        <f t="shared" si="14"/>
        <v>-2.5764256253153446E-6</v>
      </c>
      <c r="L118" s="10">
        <f t="shared" si="15"/>
        <v>39.873649821298322</v>
      </c>
    </row>
    <row r="119" spans="1:12" x14ac:dyDescent="0.2">
      <c r="A119" s="11">
        <v>39925</v>
      </c>
      <c r="B119" s="9">
        <v>21.8</v>
      </c>
      <c r="C119" s="9">
        <v>57700</v>
      </c>
      <c r="D119" s="10">
        <v>43011</v>
      </c>
      <c r="E119" s="10">
        <f t="shared" si="8"/>
        <v>1.341517286275604</v>
      </c>
      <c r="F119" s="10">
        <f t="shared" si="9"/>
        <v>1.1571550571420357</v>
      </c>
      <c r="G119" s="10">
        <f t="shared" si="10"/>
        <v>2.8050231685341546E-2</v>
      </c>
      <c r="H119" s="10">
        <f t="shared" si="11"/>
        <v>1.1593237034187187</v>
      </c>
      <c r="I119" s="10">
        <f t="shared" si="12"/>
        <v>41.265084261855733</v>
      </c>
      <c r="J119" s="10">
        <f t="shared" si="13"/>
        <v>-3.7220287462815488E-8</v>
      </c>
      <c r="K119" s="10">
        <f t="shared" si="14"/>
        <v>-2.2318451000208625E-6</v>
      </c>
      <c r="L119" s="10">
        <f t="shared" si="15"/>
        <v>41.265081992790343</v>
      </c>
    </row>
    <row r="120" spans="1:12" x14ac:dyDescent="0.2">
      <c r="A120" s="11">
        <v>39926</v>
      </c>
      <c r="B120" s="9">
        <v>22.2</v>
      </c>
      <c r="C120" s="9">
        <v>57400</v>
      </c>
      <c r="D120" s="10">
        <v>43012</v>
      </c>
      <c r="E120" s="10">
        <f t="shared" si="8"/>
        <v>1.334511299172324</v>
      </c>
      <c r="F120" s="10">
        <f t="shared" si="9"/>
        <v>1.1416793378112482</v>
      </c>
      <c r="G120" s="10">
        <f t="shared" si="10"/>
        <v>2.6302293319638844E-2</v>
      </c>
      <c r="H120" s="10">
        <f t="shared" si="11"/>
        <v>1.1689020331494835</v>
      </c>
      <c r="I120" s="10">
        <f t="shared" si="12"/>
        <v>40.641785833182979</v>
      </c>
      <c r="J120" s="10">
        <f t="shared" si="13"/>
        <v>-3.8234506143328469E-8</v>
      </c>
      <c r="K120" s="10">
        <f t="shared" si="14"/>
        <v>-2.3956936045617437E-6</v>
      </c>
      <c r="L120" s="10">
        <f t="shared" si="15"/>
        <v>40.641783399254869</v>
      </c>
    </row>
    <row r="121" spans="1:12" x14ac:dyDescent="0.2">
      <c r="A121" s="11">
        <v>39927</v>
      </c>
      <c r="B121" s="9">
        <v>22.9</v>
      </c>
      <c r="C121" s="9">
        <v>56400</v>
      </c>
      <c r="D121" s="10">
        <v>43013</v>
      </c>
      <c r="E121" s="10">
        <f t="shared" si="8"/>
        <v>1.311231488154744</v>
      </c>
      <c r="F121" s="10">
        <f t="shared" si="9"/>
        <v>1.1058567122961556</v>
      </c>
      <c r="G121" s="10">
        <f t="shared" si="10"/>
        <v>2.0745196694807067E-2</v>
      </c>
      <c r="H121" s="10">
        <f t="shared" si="11"/>
        <v>1.1857155394320089</v>
      </c>
      <c r="I121" s="10">
        <f t="shared" si="12"/>
        <v>39.203664842108282</v>
      </c>
      <c r="J121" s="10">
        <f t="shared" si="13"/>
        <v>-4.0747395880655044E-8</v>
      </c>
      <c r="K121" s="10">
        <f t="shared" si="14"/>
        <v>-2.725126446410617E-6</v>
      </c>
      <c r="L121" s="10">
        <f t="shared" si="15"/>
        <v>39.203662076234437</v>
      </c>
    </row>
    <row r="122" spans="1:12" x14ac:dyDescent="0.2">
      <c r="A122" s="11">
        <v>39928</v>
      </c>
      <c r="B122" s="9">
        <v>24</v>
      </c>
      <c r="C122" s="9">
        <v>55300</v>
      </c>
      <c r="D122" s="10">
        <v>43014</v>
      </c>
      <c r="E122" s="10">
        <f t="shared" si="8"/>
        <v>1.2856279350909006</v>
      </c>
      <c r="F122" s="10">
        <f t="shared" si="9"/>
        <v>1.0605160428738525</v>
      </c>
      <c r="G122" s="10">
        <f t="shared" si="10"/>
        <v>1.2809003069295803E-2</v>
      </c>
      <c r="H122" s="10">
        <f t="shared" si="11"/>
        <v>1.2122663713855999</v>
      </c>
      <c r="I122" s="10">
        <f t="shared" si="12"/>
        <v>37.394889798083504</v>
      </c>
      <c r="J122" s="10">
        <f t="shared" si="13"/>
        <v>-4.4299635341115738E-8</v>
      </c>
      <c r="K122" s="10">
        <f t="shared" si="14"/>
        <v>-3.2471602284930466E-6</v>
      </c>
      <c r="L122" s="10">
        <f t="shared" si="15"/>
        <v>37.394886506623642</v>
      </c>
    </row>
    <row r="123" spans="1:12" x14ac:dyDescent="0.2">
      <c r="A123" s="11">
        <v>39929</v>
      </c>
      <c r="B123" s="9">
        <v>23.3</v>
      </c>
      <c r="C123" s="9">
        <v>54500</v>
      </c>
      <c r="D123" s="10">
        <v>43015</v>
      </c>
      <c r="E123" s="10">
        <f t="shared" si="8"/>
        <v>1.2669998837614787</v>
      </c>
      <c r="F123" s="10">
        <f t="shared" si="9"/>
        <v>1.0599385151021239</v>
      </c>
      <c r="G123" s="10">
        <f t="shared" si="10"/>
        <v>1.1811157956028282E-2</v>
      </c>
      <c r="H123" s="10">
        <f t="shared" si="11"/>
        <v>1.1953522451624514</v>
      </c>
      <c r="I123" s="10">
        <f t="shared" si="12"/>
        <v>37.371042707084449</v>
      </c>
      <c r="J123" s="10">
        <f t="shared" si="13"/>
        <v>-4.4347838090447067E-8</v>
      </c>
      <c r="K123" s="10">
        <f t="shared" si="14"/>
        <v>-3.0269211290247631E-6</v>
      </c>
      <c r="L123" s="10">
        <f t="shared" si="15"/>
        <v>37.371039635815485</v>
      </c>
    </row>
    <row r="124" spans="1:12" x14ac:dyDescent="0.2">
      <c r="A124" s="11">
        <v>39930</v>
      </c>
      <c r="B124" s="9">
        <v>23.4</v>
      </c>
      <c r="C124" s="9">
        <v>54300</v>
      </c>
      <c r="D124" s="10">
        <v>43016</v>
      </c>
      <c r="E124" s="10">
        <f t="shared" si="8"/>
        <v>1.2623209968383857</v>
      </c>
      <c r="F124" s="10">
        <f t="shared" si="9"/>
        <v>1.0538973293955334</v>
      </c>
      <c r="G124" s="10">
        <f t="shared" si="10"/>
        <v>1.0678093516103873E-2</v>
      </c>
      <c r="H124" s="10">
        <f t="shared" si="11"/>
        <v>1.1977646793757362</v>
      </c>
      <c r="I124" s="10">
        <f t="shared" si="12"/>
        <v>37.131030961470181</v>
      </c>
      <c r="J124" s="10">
        <f t="shared" si="13"/>
        <v>-4.4856810274631449E-8</v>
      </c>
      <c r="K124" s="10">
        <f t="shared" si="14"/>
        <v>-3.0844151752730654E-6</v>
      </c>
      <c r="L124" s="10">
        <f t="shared" si="15"/>
        <v>37.131027832198193</v>
      </c>
    </row>
    <row r="125" spans="1:12" x14ac:dyDescent="0.2">
      <c r="A125" s="11">
        <v>39931</v>
      </c>
      <c r="B125" s="9">
        <v>23.4</v>
      </c>
      <c r="C125" s="9">
        <v>54500</v>
      </c>
      <c r="D125" s="10">
        <v>43017</v>
      </c>
      <c r="E125" s="10">
        <f t="shared" si="8"/>
        <v>1.2669409768231163</v>
      </c>
      <c r="F125" s="10">
        <f t="shared" si="9"/>
        <v>1.0577544977227364</v>
      </c>
      <c r="G125" s="10">
        <f t="shared" si="10"/>
        <v>1.1480085083290237E-2</v>
      </c>
      <c r="H125" s="10">
        <f t="shared" si="11"/>
        <v>1.1977646793757362</v>
      </c>
      <c r="I125" s="10">
        <f t="shared" si="12"/>
        <v>37.284323640827772</v>
      </c>
      <c r="J125" s="10">
        <f t="shared" si="13"/>
        <v>-4.4530837958458822E-8</v>
      </c>
      <c r="K125" s="10">
        <f t="shared" si="14"/>
        <v>-3.0681614447247028E-6</v>
      </c>
      <c r="L125" s="10">
        <f t="shared" si="15"/>
        <v>37.284320528135488</v>
      </c>
    </row>
    <row r="126" spans="1:12" x14ac:dyDescent="0.2">
      <c r="A126" s="11">
        <v>39932</v>
      </c>
      <c r="B126" s="9">
        <v>23.8</v>
      </c>
      <c r="C126" s="9">
        <v>55200</v>
      </c>
      <c r="D126" s="10">
        <v>43018</v>
      </c>
      <c r="E126" s="10">
        <f t="shared" si="8"/>
        <v>1.2831837835324749</v>
      </c>
      <c r="F126" s="10">
        <f t="shared" si="9"/>
        <v>1.0627420320389891</v>
      </c>
      <c r="G126" s="10">
        <f t="shared" si="10"/>
        <v>1.3046532785459104E-2</v>
      </c>
      <c r="H126" s="10">
        <f t="shared" si="11"/>
        <v>1.2074273387592882</v>
      </c>
      <c r="I126" s="10">
        <f t="shared" si="12"/>
        <v>37.483217055649348</v>
      </c>
      <c r="J126" s="10">
        <f t="shared" si="13"/>
        <v>-4.4114578788048252E-8</v>
      </c>
      <c r="K126" s="10">
        <f t="shared" si="14"/>
        <v>-3.1743626407187575E-6</v>
      </c>
      <c r="L126" s="10">
        <f t="shared" si="15"/>
        <v>37.48321383717213</v>
      </c>
    </row>
    <row r="127" spans="1:12" x14ac:dyDescent="0.2">
      <c r="A127" s="11">
        <v>39933</v>
      </c>
      <c r="B127" s="9">
        <v>23.9</v>
      </c>
      <c r="C127" s="9">
        <v>55300</v>
      </c>
      <c r="D127" s="10">
        <v>43019</v>
      </c>
      <c r="E127" s="10">
        <f t="shared" si="8"/>
        <v>1.2854785094958041</v>
      </c>
      <c r="F127" s="10">
        <f t="shared" si="9"/>
        <v>1.0625139726982216</v>
      </c>
      <c r="G127" s="10">
        <f t="shared" si="10"/>
        <v>1.3125671325757178E-2</v>
      </c>
      <c r="H127" s="10">
        <f t="shared" si="11"/>
        <v>1.2098462161691588</v>
      </c>
      <c r="I127" s="10">
        <f t="shared" si="12"/>
        <v>37.474269605889184</v>
      </c>
      <c r="J127" s="10">
        <f t="shared" si="13"/>
        <v>-4.4133485025435461E-8</v>
      </c>
      <c r="K127" s="10">
        <f t="shared" si="14"/>
        <v>-3.2068847950129191E-6</v>
      </c>
      <c r="L127" s="10">
        <f t="shared" si="15"/>
        <v>37.474266354870906</v>
      </c>
    </row>
    <row r="128" spans="1:12" x14ac:dyDescent="0.2">
      <c r="A128" s="11">
        <v>39934</v>
      </c>
      <c r="B128" s="9">
        <v>23.7</v>
      </c>
      <c r="C128" s="9">
        <v>54400</v>
      </c>
      <c r="D128" s="10">
        <v>43020</v>
      </c>
      <c r="E128" s="10">
        <f t="shared" si="8"/>
        <v>1.2645281264528125</v>
      </c>
      <c r="F128" s="10">
        <f t="shared" si="9"/>
        <v>1.0493924501826957</v>
      </c>
      <c r="G128" s="10">
        <f t="shared" si="10"/>
        <v>1.0052918006559615E-2</v>
      </c>
      <c r="H128" s="10">
        <f t="shared" si="11"/>
        <v>1.2050097427636939</v>
      </c>
      <c r="I128" s="10">
        <f t="shared" si="12"/>
        <v>36.952434627561125</v>
      </c>
      <c r="J128" s="10">
        <f t="shared" si="13"/>
        <v>-4.5242072797077702E-8</v>
      </c>
      <c r="K128" s="10">
        <f t="shared" si="14"/>
        <v>-3.2007318299832319E-6</v>
      </c>
      <c r="L128" s="10">
        <f t="shared" si="15"/>
        <v>36.952431381587218</v>
      </c>
    </row>
    <row r="129" spans="1:12" x14ac:dyDescent="0.2">
      <c r="A129" s="11">
        <v>39935</v>
      </c>
      <c r="B129" s="9">
        <v>24</v>
      </c>
      <c r="C129" s="9">
        <v>54600</v>
      </c>
      <c r="D129" s="10">
        <v>43021</v>
      </c>
      <c r="E129" s="10">
        <f t="shared" si="8"/>
        <v>1.2691476255782059</v>
      </c>
      <c r="F129" s="10">
        <f t="shared" si="9"/>
        <v>1.0469214155694113</v>
      </c>
      <c r="G129" s="10">
        <f t="shared" si="10"/>
        <v>9.8164483306645931E-3</v>
      </c>
      <c r="H129" s="10">
        <f t="shared" si="11"/>
        <v>1.2122663713855999</v>
      </c>
      <c r="I129" s="10">
        <f t="shared" si="12"/>
        <v>36.854634521265609</v>
      </c>
      <c r="J129" s="10">
        <f t="shared" si="13"/>
        <v>-4.5455510116081838E-8</v>
      </c>
      <c r="K129" s="10">
        <f t="shared" si="14"/>
        <v>-3.3083167383871818E-6</v>
      </c>
      <c r="L129" s="10">
        <f t="shared" si="15"/>
        <v>36.854631167493366</v>
      </c>
    </row>
    <row r="130" spans="1:12" x14ac:dyDescent="0.2">
      <c r="A130" s="11">
        <v>39936</v>
      </c>
      <c r="B130" s="9">
        <v>24.5</v>
      </c>
      <c r="C130" s="9">
        <v>55400</v>
      </c>
      <c r="D130" s="10">
        <v>43022</v>
      </c>
      <c r="E130" s="10">
        <f t="shared" si="8"/>
        <v>1.2877132629817303</v>
      </c>
      <c r="F130" s="10">
        <f t="shared" si="9"/>
        <v>1.0517214871526108</v>
      </c>
      <c r="G130" s="10">
        <f t="shared" si="10"/>
        <v>1.1388634363521636E-2</v>
      </c>
      <c r="H130" s="10">
        <f t="shared" si="11"/>
        <v>1.2243861884651936</v>
      </c>
      <c r="I130" s="10">
        <f t="shared" si="12"/>
        <v>37.045765002820872</v>
      </c>
      <c r="J130" s="10">
        <f t="shared" si="13"/>
        <v>-4.5042273844901103E-8</v>
      </c>
      <c r="K130" s="10">
        <f t="shared" si="14"/>
        <v>-3.4447358777061073E-6</v>
      </c>
      <c r="L130" s="10">
        <f t="shared" si="15"/>
        <v>37.045761513042727</v>
      </c>
    </row>
    <row r="131" spans="1:12" x14ac:dyDescent="0.2">
      <c r="A131" s="11">
        <v>39937</v>
      </c>
      <c r="B131" s="9">
        <v>24.5</v>
      </c>
      <c r="C131" s="9">
        <v>53800</v>
      </c>
      <c r="D131" s="10">
        <v>43023</v>
      </c>
      <c r="E131" s="10">
        <f t="shared" si="8"/>
        <v>1.2504939218557516</v>
      </c>
      <c r="F131" s="10">
        <f t="shared" si="9"/>
        <v>1.0213231198101678</v>
      </c>
      <c r="G131" s="10">
        <f t="shared" si="10"/>
        <v>4.5721428889040402E-3</v>
      </c>
      <c r="H131" s="10">
        <f t="shared" si="11"/>
        <v>1.2243861884651936</v>
      </c>
      <c r="I131" s="10">
        <f t="shared" si="12"/>
        <v>35.841105538418205</v>
      </c>
      <c r="J131" s="10">
        <f t="shared" si="13"/>
        <v>-4.7758359811758341E-8</v>
      </c>
      <c r="K131" s="10">
        <f t="shared" si="14"/>
        <v>-3.5939409047764609E-6</v>
      </c>
      <c r="L131" s="10">
        <f t="shared" si="15"/>
        <v>35.841101896718939</v>
      </c>
    </row>
    <row r="132" spans="1:12" x14ac:dyDescent="0.2">
      <c r="A132" s="11">
        <v>39938</v>
      </c>
      <c r="B132" s="9">
        <v>25</v>
      </c>
      <c r="C132" s="9">
        <v>52700</v>
      </c>
      <c r="D132" s="10">
        <v>43024</v>
      </c>
      <c r="E132" s="10">
        <f t="shared" si="8"/>
        <v>1.2248977314986984</v>
      </c>
      <c r="F132" s="10">
        <f t="shared" si="9"/>
        <v>0.99058687643750576</v>
      </c>
      <c r="G132" s="10">
        <f t="shared" si="10"/>
        <v>-2.0520156169350707E-3</v>
      </c>
      <c r="H132" s="10">
        <f t="shared" si="11"/>
        <v>1.2365374109374998</v>
      </c>
      <c r="I132" s="10">
        <f t="shared" si="12"/>
        <v>34.629630473286234</v>
      </c>
      <c r="J132" s="10">
        <f t="shared" si="13"/>
        <v>-5.0762281415441221E-8</v>
      </c>
      <c r="K132" s="10">
        <f t="shared" si="14"/>
        <v>-3.9262956646101978E-6</v>
      </c>
      <c r="L132" s="10">
        <f t="shared" si="15"/>
        <v>34.62962649622829</v>
      </c>
    </row>
    <row r="133" spans="1:12" x14ac:dyDescent="0.2">
      <c r="A133" s="11">
        <v>39939</v>
      </c>
      <c r="B133" s="9">
        <v>25.6</v>
      </c>
      <c r="C133" s="9">
        <v>53300</v>
      </c>
      <c r="D133" s="10">
        <v>43025</v>
      </c>
      <c r="E133" s="10">
        <f t="shared" si="8"/>
        <v>1.2388146426496223</v>
      </c>
      <c r="F133" s="10">
        <f t="shared" si="9"/>
        <v>0.99013310665571619</v>
      </c>
      <c r="G133" s="10">
        <f t="shared" si="10"/>
        <v>-2.2601345293830001E-3</v>
      </c>
      <c r="H133" s="10">
        <f t="shared" si="11"/>
        <v>1.2511597019857819</v>
      </c>
      <c r="I133" s="10">
        <f t="shared" si="12"/>
        <v>34.611682250261204</v>
      </c>
      <c r="J133" s="10">
        <f t="shared" si="13"/>
        <v>-5.0808731829397852E-8</v>
      </c>
      <c r="K133" s="10">
        <f t="shared" si="14"/>
        <v>-4.130080901350452E-6</v>
      </c>
      <c r="L133" s="10">
        <f t="shared" si="15"/>
        <v>34.611678069371571</v>
      </c>
    </row>
    <row r="134" spans="1:12" x14ac:dyDescent="0.2">
      <c r="A134" s="11">
        <v>39940</v>
      </c>
      <c r="B134" s="9">
        <v>25.8</v>
      </c>
      <c r="C134" s="9">
        <v>52800</v>
      </c>
      <c r="D134" s="10">
        <v>43026</v>
      </c>
      <c r="E134" s="10">
        <f t="shared" si="8"/>
        <v>1.2271649700181286</v>
      </c>
      <c r="F134" s="10">
        <f t="shared" si="9"/>
        <v>0.97700828023892405</v>
      </c>
      <c r="G134" s="10">
        <f t="shared" si="10"/>
        <v>-5.2864281058520122E-3</v>
      </c>
      <c r="H134" s="10">
        <f t="shared" si="11"/>
        <v>1.2560435718293295</v>
      </c>
      <c r="I134" s="10">
        <f t="shared" si="12"/>
        <v>34.096140454524338</v>
      </c>
      <c r="J134" s="10">
        <f t="shared" si="13"/>
        <v>-5.2180344708934653E-8</v>
      </c>
      <c r="K134" s="10">
        <f t="shared" si="14"/>
        <v>-4.2780560346441712E-6</v>
      </c>
      <c r="L134" s="10">
        <f t="shared" si="15"/>
        <v>34.096136124287959</v>
      </c>
    </row>
    <row r="135" spans="1:12" x14ac:dyDescent="0.2">
      <c r="A135" s="11">
        <v>39941</v>
      </c>
      <c r="B135" s="9">
        <v>26.6</v>
      </c>
      <c r="C135" s="9">
        <v>53400</v>
      </c>
      <c r="D135" s="10">
        <v>43027</v>
      </c>
      <c r="E135" s="10">
        <f t="shared" si="8"/>
        <v>1.2410811815836569</v>
      </c>
      <c r="F135" s="10">
        <f t="shared" si="9"/>
        <v>0.97291843958972901</v>
      </c>
      <c r="G135" s="10">
        <f t="shared" si="10"/>
        <v>-6.5898052810769662E-3</v>
      </c>
      <c r="H135" s="10">
        <f t="shared" si="11"/>
        <v>1.2756271554550962</v>
      </c>
      <c r="I135" s="10">
        <f t="shared" si="12"/>
        <v>33.935368249350063</v>
      </c>
      <c r="J135" s="10">
        <f t="shared" si="13"/>
        <v>-5.261911739762988E-8</v>
      </c>
      <c r="K135" s="10">
        <f t="shared" si="14"/>
        <v>-4.5724297267748506E-6</v>
      </c>
      <c r="L135" s="10">
        <f t="shared" si="15"/>
        <v>33.935363624301225</v>
      </c>
    </row>
    <row r="136" spans="1:12" x14ac:dyDescent="0.2">
      <c r="A136" s="11">
        <v>39942</v>
      </c>
      <c r="B136" s="9">
        <v>26.6</v>
      </c>
      <c r="C136" s="9">
        <v>53700</v>
      </c>
      <c r="D136" s="10">
        <v>43028</v>
      </c>
      <c r="E136" s="10">
        <f t="shared" si="8"/>
        <v>1.2480245421585945</v>
      </c>
      <c r="F136" s="10">
        <f t="shared" si="9"/>
        <v>0.97836153520371383</v>
      </c>
      <c r="G136" s="10">
        <f t="shared" si="10"/>
        <v>-5.2921930819010039E-3</v>
      </c>
      <c r="H136" s="10">
        <f t="shared" si="11"/>
        <v>1.2756271554550962</v>
      </c>
      <c r="I136" s="10">
        <f t="shared" si="12"/>
        <v>34.148924831144662</v>
      </c>
      <c r="J136" s="10">
        <f t="shared" si="13"/>
        <v>-5.2036370545602557E-8</v>
      </c>
      <c r="K136" s="10">
        <f t="shared" si="14"/>
        <v>-4.5357446150240517E-6</v>
      </c>
      <c r="L136" s="10">
        <f t="shared" si="15"/>
        <v>34.148920243363676</v>
      </c>
    </row>
    <row r="137" spans="1:12" x14ac:dyDescent="0.2">
      <c r="A137" s="11">
        <v>39943</v>
      </c>
      <c r="B137" s="9">
        <v>27.6</v>
      </c>
      <c r="C137" s="9">
        <v>53600</v>
      </c>
      <c r="D137" s="10">
        <v>43029</v>
      </c>
      <c r="E137" s="10">
        <f t="shared" ref="E137:E200" si="16">C137/D137</f>
        <v>1.2456715238560041</v>
      </c>
      <c r="F137" s="10">
        <f t="shared" ref="F137:F200" si="17">E137/H137</f>
        <v>0.95805208166638267</v>
      </c>
      <c r="G137" s="10">
        <f t="shared" ref="G137:G200" si="18">((B137-15)/(1+0.0162*(B137-15)))*(0.0005+(-0.0056)*F137^0.5+(-0.0066)*F137+(-0.0375)*F137^1.5+(0.0636)*F137^2+(-0.0144)*F137^2.5)</f>
        <v>-1.0785271073346805E-2</v>
      </c>
      <c r="H137" s="10">
        <f t="shared" ref="H137:H200" si="19">0.6766097+0.0200564*B137+0.0001104259*B137^2+(-6.9698*10^-7)*B137^3+(1.0031*10^-9)*B137^4</f>
        <v>1.3002127417638425</v>
      </c>
      <c r="I137" s="10">
        <f t="shared" ref="I137:I200" si="20">0.008+(-0.1692)*F137^0.5+25.3851*F137+14.0941*F137^1.5+(-7.0261)*F137^2+2.7081*F137^2.5+G137</f>
        <v>33.35245977430565</v>
      </c>
      <c r="J137" s="10">
        <f t="shared" ref="J137:J200" si="21">-0.008/(1+1.5*(400*F137)+(400*F137)^2)</f>
        <v>-5.4261553961883037E-8</v>
      </c>
      <c r="K137" s="10">
        <f t="shared" ref="K137:K200" si="22">-(0.0005*((B137-15)/(1+0.0162*(B137-15))))/(1+(100*F137)^0.5+(100*F137)+(100*F137)^1.5)</f>
        <v>-5.0099175121847117E-6</v>
      </c>
      <c r="L137" s="10">
        <f t="shared" ref="L137:L200" si="23">I137+J137+K137</f>
        <v>33.35245471012658</v>
      </c>
    </row>
    <row r="138" spans="1:12" x14ac:dyDescent="0.2">
      <c r="A138" s="11">
        <v>39944</v>
      </c>
      <c r="B138" s="9">
        <v>27.6</v>
      </c>
      <c r="C138" s="9">
        <v>52400</v>
      </c>
      <c r="D138" s="10">
        <v>43030</v>
      </c>
      <c r="E138" s="10">
        <f t="shared" si="16"/>
        <v>1.2177550546130607</v>
      </c>
      <c r="F138" s="10">
        <f t="shared" si="17"/>
        <v>0.93658138818196679</v>
      </c>
      <c r="G138" s="10">
        <f t="shared" si="18"/>
        <v>-1.5970777379836425E-2</v>
      </c>
      <c r="H138" s="10">
        <f t="shared" si="19"/>
        <v>1.3002127417638425</v>
      </c>
      <c r="I138" s="10">
        <f t="shared" si="20"/>
        <v>32.514096527583376</v>
      </c>
      <c r="J138" s="10">
        <f t="shared" si="21"/>
        <v>-5.6772819890291066E-8</v>
      </c>
      <c r="K138" s="10">
        <f t="shared" si="22"/>
        <v>-5.1764801635248704E-6</v>
      </c>
      <c r="L138" s="10">
        <f t="shared" si="23"/>
        <v>32.514091294330392</v>
      </c>
    </row>
    <row r="139" spans="1:12" x14ac:dyDescent="0.2">
      <c r="A139" s="11">
        <v>39945</v>
      </c>
      <c r="B139" s="9">
        <v>27.1</v>
      </c>
      <c r="C139" s="9">
        <v>52300</v>
      </c>
      <c r="D139" s="10">
        <v>43031</v>
      </c>
      <c r="E139" s="10">
        <f t="shared" si="16"/>
        <v>1.215402849108782</v>
      </c>
      <c r="F139" s="10">
        <f t="shared" si="17"/>
        <v>0.94370506259731513</v>
      </c>
      <c r="G139" s="10">
        <f t="shared" si="18"/>
        <v>-1.3801935142581592E-2</v>
      </c>
      <c r="H139" s="10">
        <f t="shared" si="19"/>
        <v>1.287905403160269</v>
      </c>
      <c r="I139" s="10">
        <f t="shared" si="20"/>
        <v>32.792357650705938</v>
      </c>
      <c r="J139" s="10">
        <f t="shared" si="21"/>
        <v>-5.5920630961835951E-8</v>
      </c>
      <c r="K139" s="10">
        <f t="shared" si="22"/>
        <v>-4.9503172226325962E-6</v>
      </c>
      <c r="L139" s="10">
        <f t="shared" si="23"/>
        <v>32.792352644468089</v>
      </c>
    </row>
    <row r="140" spans="1:12" x14ac:dyDescent="0.2">
      <c r="A140" s="11">
        <v>39946</v>
      </c>
      <c r="B140" s="9">
        <v>27.3</v>
      </c>
      <c r="C140" s="9">
        <v>53500</v>
      </c>
      <c r="D140" s="10">
        <v>43032</v>
      </c>
      <c r="E140" s="10">
        <f t="shared" si="16"/>
        <v>1.2432608291503997</v>
      </c>
      <c r="F140" s="10">
        <f t="shared" si="17"/>
        <v>0.96166221404015995</v>
      </c>
      <c r="G140" s="10">
        <f t="shared" si="18"/>
        <v>-9.6946399907036004E-3</v>
      </c>
      <c r="H140" s="10">
        <f t="shared" si="19"/>
        <v>1.2928248723917106</v>
      </c>
      <c r="I140" s="10">
        <f t="shared" si="20"/>
        <v>33.493947797335935</v>
      </c>
      <c r="J140" s="10">
        <f t="shared" si="21"/>
        <v>-5.3855708010264718E-8</v>
      </c>
      <c r="K140" s="10">
        <f t="shared" si="22"/>
        <v>-4.8838677685129588E-6</v>
      </c>
      <c r="L140" s="10">
        <f t="shared" si="23"/>
        <v>33.49394285961246</v>
      </c>
    </row>
    <row r="141" spans="1:12" x14ac:dyDescent="0.2">
      <c r="A141" s="11">
        <v>39947</v>
      </c>
      <c r="B141" s="9">
        <v>27.3</v>
      </c>
      <c r="C141" s="9">
        <v>53800</v>
      </c>
      <c r="D141" s="10">
        <v>43033</v>
      </c>
      <c r="E141" s="10">
        <f t="shared" si="16"/>
        <v>1.2502033323263542</v>
      </c>
      <c r="F141" s="10">
        <f t="shared" si="17"/>
        <v>0.96703224003843069</v>
      </c>
      <c r="G141" s="10">
        <f t="shared" si="18"/>
        <v>-8.3792159526398114E-3</v>
      </c>
      <c r="H141" s="10">
        <f t="shared" si="19"/>
        <v>1.2928248723917106</v>
      </c>
      <c r="I141" s="10">
        <f t="shared" si="20"/>
        <v>33.704264838899419</v>
      </c>
      <c r="J141" s="10">
        <f t="shared" si="21"/>
        <v>-5.3260389371259745E-8</v>
      </c>
      <c r="K141" s="10">
        <f t="shared" si="22"/>
        <v>-4.8447667251818453E-6</v>
      </c>
      <c r="L141" s="10">
        <f t="shared" si="23"/>
        <v>33.704259940872305</v>
      </c>
    </row>
    <row r="142" spans="1:12" x14ac:dyDescent="0.2">
      <c r="A142" s="11">
        <v>39948</v>
      </c>
      <c r="B142" s="9">
        <v>26.3</v>
      </c>
      <c r="C142" s="9">
        <v>53100</v>
      </c>
      <c r="D142" s="10">
        <v>43034</v>
      </c>
      <c r="E142" s="10">
        <f t="shared" si="16"/>
        <v>1.2339080726867129</v>
      </c>
      <c r="F142" s="10">
        <f t="shared" si="17"/>
        <v>0.97290311718126654</v>
      </c>
      <c r="G142" s="10">
        <f t="shared" si="18"/>
        <v>-6.4493042703206264E-3</v>
      </c>
      <c r="H142" s="10">
        <f t="shared" si="19"/>
        <v>1.2682743542457138</v>
      </c>
      <c r="I142" s="10">
        <f t="shared" si="20"/>
        <v>33.934911518898538</v>
      </c>
      <c r="J142" s="10">
        <f t="shared" si="21"/>
        <v>-5.2620771631782256E-8</v>
      </c>
      <c r="K142" s="10">
        <f t="shared" si="22"/>
        <v>-4.472576652881296E-6</v>
      </c>
      <c r="L142" s="10">
        <f t="shared" si="23"/>
        <v>33.934906993701112</v>
      </c>
    </row>
    <row r="143" spans="1:12" x14ac:dyDescent="0.2">
      <c r="A143" s="11">
        <v>39949</v>
      </c>
      <c r="B143" s="9">
        <v>26.5</v>
      </c>
      <c r="C143" s="9">
        <v>53100</v>
      </c>
      <c r="D143" s="10">
        <v>43035</v>
      </c>
      <c r="E143" s="10">
        <f t="shared" si="16"/>
        <v>1.233879400487975</v>
      </c>
      <c r="F143" s="10">
        <f t="shared" si="17"/>
        <v>0.96913571653833486</v>
      </c>
      <c r="G143" s="10">
        <f t="shared" si="18"/>
        <v>-7.4292221067551924E-3</v>
      </c>
      <c r="H143" s="10">
        <f t="shared" si="19"/>
        <v>1.2731750356856939</v>
      </c>
      <c r="I143" s="10">
        <f t="shared" si="20"/>
        <v>33.787135106760566</v>
      </c>
      <c r="J143" s="10">
        <f t="shared" si="21"/>
        <v>-5.302988664886482E-8</v>
      </c>
      <c r="K143" s="10">
        <f t="shared" si="22"/>
        <v>-4.5648039088588458E-6</v>
      </c>
      <c r="L143" s="10">
        <f t="shared" si="23"/>
        <v>33.787130488926771</v>
      </c>
    </row>
    <row r="144" spans="1:12" x14ac:dyDescent="0.2">
      <c r="A144" s="11">
        <v>39950</v>
      </c>
      <c r="B144" s="9">
        <v>26.5</v>
      </c>
      <c r="C144" s="9">
        <v>52200</v>
      </c>
      <c r="D144" s="10">
        <v>43036</v>
      </c>
      <c r="E144" s="10">
        <f t="shared" si="16"/>
        <v>1.2129380053908356</v>
      </c>
      <c r="F144" s="10">
        <f t="shared" si="17"/>
        <v>0.95268754993894733</v>
      </c>
      <c r="G144" s="10">
        <f t="shared" si="18"/>
        <v>-1.1211620638398454E-2</v>
      </c>
      <c r="H144" s="10">
        <f t="shared" si="19"/>
        <v>1.2731750356856939</v>
      </c>
      <c r="I144" s="10">
        <f t="shared" si="20"/>
        <v>33.143569836333853</v>
      </c>
      <c r="J144" s="10">
        <f t="shared" si="21"/>
        <v>-5.4873153258143902E-8</v>
      </c>
      <c r="K144" s="10">
        <f t="shared" si="22"/>
        <v>-4.6789954570314863E-6</v>
      </c>
      <c r="L144" s="10">
        <f t="shared" si="23"/>
        <v>33.143565102465239</v>
      </c>
    </row>
    <row r="145" spans="1:12" x14ac:dyDescent="0.2">
      <c r="A145" s="11">
        <v>39951</v>
      </c>
      <c r="B145" s="9">
        <v>25.3</v>
      </c>
      <c r="C145" s="9">
        <v>52300</v>
      </c>
      <c r="D145" s="10">
        <v>43037</v>
      </c>
      <c r="E145" s="10">
        <f t="shared" si="16"/>
        <v>1.2152334038153216</v>
      </c>
      <c r="F145" s="10">
        <f t="shared" si="17"/>
        <v>0.97699900396548667</v>
      </c>
      <c r="G145" s="10">
        <f t="shared" si="18"/>
        <v>-5.0786882349175893E-3</v>
      </c>
      <c r="H145" s="10">
        <f t="shared" si="19"/>
        <v>1.2438430324727852</v>
      </c>
      <c r="I145" s="10">
        <f t="shared" si="20"/>
        <v>34.095986371752481</v>
      </c>
      <c r="J145" s="10">
        <f t="shared" si="21"/>
        <v>-5.2181333682093219E-8</v>
      </c>
      <c r="K145" s="10">
        <f t="shared" si="22"/>
        <v>-4.1083763576406568E-6</v>
      </c>
      <c r="L145" s="10">
        <f t="shared" si="23"/>
        <v>34.095982211194787</v>
      </c>
    </row>
    <row r="146" spans="1:12" x14ac:dyDescent="0.2">
      <c r="A146" s="11">
        <v>39952</v>
      </c>
      <c r="B146" s="9">
        <v>23.6</v>
      </c>
      <c r="C146" s="9">
        <v>54400</v>
      </c>
      <c r="D146" s="10">
        <v>43038</v>
      </c>
      <c r="E146" s="10">
        <f t="shared" si="16"/>
        <v>1.2639992564710256</v>
      </c>
      <c r="F146" s="10">
        <f t="shared" si="17"/>
        <v>1.0510611675194419</v>
      </c>
      <c r="G146" s="10">
        <f t="shared" si="18"/>
        <v>1.0302490493601667E-2</v>
      </c>
      <c r="H146" s="10">
        <f t="shared" si="19"/>
        <v>1.2025934317924889</v>
      </c>
      <c r="I146" s="10">
        <f t="shared" si="20"/>
        <v>37.018593189595826</v>
      </c>
      <c r="J146" s="10">
        <f t="shared" si="21"/>
        <v>-4.5098785438499904E-8</v>
      </c>
      <c r="K146" s="10">
        <f t="shared" si="22"/>
        <v>-3.1611686918617344E-6</v>
      </c>
      <c r="L146" s="10">
        <f t="shared" si="23"/>
        <v>37.018589983328347</v>
      </c>
    </row>
    <row r="147" spans="1:12" x14ac:dyDescent="0.2">
      <c r="A147" s="11">
        <v>39953</v>
      </c>
      <c r="B147" s="9">
        <v>22.8</v>
      </c>
      <c r="C147" s="9">
        <v>53000</v>
      </c>
      <c r="D147" s="10">
        <v>43039</v>
      </c>
      <c r="E147" s="10">
        <f t="shared" si="16"/>
        <v>1.2314412509584332</v>
      </c>
      <c r="F147" s="10">
        <f t="shared" si="17"/>
        <v>1.0406754161944762</v>
      </c>
      <c r="G147" s="10">
        <f t="shared" si="18"/>
        <v>7.4618829590380673E-3</v>
      </c>
      <c r="H147" s="10">
        <f t="shared" si="19"/>
        <v>1.1833096389088791</v>
      </c>
      <c r="I147" s="10">
        <f t="shared" si="20"/>
        <v>36.605852373168702</v>
      </c>
      <c r="J147" s="10">
        <f t="shared" si="21"/>
        <v>-4.6001795159899864E-8</v>
      </c>
      <c r="K147" s="10">
        <f t="shared" si="22"/>
        <v>-2.9420391664324628E-6</v>
      </c>
      <c r="L147" s="10">
        <f t="shared" si="23"/>
        <v>36.60584938512774</v>
      </c>
    </row>
    <row r="148" spans="1:12" x14ac:dyDescent="0.2">
      <c r="A148" s="11">
        <v>39954</v>
      </c>
      <c r="B148" s="9">
        <v>22.5</v>
      </c>
      <c r="C148" s="9">
        <v>48700</v>
      </c>
      <c r="D148" s="10">
        <v>43040</v>
      </c>
      <c r="E148" s="10">
        <f t="shared" si="16"/>
        <v>1.1315055762081785</v>
      </c>
      <c r="F148" s="10">
        <f t="shared" si="17"/>
        <v>0.96208291232760079</v>
      </c>
      <c r="G148" s="10">
        <f t="shared" si="18"/>
        <v>-6.2543679948277413E-3</v>
      </c>
      <c r="H148" s="10">
        <f t="shared" si="19"/>
        <v>1.1760998576210937</v>
      </c>
      <c r="I148" s="10">
        <f t="shared" si="20"/>
        <v>33.513754656550503</v>
      </c>
      <c r="J148" s="10">
        <f t="shared" si="21"/>
        <v>-5.3808710121445105E-8</v>
      </c>
      <c r="K148" s="10">
        <f t="shared" si="22"/>
        <v>-3.18243789980534E-6</v>
      </c>
      <c r="L148" s="10">
        <f t="shared" si="23"/>
        <v>33.51375142030389</v>
      </c>
    </row>
    <row r="149" spans="1:12" x14ac:dyDescent="0.2">
      <c r="A149" s="11">
        <v>39955</v>
      </c>
      <c r="B149" s="9">
        <v>22.9</v>
      </c>
      <c r="C149" s="9">
        <v>46500</v>
      </c>
      <c r="D149" s="10">
        <v>43041</v>
      </c>
      <c r="E149" s="10">
        <f t="shared" si="16"/>
        <v>1.0803652331497875</v>
      </c>
      <c r="F149" s="10">
        <f t="shared" si="17"/>
        <v>0.9111504380446197</v>
      </c>
      <c r="G149" s="10">
        <f t="shared" si="18"/>
        <v>-1.4602041019166449E-2</v>
      </c>
      <c r="H149" s="10">
        <f t="shared" si="19"/>
        <v>1.1857155394320089</v>
      </c>
      <c r="I149" s="10">
        <f t="shared" si="20"/>
        <v>31.532631739434574</v>
      </c>
      <c r="J149" s="10">
        <f t="shared" si="21"/>
        <v>-5.997949769594289E-8</v>
      </c>
      <c r="K149" s="10">
        <f t="shared" si="22"/>
        <v>-3.6049666401762814E-6</v>
      </c>
      <c r="L149" s="10">
        <f t="shared" si="23"/>
        <v>31.532628074488436</v>
      </c>
    </row>
    <row r="150" spans="1:12" x14ac:dyDescent="0.2">
      <c r="A150" s="11">
        <v>39956</v>
      </c>
      <c r="B150" s="9">
        <v>23</v>
      </c>
      <c r="C150" s="9">
        <v>46600</v>
      </c>
      <c r="D150" s="10">
        <v>43042</v>
      </c>
      <c r="E150" s="10">
        <f t="shared" si="16"/>
        <v>1.0826634450072024</v>
      </c>
      <c r="F150" s="10">
        <f t="shared" si="17"/>
        <v>0.91123870947715824</v>
      </c>
      <c r="G150" s="10">
        <f t="shared" si="18"/>
        <v>-1.4752314981038827E-2</v>
      </c>
      <c r="H150" s="10">
        <f t="shared" si="19"/>
        <v>1.1881227539470998</v>
      </c>
      <c r="I150" s="10">
        <f t="shared" si="20"/>
        <v>31.535885345725013</v>
      </c>
      <c r="J150" s="10">
        <f t="shared" si="21"/>
        <v>-5.996790176247563E-8</v>
      </c>
      <c r="K150" s="10">
        <f t="shared" si="22"/>
        <v>-3.6448545726748095E-6</v>
      </c>
      <c r="L150" s="10">
        <f t="shared" si="23"/>
        <v>31.535881640902538</v>
      </c>
    </row>
    <row r="151" spans="1:12" x14ac:dyDescent="0.2">
      <c r="A151" s="11">
        <v>39957</v>
      </c>
      <c r="B151" s="9">
        <v>23.5</v>
      </c>
      <c r="C151" s="9">
        <v>47200</v>
      </c>
      <c r="D151" s="10">
        <v>43043</v>
      </c>
      <c r="E151" s="10">
        <f t="shared" si="16"/>
        <v>1.0965778407638873</v>
      </c>
      <c r="F151" s="10">
        <f t="shared" si="17"/>
        <v>0.91367902648650723</v>
      </c>
      <c r="G151" s="10">
        <f t="shared" si="18"/>
        <v>-1.5172130412625971E-2</v>
      </c>
      <c r="H151" s="10">
        <f t="shared" si="19"/>
        <v>1.200178409458194</v>
      </c>
      <c r="I151" s="10">
        <f t="shared" si="20"/>
        <v>31.629588720558321</v>
      </c>
      <c r="J151" s="10">
        <f t="shared" si="21"/>
        <v>-5.9648652037079703E-8</v>
      </c>
      <c r="K151" s="10">
        <f t="shared" si="22"/>
        <v>-3.8302882016694587E-6</v>
      </c>
      <c r="L151" s="10">
        <f t="shared" si="23"/>
        <v>31.629584830621468</v>
      </c>
    </row>
    <row r="152" spans="1:12" x14ac:dyDescent="0.2">
      <c r="A152" s="11">
        <v>39958</v>
      </c>
      <c r="B152" s="9">
        <v>24.4</v>
      </c>
      <c r="C152" s="9">
        <v>47800</v>
      </c>
      <c r="D152" s="10">
        <v>43044</v>
      </c>
      <c r="E152" s="10">
        <f t="shared" si="16"/>
        <v>1.1104915900009293</v>
      </c>
      <c r="F152" s="10">
        <f t="shared" si="17"/>
        <v>0.90877922700218161</v>
      </c>
      <c r="G152" s="10">
        <f t="shared" si="18"/>
        <v>-1.7420292236038738E-2</v>
      </c>
      <c r="H152" s="10">
        <f t="shared" si="19"/>
        <v>1.2219596982472218</v>
      </c>
      <c r="I152" s="10">
        <f t="shared" si="20"/>
        <v>31.438395721771162</v>
      </c>
      <c r="J152" s="10">
        <f t="shared" si="21"/>
        <v>-6.0292259090630879E-8</v>
      </c>
      <c r="K152" s="10">
        <f t="shared" si="22"/>
        <v>-4.21479971410937E-6</v>
      </c>
      <c r="L152" s="10">
        <f t="shared" si="23"/>
        <v>31.438391446679191</v>
      </c>
    </row>
    <row r="153" spans="1:12" x14ac:dyDescent="0.2">
      <c r="A153" s="11">
        <v>39959</v>
      </c>
      <c r="B153" s="9">
        <v>26.1</v>
      </c>
      <c r="C153" s="9">
        <v>47300</v>
      </c>
      <c r="D153" s="10">
        <v>43045</v>
      </c>
      <c r="E153" s="10">
        <f t="shared" si="16"/>
        <v>1.0988500406551283</v>
      </c>
      <c r="F153" s="10">
        <f t="shared" si="17"/>
        <v>0.86977108786779178</v>
      </c>
      <c r="G153" s="10">
        <f t="shared" si="18"/>
        <v>-2.7544884025617413E-2</v>
      </c>
      <c r="H153" s="10">
        <f t="shared" si="19"/>
        <v>1.2633784405836186</v>
      </c>
      <c r="I153" s="10">
        <f t="shared" si="20"/>
        <v>29.929852539392904</v>
      </c>
      <c r="J153" s="10">
        <f t="shared" si="21"/>
        <v>-6.5809421137133876E-8</v>
      </c>
      <c r="K153" s="10">
        <f t="shared" si="22"/>
        <v>-5.1780833323149545E-6</v>
      </c>
      <c r="L153" s="10">
        <f t="shared" si="23"/>
        <v>29.929847295500153</v>
      </c>
    </row>
    <row r="154" spans="1:12" x14ac:dyDescent="0.2">
      <c r="A154" s="11">
        <v>39960</v>
      </c>
      <c r="B154" s="9">
        <v>26.4</v>
      </c>
      <c r="C154" s="9">
        <v>47300</v>
      </c>
      <c r="D154" s="10">
        <v>43046</v>
      </c>
      <c r="E154" s="10">
        <f t="shared" si="16"/>
        <v>1.0988245133113415</v>
      </c>
      <c r="F154" s="10">
        <f t="shared" si="17"/>
        <v>0.86472312333388623</v>
      </c>
      <c r="G154" s="10">
        <f t="shared" si="18"/>
        <v>-2.9108318095421803E-2</v>
      </c>
      <c r="H154" s="10">
        <f t="shared" si="19"/>
        <v>1.2707241007675287</v>
      </c>
      <c r="I154" s="10">
        <f t="shared" si="20"/>
        <v>29.735137153487919</v>
      </c>
      <c r="J154" s="10">
        <f t="shared" si="21"/>
        <v>-6.6578335702589358E-8</v>
      </c>
      <c r="K154" s="10">
        <f t="shared" si="22"/>
        <v>-5.3407969534576257E-6</v>
      </c>
      <c r="L154" s="10">
        <f t="shared" si="23"/>
        <v>29.735131746112632</v>
      </c>
    </row>
    <row r="155" spans="1:12" x14ac:dyDescent="0.2">
      <c r="A155" s="11">
        <v>39961</v>
      </c>
      <c r="B155" s="9">
        <v>26.8</v>
      </c>
      <c r="C155" s="9">
        <v>46900</v>
      </c>
      <c r="D155" s="10">
        <v>43047</v>
      </c>
      <c r="E155" s="10">
        <f t="shared" si="16"/>
        <v>1.0895068181290217</v>
      </c>
      <c r="F155" s="10">
        <f t="shared" si="17"/>
        <v>0.85082162776479653</v>
      </c>
      <c r="G155" s="10">
        <f t="shared" si="18"/>
        <v>-3.2553256382872077E-2</v>
      </c>
      <c r="H155" s="10">
        <f t="shared" si="19"/>
        <v>1.2805349353792026</v>
      </c>
      <c r="I155" s="10">
        <f t="shared" si="20"/>
        <v>29.200672269647601</v>
      </c>
      <c r="J155" s="10">
        <f t="shared" si="21"/>
        <v>-6.8766873610228951E-8</v>
      </c>
      <c r="K155" s="10">
        <f t="shared" si="22"/>
        <v>-5.6279201931985503E-6</v>
      </c>
      <c r="L155" s="10">
        <f t="shared" si="23"/>
        <v>29.200666572960536</v>
      </c>
    </row>
    <row r="156" spans="1:12" x14ac:dyDescent="0.2">
      <c r="A156" s="11">
        <v>39962</v>
      </c>
      <c r="B156" s="9">
        <v>26.3</v>
      </c>
      <c r="C156" s="9">
        <v>46200</v>
      </c>
      <c r="D156" s="10">
        <v>43048</v>
      </c>
      <c r="E156" s="10">
        <f t="shared" si="16"/>
        <v>1.0732205909682215</v>
      </c>
      <c r="F156" s="10">
        <f t="shared" si="17"/>
        <v>0.84620538716680316</v>
      </c>
      <c r="G156" s="10">
        <f t="shared" si="18"/>
        <v>-3.2195913486110263E-2</v>
      </c>
      <c r="H156" s="10">
        <f t="shared" si="19"/>
        <v>1.2682743542457138</v>
      </c>
      <c r="I156" s="10">
        <f t="shared" si="20"/>
        <v>29.024986631998893</v>
      </c>
      <c r="J156" s="10">
        <f t="shared" si="21"/>
        <v>-6.9517526919745513E-8</v>
      </c>
      <c r="K156" s="10">
        <f t="shared" si="22"/>
        <v>-5.4690083671415587E-6</v>
      </c>
      <c r="L156" s="10">
        <f t="shared" si="23"/>
        <v>29.024981093472999</v>
      </c>
    </row>
    <row r="157" spans="1:12" x14ac:dyDescent="0.2">
      <c r="A157" s="11">
        <v>39963</v>
      </c>
      <c r="B157" s="9">
        <v>27.1</v>
      </c>
      <c r="C157" s="9">
        <v>45900</v>
      </c>
      <c r="D157" s="10">
        <v>43049</v>
      </c>
      <c r="E157" s="10">
        <f t="shared" si="16"/>
        <v>1.0662268577667309</v>
      </c>
      <c r="F157" s="10">
        <f t="shared" si="17"/>
        <v>0.8278766865566507</v>
      </c>
      <c r="G157" s="10">
        <f t="shared" si="18"/>
        <v>-3.7398405932493876E-2</v>
      </c>
      <c r="H157" s="10">
        <f t="shared" si="19"/>
        <v>1.287905403160269</v>
      </c>
      <c r="I157" s="10">
        <f t="shared" si="20"/>
        <v>28.322247246916074</v>
      </c>
      <c r="J157" s="10">
        <f t="shared" si="21"/>
        <v>-7.2622633207956773E-8</v>
      </c>
      <c r="K157" s="10">
        <f t="shared" si="22"/>
        <v>-5.9781694270354576E-6</v>
      </c>
      <c r="L157" s="10">
        <f t="shared" si="23"/>
        <v>28.322241196124015</v>
      </c>
    </row>
    <row r="158" spans="1:12" x14ac:dyDescent="0.2">
      <c r="A158" s="11">
        <v>39964</v>
      </c>
      <c r="B158" s="9">
        <v>27.6</v>
      </c>
      <c r="C158" s="9">
        <v>46000</v>
      </c>
      <c r="D158" s="10">
        <v>43050</v>
      </c>
      <c r="E158" s="10">
        <f t="shared" si="16"/>
        <v>1.0685249709639955</v>
      </c>
      <c r="F158" s="10">
        <f t="shared" si="17"/>
        <v>0.82180779855645469</v>
      </c>
      <c r="G158" s="10">
        <f t="shared" si="18"/>
        <v>-3.9772944377791629E-2</v>
      </c>
      <c r="H158" s="10">
        <f t="shared" si="19"/>
        <v>1.3002127417638425</v>
      </c>
      <c r="I158" s="10">
        <f t="shared" si="20"/>
        <v>28.089416072087467</v>
      </c>
      <c r="J158" s="10">
        <f t="shared" si="21"/>
        <v>-7.3696737279117659E-8</v>
      </c>
      <c r="K158" s="10">
        <f t="shared" si="22"/>
        <v>-6.2491135013661577E-6</v>
      </c>
      <c r="L158" s="10">
        <f t="shared" si="23"/>
        <v>28.08940974927723</v>
      </c>
    </row>
    <row r="159" spans="1:12" x14ac:dyDescent="0.2">
      <c r="A159" s="11">
        <v>39965</v>
      </c>
      <c r="B159" s="9">
        <v>27.4</v>
      </c>
      <c r="C159" s="9">
        <v>45300</v>
      </c>
      <c r="D159" s="10">
        <v>43051</v>
      </c>
      <c r="E159" s="10">
        <f t="shared" si="16"/>
        <v>1.0522403660774431</v>
      </c>
      <c r="F159" s="10">
        <f t="shared" si="17"/>
        <v>0.81236119816086594</v>
      </c>
      <c r="G159" s="10">
        <f t="shared" si="18"/>
        <v>-4.0886012900300833E-2</v>
      </c>
      <c r="H159" s="10">
        <f t="shared" si="19"/>
        <v>1.2952863436358708</v>
      </c>
      <c r="I159" s="10">
        <f t="shared" si="20"/>
        <v>27.73008664916436</v>
      </c>
      <c r="J159" s="10">
        <f t="shared" si="21"/>
        <v>-7.541667857027592E-8</v>
      </c>
      <c r="K159" s="10">
        <f t="shared" si="22"/>
        <v>-6.2698991720795329E-6</v>
      </c>
      <c r="L159" s="10">
        <f t="shared" si="23"/>
        <v>27.73008030384851</v>
      </c>
    </row>
    <row r="160" spans="1:12" x14ac:dyDescent="0.2">
      <c r="A160" s="11">
        <v>39966</v>
      </c>
      <c r="B160" s="9">
        <v>27.9</v>
      </c>
      <c r="C160" s="9">
        <v>45100</v>
      </c>
      <c r="D160" s="10">
        <v>43052</v>
      </c>
      <c r="E160" s="10">
        <f t="shared" si="16"/>
        <v>1.0475703800055747</v>
      </c>
      <c r="F160" s="10">
        <f t="shared" si="17"/>
        <v>0.8011330891754983</v>
      </c>
      <c r="G160" s="10">
        <f t="shared" si="18"/>
        <v>-4.4201475827975928E-2</v>
      </c>
      <c r="H160" s="10">
        <f t="shared" si="19"/>
        <v>1.3076109252754771</v>
      </c>
      <c r="I160" s="10">
        <f t="shared" si="20"/>
        <v>27.301799249166898</v>
      </c>
      <c r="J160" s="10">
        <f t="shared" si="21"/>
        <v>-7.7540450932788544E-8</v>
      </c>
      <c r="K160" s="10">
        <f t="shared" si="22"/>
        <v>-6.6099632392890877E-6</v>
      </c>
      <c r="L160" s="10">
        <f t="shared" si="23"/>
        <v>27.301792561663206</v>
      </c>
    </row>
    <row r="161" spans="1:12" x14ac:dyDescent="0.2">
      <c r="A161" s="11">
        <v>39967</v>
      </c>
      <c r="B161" s="9">
        <v>27.9</v>
      </c>
      <c r="C161" s="9">
        <v>45100</v>
      </c>
      <c r="D161" s="10">
        <v>43053</v>
      </c>
      <c r="E161" s="10">
        <f t="shared" si="16"/>
        <v>1.0475460478944556</v>
      </c>
      <c r="F161" s="10">
        <f t="shared" si="17"/>
        <v>0.80111448110894834</v>
      </c>
      <c r="G161" s="10">
        <f t="shared" si="18"/>
        <v>-4.4204655420509706E-2</v>
      </c>
      <c r="H161" s="10">
        <f t="shared" si="19"/>
        <v>1.3076109252754771</v>
      </c>
      <c r="I161" s="10">
        <f t="shared" si="20"/>
        <v>27.301092496108442</v>
      </c>
      <c r="J161" s="10">
        <f t="shared" si="21"/>
        <v>-7.7544044724499676E-8</v>
      </c>
      <c r="K161" s="10">
        <f t="shared" si="22"/>
        <v>-6.6101839342897278E-6</v>
      </c>
      <c r="L161" s="10">
        <f t="shared" si="23"/>
        <v>27.301085808380464</v>
      </c>
    </row>
    <row r="162" spans="1:12" x14ac:dyDescent="0.2">
      <c r="A162" s="11">
        <v>39968</v>
      </c>
      <c r="B162" s="9">
        <v>27.8</v>
      </c>
      <c r="C162" s="9">
        <v>44200</v>
      </c>
      <c r="D162" s="10">
        <v>43054</v>
      </c>
      <c r="E162" s="10">
        <f t="shared" si="16"/>
        <v>1.0266177358665862</v>
      </c>
      <c r="F162" s="10">
        <f t="shared" si="17"/>
        <v>0.78659362722114312</v>
      </c>
      <c r="G162" s="10">
        <f t="shared" si="18"/>
        <v>-4.6330750325536643E-2</v>
      </c>
      <c r="H162" s="10">
        <f t="shared" si="19"/>
        <v>1.3051437239498034</v>
      </c>
      <c r="I162" s="10">
        <f t="shared" si="20"/>
        <v>26.75066098937361</v>
      </c>
      <c r="J162" s="10">
        <f t="shared" si="21"/>
        <v>-8.0426516553092544E-8</v>
      </c>
      <c r="K162" s="10">
        <f t="shared" si="22"/>
        <v>-6.7426825506609469E-6</v>
      </c>
      <c r="L162" s="10">
        <f t="shared" si="23"/>
        <v>26.750654166264543</v>
      </c>
    </row>
    <row r="163" spans="1:12" x14ac:dyDescent="0.2">
      <c r="A163" s="11">
        <v>39969</v>
      </c>
      <c r="B163" s="9">
        <v>26.7</v>
      </c>
      <c r="C163" s="9">
        <v>44100</v>
      </c>
      <c r="D163" s="10">
        <v>43055</v>
      </c>
      <c r="E163" s="10">
        <f t="shared" si="16"/>
        <v>1.0242712809197538</v>
      </c>
      <c r="F163" s="10">
        <f t="shared" si="17"/>
        <v>0.80141377304072869</v>
      </c>
      <c r="G163" s="10">
        <f t="shared" si="18"/>
        <v>-4.070064404473861E-2</v>
      </c>
      <c r="H163" s="10">
        <f t="shared" si="19"/>
        <v>1.2780804565330315</v>
      </c>
      <c r="I163" s="10">
        <f t="shared" si="20"/>
        <v>27.315913065229829</v>
      </c>
      <c r="J163" s="10">
        <f t="shared" si="21"/>
        <v>-7.7486272511363482E-8</v>
      </c>
      <c r="K163" s="10">
        <f t="shared" si="22"/>
        <v>-6.0899900413314642E-6</v>
      </c>
      <c r="L163" s="10">
        <f t="shared" si="23"/>
        <v>27.315906897753514</v>
      </c>
    </row>
    <row r="164" spans="1:12" x14ac:dyDescent="0.2">
      <c r="A164" s="11">
        <v>39970</v>
      </c>
      <c r="B164" s="9">
        <v>26.3</v>
      </c>
      <c r="C164" s="9">
        <v>43900</v>
      </c>
      <c r="D164" s="10">
        <v>43056</v>
      </c>
      <c r="E164" s="10">
        <f t="shared" si="16"/>
        <v>1.0196023782980306</v>
      </c>
      <c r="F164" s="10">
        <f t="shared" si="17"/>
        <v>0.80392887775801714</v>
      </c>
      <c r="G164" s="10">
        <f t="shared" si="18"/>
        <v>-3.9137937494740552E-2</v>
      </c>
      <c r="H164" s="10">
        <f t="shared" si="19"/>
        <v>1.2682743542457138</v>
      </c>
      <c r="I164" s="10">
        <f t="shared" si="20"/>
        <v>27.412599089530076</v>
      </c>
      <c r="J164" s="10">
        <f t="shared" si="21"/>
        <v>-7.7003323415028117E-8</v>
      </c>
      <c r="K164" s="10">
        <f t="shared" si="22"/>
        <v>-5.8874233808289694E-6</v>
      </c>
      <c r="L164" s="10">
        <f t="shared" si="23"/>
        <v>27.412593125103371</v>
      </c>
    </row>
    <row r="165" spans="1:12" x14ac:dyDescent="0.2">
      <c r="A165" s="11">
        <v>39971</v>
      </c>
      <c r="B165" s="9">
        <v>25.9</v>
      </c>
      <c r="C165" s="9">
        <v>43700</v>
      </c>
      <c r="D165" s="10">
        <v>43057</v>
      </c>
      <c r="E165" s="10">
        <f t="shared" si="16"/>
        <v>1.0149336925470887</v>
      </c>
      <c r="F165" s="10">
        <f t="shared" si="17"/>
        <v>0.80647112919676478</v>
      </c>
      <c r="G165" s="10">
        <f t="shared" si="18"/>
        <v>-3.7578548154329164E-2</v>
      </c>
      <c r="H165" s="10">
        <f t="shared" si="19"/>
        <v>1.2584873231084539</v>
      </c>
      <c r="I165" s="10">
        <f t="shared" si="20"/>
        <v>27.510352873351231</v>
      </c>
      <c r="J165" s="10">
        <f t="shared" si="21"/>
        <v>-7.6519735632574017E-8</v>
      </c>
      <c r="K165" s="10">
        <f t="shared" si="22"/>
        <v>-5.6844362743868698E-6</v>
      </c>
      <c r="L165" s="10">
        <f t="shared" si="23"/>
        <v>27.51034711239522</v>
      </c>
    </row>
    <row r="166" spans="1:12" x14ac:dyDescent="0.2">
      <c r="A166" s="11">
        <v>39972</v>
      </c>
      <c r="B166" s="9">
        <v>25.7</v>
      </c>
      <c r="C166" s="9">
        <v>42800</v>
      </c>
      <c r="D166" s="10">
        <v>43058</v>
      </c>
      <c r="E166" s="10">
        <f t="shared" si="16"/>
        <v>0.99400808212178926</v>
      </c>
      <c r="F166" s="10">
        <f t="shared" si="17"/>
        <v>0.79292219623452076</v>
      </c>
      <c r="G166" s="10">
        <f t="shared" si="18"/>
        <v>-3.8960801752343531E-2</v>
      </c>
      <c r="H166" s="10">
        <f t="shared" si="19"/>
        <v>1.253601030267784</v>
      </c>
      <c r="I166" s="10">
        <f t="shared" si="20"/>
        <v>26.996817421957811</v>
      </c>
      <c r="J166" s="10">
        <f t="shared" si="21"/>
        <v>-7.9150829688297246E-8</v>
      </c>
      <c r="K166" s="10">
        <f t="shared" si="22"/>
        <v>-5.7334854750486512E-6</v>
      </c>
      <c r="L166" s="10">
        <f t="shared" si="23"/>
        <v>26.996811609321504</v>
      </c>
    </row>
    <row r="167" spans="1:12" x14ac:dyDescent="0.2">
      <c r="A167" s="11">
        <v>39973</v>
      </c>
      <c r="B167" s="9">
        <v>27.1</v>
      </c>
      <c r="C167" s="9">
        <v>42700</v>
      </c>
      <c r="D167" s="10">
        <v>43059</v>
      </c>
      <c r="E167" s="10">
        <f t="shared" si="16"/>
        <v>0.99166260247567295</v>
      </c>
      <c r="F167" s="10">
        <f t="shared" si="17"/>
        <v>0.76998093186217409</v>
      </c>
      <c r="G167" s="10">
        <f t="shared" si="18"/>
        <v>-4.6713511000492043E-2</v>
      </c>
      <c r="H167" s="10">
        <f t="shared" si="19"/>
        <v>1.287905403160269</v>
      </c>
      <c r="I167" s="10">
        <f t="shared" si="20"/>
        <v>26.12477871147405</v>
      </c>
      <c r="J167" s="10">
        <f t="shared" si="21"/>
        <v>-8.3925805610144673E-8</v>
      </c>
      <c r="K167" s="10">
        <f t="shared" si="22"/>
        <v>-6.6347198635737767E-6</v>
      </c>
      <c r="L167" s="10">
        <f t="shared" si="23"/>
        <v>26.124771992828382</v>
      </c>
    </row>
    <row r="168" spans="1:12" x14ac:dyDescent="0.2">
      <c r="A168" s="11">
        <v>39974</v>
      </c>
      <c r="B168" s="9">
        <v>28.4</v>
      </c>
      <c r="C168" s="9">
        <v>42800</v>
      </c>
      <c r="D168" s="10">
        <v>43060</v>
      </c>
      <c r="E168" s="10">
        <f t="shared" si="16"/>
        <v>0.99396191360891784</v>
      </c>
      <c r="F168" s="10">
        <f t="shared" si="17"/>
        <v>0.75302204722606447</v>
      </c>
      <c r="G168" s="10">
        <f t="shared" si="18"/>
        <v>-5.345969002423296E-2</v>
      </c>
      <c r="H168" s="10">
        <f t="shared" si="19"/>
        <v>1.3199638938466842</v>
      </c>
      <c r="I168" s="10">
        <f t="shared" si="20"/>
        <v>25.481482061770762</v>
      </c>
      <c r="J168" s="10">
        <f t="shared" si="21"/>
        <v>-8.7738956961558646E-8</v>
      </c>
      <c r="K168" s="10">
        <f t="shared" si="22"/>
        <v>-7.4549912749912785E-6</v>
      </c>
      <c r="L168" s="10">
        <f t="shared" si="23"/>
        <v>25.481474519040528</v>
      </c>
    </row>
    <row r="169" spans="1:12" x14ac:dyDescent="0.2">
      <c r="A169" s="11">
        <v>39975</v>
      </c>
      <c r="B169" s="9">
        <v>28.7</v>
      </c>
      <c r="C169" s="9">
        <v>43200</v>
      </c>
      <c r="D169" s="10">
        <v>43061</v>
      </c>
      <c r="E169" s="10">
        <f t="shared" si="16"/>
        <v>1.0032279789136342</v>
      </c>
      <c r="F169" s="10">
        <f t="shared" si="17"/>
        <v>0.75579041968902172</v>
      </c>
      <c r="G169" s="10">
        <f t="shared" si="18"/>
        <v>-5.4014224670406064E-2</v>
      </c>
      <c r="H169" s="10">
        <f t="shared" si="19"/>
        <v>1.3273891184363298</v>
      </c>
      <c r="I169" s="10">
        <f t="shared" si="20"/>
        <v>25.584700858263318</v>
      </c>
      <c r="J169" s="10">
        <f t="shared" si="21"/>
        <v>-8.7098966787404052E-8</v>
      </c>
      <c r="K169" s="10">
        <f t="shared" si="22"/>
        <v>-7.5517001242230891E-6</v>
      </c>
      <c r="L169" s="10">
        <f t="shared" si="23"/>
        <v>25.584693219464224</v>
      </c>
    </row>
    <row r="170" spans="1:12" x14ac:dyDescent="0.2">
      <c r="A170" s="11">
        <v>39976</v>
      </c>
      <c r="B170" s="9">
        <v>28.8</v>
      </c>
      <c r="C170" s="9">
        <v>43300</v>
      </c>
      <c r="D170" s="10">
        <v>43062</v>
      </c>
      <c r="E170" s="10">
        <f t="shared" si="16"/>
        <v>1.0055269146811574</v>
      </c>
      <c r="F170" s="10">
        <f t="shared" si="17"/>
        <v>0.75611121909176826</v>
      </c>
      <c r="G170" s="10">
        <f t="shared" si="18"/>
        <v>-5.4286636454350029E-2</v>
      </c>
      <c r="H170" s="10">
        <f t="shared" si="19"/>
        <v>1.3298664128922519</v>
      </c>
      <c r="I170" s="10">
        <f t="shared" si="20"/>
        <v>25.596457184552076</v>
      </c>
      <c r="J170" s="10">
        <f t="shared" si="21"/>
        <v>-8.7025257661482035E-8</v>
      </c>
      <c r="K170" s="10">
        <f t="shared" si="22"/>
        <v>-7.5921246187100108E-6</v>
      </c>
      <c r="L170" s="10">
        <f t="shared" si="23"/>
        <v>25.596449505402202</v>
      </c>
    </row>
    <row r="171" spans="1:12" x14ac:dyDescent="0.2">
      <c r="A171" s="11">
        <v>39977</v>
      </c>
      <c r="B171" s="9">
        <v>29.4</v>
      </c>
      <c r="C171" s="9">
        <v>43300</v>
      </c>
      <c r="D171" s="10">
        <v>43063</v>
      </c>
      <c r="E171" s="10">
        <f t="shared" si="16"/>
        <v>1.005503564544969</v>
      </c>
      <c r="F171" s="10">
        <f t="shared" si="17"/>
        <v>0.7477234735280458</v>
      </c>
      <c r="G171" s="10">
        <f t="shared" si="18"/>
        <v>-5.7529101609424836E-2</v>
      </c>
      <c r="H171" s="10">
        <f t="shared" si="19"/>
        <v>1.3447532411957297</v>
      </c>
      <c r="I171" s="10">
        <f t="shared" si="20"/>
        <v>25.278943693928287</v>
      </c>
      <c r="J171" s="10">
        <f t="shared" si="21"/>
        <v>-8.8983708997346962E-8</v>
      </c>
      <c r="K171" s="10">
        <f t="shared" si="22"/>
        <v>-7.9866244375058103E-6</v>
      </c>
      <c r="L171" s="10">
        <f t="shared" si="23"/>
        <v>25.278935618320141</v>
      </c>
    </row>
    <row r="172" spans="1:12" x14ac:dyDescent="0.2">
      <c r="A172" s="11">
        <v>39978</v>
      </c>
      <c r="B172" s="9">
        <v>29.4</v>
      </c>
      <c r="C172" s="9">
        <v>43500</v>
      </c>
      <c r="D172" s="10">
        <v>43064</v>
      </c>
      <c r="E172" s="10">
        <f t="shared" si="16"/>
        <v>1.0101244659112019</v>
      </c>
      <c r="F172" s="10">
        <f t="shared" si="17"/>
        <v>0.75115971835324813</v>
      </c>
      <c r="G172" s="10">
        <f t="shared" si="18"/>
        <v>-5.6989769535816234E-2</v>
      </c>
      <c r="H172" s="10">
        <f t="shared" si="19"/>
        <v>1.3447532411957297</v>
      </c>
      <c r="I172" s="10">
        <f t="shared" si="20"/>
        <v>25.408172194234023</v>
      </c>
      <c r="J172" s="10">
        <f t="shared" si="21"/>
        <v>-8.8173465625208092E-8</v>
      </c>
      <c r="K172" s="10">
        <f t="shared" si="22"/>
        <v>-7.9342461453462003E-6</v>
      </c>
      <c r="L172" s="10">
        <f t="shared" si="23"/>
        <v>25.408164171814413</v>
      </c>
    </row>
    <row r="173" spans="1:12" x14ac:dyDescent="0.2">
      <c r="A173" s="11">
        <v>39979</v>
      </c>
      <c r="B173" s="9">
        <v>29.2</v>
      </c>
      <c r="C173" s="9">
        <v>43300</v>
      </c>
      <c r="D173" s="10">
        <v>43065</v>
      </c>
      <c r="E173" s="10">
        <f t="shared" si="16"/>
        <v>1.0054568675258331</v>
      </c>
      <c r="F173" s="10">
        <f t="shared" si="17"/>
        <v>0.75046046198776606</v>
      </c>
      <c r="G173" s="10">
        <f t="shared" si="18"/>
        <v>-5.6455339974824222E-2</v>
      </c>
      <c r="H173" s="10">
        <f t="shared" si="19"/>
        <v>1.3397865956357657</v>
      </c>
      <c r="I173" s="10">
        <f t="shared" si="20"/>
        <v>25.382512394707465</v>
      </c>
      <c r="J173" s="10">
        <f t="shared" si="21"/>
        <v>-8.8337446230057545E-8</v>
      </c>
      <c r="K173" s="10">
        <f t="shared" si="22"/>
        <v>-7.8551493327244683E-6</v>
      </c>
      <c r="L173" s="10">
        <f t="shared" si="23"/>
        <v>25.382504451220687</v>
      </c>
    </row>
    <row r="174" spans="1:12" x14ac:dyDescent="0.2">
      <c r="A174" s="11">
        <v>39980</v>
      </c>
      <c r="B174" s="9">
        <v>29.6</v>
      </c>
      <c r="C174" s="9">
        <v>43700</v>
      </c>
      <c r="D174" s="10">
        <v>43066</v>
      </c>
      <c r="E174" s="10">
        <f t="shared" si="16"/>
        <v>1.0147215901174942</v>
      </c>
      <c r="F174" s="10">
        <f t="shared" si="17"/>
        <v>0.75179920145452805</v>
      </c>
      <c r="G174" s="10">
        <f t="shared" si="18"/>
        <v>-5.7527624471659995E-2</v>
      </c>
      <c r="H174" s="10">
        <f t="shared" si="19"/>
        <v>1.3497242191189913</v>
      </c>
      <c r="I174" s="10">
        <f t="shared" si="20"/>
        <v>25.431592455589264</v>
      </c>
      <c r="J174" s="10">
        <f t="shared" si="21"/>
        <v>-8.802390166598878E-8</v>
      </c>
      <c r="K174" s="10">
        <f t="shared" si="22"/>
        <v>-8.0135728052884725E-6</v>
      </c>
      <c r="L174" s="10">
        <f t="shared" si="23"/>
        <v>25.431584353992555</v>
      </c>
    </row>
    <row r="175" spans="1:12" x14ac:dyDescent="0.2">
      <c r="A175" s="11">
        <v>39981</v>
      </c>
      <c r="B175" s="9">
        <v>29.8</v>
      </c>
      <c r="C175" s="9">
        <v>44200</v>
      </c>
      <c r="D175" s="10">
        <v>43067</v>
      </c>
      <c r="E175" s="10">
        <f t="shared" si="16"/>
        <v>1.0263078459145054</v>
      </c>
      <c r="F175" s="10">
        <f t="shared" si="17"/>
        <v>0.75759077542884246</v>
      </c>
      <c r="G175" s="10">
        <f t="shared" si="18"/>
        <v>-5.7215703347313511E-2</v>
      </c>
      <c r="H175" s="10">
        <f t="shared" si="19"/>
        <v>1.3546995016320689</v>
      </c>
      <c r="I175" s="10">
        <f t="shared" si="20"/>
        <v>25.649015084166365</v>
      </c>
      <c r="J175" s="10">
        <f t="shared" si="21"/>
        <v>-8.6686512335885585E-8</v>
      </c>
      <c r="K175" s="10">
        <f t="shared" si="22"/>
        <v>-8.0133654502512656E-6</v>
      </c>
      <c r="L175" s="10">
        <f t="shared" si="23"/>
        <v>25.649006984114404</v>
      </c>
    </row>
    <row r="176" spans="1:12" x14ac:dyDescent="0.2">
      <c r="A176" s="11">
        <v>39982</v>
      </c>
      <c r="B176" s="9">
        <v>30.6</v>
      </c>
      <c r="C176" s="9">
        <v>45400</v>
      </c>
      <c r="D176" s="10">
        <v>43068</v>
      </c>
      <c r="E176" s="10">
        <f t="shared" si="16"/>
        <v>1.0541469304355902</v>
      </c>
      <c r="F176" s="10">
        <f t="shared" si="17"/>
        <v>0.76685134668368393</v>
      </c>
      <c r="G176" s="10">
        <f t="shared" si="18"/>
        <v>-5.806062135072456E-2</v>
      </c>
      <c r="H176" s="10">
        <f t="shared" si="19"/>
        <v>1.3746431234610739</v>
      </c>
      <c r="I176" s="10">
        <f t="shared" si="20"/>
        <v>25.995811746178809</v>
      </c>
      <c r="J176" s="10">
        <f t="shared" si="21"/>
        <v>-8.4610539229269926E-8</v>
      </c>
      <c r="K176" s="10">
        <f t="shared" si="22"/>
        <v>-8.2145948003759122E-6</v>
      </c>
      <c r="L176" s="10">
        <f t="shared" si="23"/>
        <v>25.995803446973468</v>
      </c>
    </row>
    <row r="177" spans="1:12" x14ac:dyDescent="0.2">
      <c r="A177" s="11">
        <v>39983</v>
      </c>
      <c r="B177" s="9">
        <v>30.2</v>
      </c>
      <c r="C177" s="9">
        <v>45500</v>
      </c>
      <c r="D177" s="10">
        <v>43069</v>
      </c>
      <c r="E177" s="10">
        <f t="shared" si="16"/>
        <v>1.0564443102927861</v>
      </c>
      <c r="F177" s="10">
        <f t="shared" si="17"/>
        <v>0.77414307510210634</v>
      </c>
      <c r="G177" s="10">
        <f t="shared" si="18"/>
        <v>-5.5576975856722312E-2</v>
      </c>
      <c r="H177" s="10">
        <f t="shared" si="19"/>
        <v>1.364662869526341</v>
      </c>
      <c r="I177" s="10">
        <f t="shared" si="20"/>
        <v>26.272447673562798</v>
      </c>
      <c r="J177" s="10">
        <f t="shared" si="21"/>
        <v>-8.3027958265767467E-8</v>
      </c>
      <c r="K177" s="10">
        <f t="shared" si="22"/>
        <v>-7.9369788124891397E-6</v>
      </c>
      <c r="L177" s="10">
        <f t="shared" si="23"/>
        <v>26.272439653556027</v>
      </c>
    </row>
    <row r="178" spans="1:12" x14ac:dyDescent="0.2">
      <c r="A178" s="11">
        <v>39984</v>
      </c>
      <c r="B178" s="9">
        <v>29.9</v>
      </c>
      <c r="C178" s="9">
        <v>45600</v>
      </c>
      <c r="D178" s="10">
        <v>43070</v>
      </c>
      <c r="E178" s="10">
        <f t="shared" si="16"/>
        <v>1.0587415834687717</v>
      </c>
      <c r="F178" s="10">
        <f t="shared" si="17"/>
        <v>0.78009899852534259</v>
      </c>
      <c r="G178" s="10">
        <f t="shared" si="18"/>
        <v>-5.3633602457469384E-2</v>
      </c>
      <c r="H178" s="10">
        <f t="shared" si="19"/>
        <v>1.3571887484411083</v>
      </c>
      <c r="I178" s="10">
        <f t="shared" si="20"/>
        <v>26.498594706205665</v>
      </c>
      <c r="J178" s="10">
        <f t="shared" si="21"/>
        <v>-8.1768011661561407E-8</v>
      </c>
      <c r="K178" s="10">
        <f t="shared" si="22"/>
        <v>-7.7252751142454376E-6</v>
      </c>
      <c r="L178" s="10">
        <f t="shared" si="23"/>
        <v>26.49858689916254</v>
      </c>
    </row>
    <row r="179" spans="1:12" x14ac:dyDescent="0.2">
      <c r="A179" s="11">
        <v>39985</v>
      </c>
      <c r="B179" s="9">
        <v>30.5</v>
      </c>
      <c r="C179" s="9">
        <v>45200</v>
      </c>
      <c r="D179" s="10">
        <v>43071</v>
      </c>
      <c r="E179" s="10">
        <f t="shared" si="16"/>
        <v>1.0494300109122148</v>
      </c>
      <c r="F179" s="10">
        <f t="shared" si="17"/>
        <v>0.76480901953810521</v>
      </c>
      <c r="G179" s="10">
        <f t="shared" si="18"/>
        <v>-5.81239967881143E-2</v>
      </c>
      <c r="H179" s="10">
        <f t="shared" si="19"/>
        <v>1.3721464889966937</v>
      </c>
      <c r="I179" s="10">
        <f t="shared" si="20"/>
        <v>25.919027994660748</v>
      </c>
      <c r="J179" s="10">
        <f t="shared" si="21"/>
        <v>-8.5061916201064827E-8</v>
      </c>
      <c r="K179" s="10">
        <f t="shared" si="22"/>
        <v>-8.2038591011459922E-6</v>
      </c>
      <c r="L179" s="10">
        <f t="shared" si="23"/>
        <v>25.919019705739732</v>
      </c>
    </row>
    <row r="180" spans="1:12" x14ac:dyDescent="0.2">
      <c r="A180" s="11">
        <v>39986</v>
      </c>
      <c r="B180" s="9">
        <v>31.3</v>
      </c>
      <c r="C180" s="9">
        <v>46300</v>
      </c>
      <c r="D180" s="10">
        <v>43072</v>
      </c>
      <c r="E180" s="10">
        <f t="shared" si="16"/>
        <v>1.074944279346211</v>
      </c>
      <c r="F180" s="10">
        <f t="shared" si="17"/>
        <v>0.77214769219740476</v>
      </c>
      <c r="G180" s="10">
        <f t="shared" si="18"/>
        <v>-5.9135144107466259E-2</v>
      </c>
      <c r="H180" s="10">
        <f t="shared" si="19"/>
        <v>1.3921485361007777</v>
      </c>
      <c r="I180" s="10">
        <f t="shared" si="20"/>
        <v>26.193830871976591</v>
      </c>
      <c r="J180" s="10">
        <f t="shared" si="21"/>
        <v>-8.3456590035728616E-8</v>
      </c>
      <c r="K180" s="10">
        <f t="shared" si="22"/>
        <v>-8.4225379808247377E-6</v>
      </c>
      <c r="L180" s="10">
        <f t="shared" si="23"/>
        <v>26.193822365982019</v>
      </c>
    </row>
    <row r="181" spans="1:12" x14ac:dyDescent="0.2">
      <c r="A181" s="11">
        <v>39987</v>
      </c>
      <c r="B181" s="9">
        <v>30.8</v>
      </c>
      <c r="C181" s="9">
        <v>46200</v>
      </c>
      <c r="D181" s="10">
        <v>43073</v>
      </c>
      <c r="E181" s="10">
        <f t="shared" si="16"/>
        <v>1.0725976830032735</v>
      </c>
      <c r="F181" s="10">
        <f t="shared" si="17"/>
        <v>0.77744778427712802</v>
      </c>
      <c r="G181" s="10">
        <f t="shared" si="18"/>
        <v>-5.6710158301343433E-2</v>
      </c>
      <c r="H181" s="10">
        <f t="shared" si="19"/>
        <v>1.3796395136691737</v>
      </c>
      <c r="I181" s="10">
        <f t="shared" si="20"/>
        <v>26.395685882616952</v>
      </c>
      <c r="J181" s="10">
        <f t="shared" si="21"/>
        <v>-8.2325296239731996E-8</v>
      </c>
      <c r="K181" s="10">
        <f t="shared" si="22"/>
        <v>-8.1364967910234423E-6</v>
      </c>
      <c r="L181" s="10">
        <f t="shared" si="23"/>
        <v>26.395677663794864</v>
      </c>
    </row>
    <row r="182" spans="1:12" x14ac:dyDescent="0.2">
      <c r="A182" s="11">
        <v>39988</v>
      </c>
      <c r="B182" s="9">
        <v>30.9</v>
      </c>
      <c r="C182" s="9">
        <v>46600</v>
      </c>
      <c r="D182" s="10">
        <v>43074</v>
      </c>
      <c r="E182" s="10">
        <f t="shared" si="16"/>
        <v>1.081859126154989</v>
      </c>
      <c r="F182" s="10">
        <f t="shared" si="17"/>
        <v>0.78274248875381935</v>
      </c>
      <c r="G182" s="10">
        <f t="shared" si="18"/>
        <v>-5.5993295065514544E-2</v>
      </c>
      <c r="H182" s="10">
        <f t="shared" si="19"/>
        <v>1.3821392625273021</v>
      </c>
      <c r="I182" s="10">
        <f t="shared" si="20"/>
        <v>26.595825046628843</v>
      </c>
      <c r="J182" s="10">
        <f t="shared" si="21"/>
        <v>-8.1217965660406388E-8</v>
      </c>
      <c r="K182" s="10">
        <f t="shared" si="22"/>
        <v>-8.0981043649969228E-6</v>
      </c>
      <c r="L182" s="10">
        <f t="shared" si="23"/>
        <v>26.59581686730651</v>
      </c>
    </row>
    <row r="183" spans="1:12" x14ac:dyDescent="0.2">
      <c r="A183" s="11">
        <v>39989</v>
      </c>
      <c r="B183" s="9">
        <v>30.7</v>
      </c>
      <c r="C183" s="9">
        <v>46200</v>
      </c>
      <c r="D183" s="10">
        <v>43075</v>
      </c>
      <c r="E183" s="10">
        <f t="shared" si="16"/>
        <v>1.0725478816018572</v>
      </c>
      <c r="F183" s="10">
        <f t="shared" si="17"/>
        <v>0.77882223952071283</v>
      </c>
      <c r="G183" s="10">
        <f t="shared" si="18"/>
        <v>-5.6168116317125878E-2</v>
      </c>
      <c r="H183" s="10">
        <f t="shared" si="19"/>
        <v>1.3771407994999001</v>
      </c>
      <c r="I183" s="10">
        <f t="shared" si="20"/>
        <v>26.447977351416213</v>
      </c>
      <c r="J183" s="10">
        <f t="shared" si="21"/>
        <v>-8.2035677378502311E-8</v>
      </c>
      <c r="K183" s="10">
        <f t="shared" si="22"/>
        <v>-8.0749283070017769E-6</v>
      </c>
      <c r="L183" s="10">
        <f t="shared" si="23"/>
        <v>26.447969194452231</v>
      </c>
    </row>
    <row r="184" spans="1:12" x14ac:dyDescent="0.2">
      <c r="A184" s="11">
        <v>39990</v>
      </c>
      <c r="B184" s="9">
        <v>29.6</v>
      </c>
      <c r="C184" s="9">
        <v>45800</v>
      </c>
      <c r="D184" s="10">
        <v>43076</v>
      </c>
      <c r="E184" s="10">
        <f t="shared" si="16"/>
        <v>1.0632370693657722</v>
      </c>
      <c r="F184" s="10">
        <f t="shared" si="17"/>
        <v>0.78774393635744455</v>
      </c>
      <c r="G184" s="10">
        <f t="shared" si="18"/>
        <v>-5.1391658972531715E-2</v>
      </c>
      <c r="H184" s="10">
        <f t="shared" si="19"/>
        <v>1.3497242191189913</v>
      </c>
      <c r="I184" s="10">
        <f t="shared" si="20"/>
        <v>26.788982348399571</v>
      </c>
      <c r="J184" s="10">
        <f t="shared" si="21"/>
        <v>-8.0192359140270178E-8</v>
      </c>
      <c r="K184" s="10">
        <f t="shared" si="22"/>
        <v>-7.493752992767399E-6</v>
      </c>
      <c r="L184" s="10">
        <f t="shared" si="23"/>
        <v>26.788974774454221</v>
      </c>
    </row>
    <row r="185" spans="1:12" x14ac:dyDescent="0.2">
      <c r="A185" s="11">
        <v>39991</v>
      </c>
      <c r="B185" s="9">
        <v>28.5</v>
      </c>
      <c r="C185" s="9">
        <v>45600</v>
      </c>
      <c r="D185" s="10">
        <v>43077</v>
      </c>
      <c r="E185" s="10">
        <f t="shared" si="16"/>
        <v>1.0585695382686817</v>
      </c>
      <c r="F185" s="10">
        <f t="shared" si="17"/>
        <v>0.80046826694350037</v>
      </c>
      <c r="G185" s="10">
        <f t="shared" si="18"/>
        <v>-4.6006240354260194E-2</v>
      </c>
      <c r="H185" s="10">
        <f t="shared" si="19"/>
        <v>1.3224378554201937</v>
      </c>
      <c r="I185" s="10">
        <f t="shared" si="20"/>
        <v>27.274858951449989</v>
      </c>
      <c r="J185" s="10">
        <f t="shared" si="21"/>
        <v>-7.7669003775867598E-8</v>
      </c>
      <c r="K185" s="10">
        <f t="shared" si="22"/>
        <v>-6.8704259865143518E-6</v>
      </c>
      <c r="L185" s="10">
        <f t="shared" si="23"/>
        <v>27.274852003354997</v>
      </c>
    </row>
    <row r="186" spans="1:12" x14ac:dyDescent="0.2">
      <c r="A186" s="11">
        <v>39992</v>
      </c>
      <c r="B186" s="9">
        <v>28.5</v>
      </c>
      <c r="C186" s="9">
        <v>45400</v>
      </c>
      <c r="D186" s="10">
        <v>43078</v>
      </c>
      <c r="E186" s="10">
        <f t="shared" si="16"/>
        <v>1.0539022238729745</v>
      </c>
      <c r="F186" s="10">
        <f t="shared" si="17"/>
        <v>0.79693894087605788</v>
      </c>
      <c r="G186" s="10">
        <f t="shared" si="18"/>
        <v>-4.6627642468259449E-2</v>
      </c>
      <c r="H186" s="10">
        <f t="shared" si="19"/>
        <v>1.3224378554201937</v>
      </c>
      <c r="I186" s="10">
        <f t="shared" si="20"/>
        <v>27.1408522760719</v>
      </c>
      <c r="J186" s="10">
        <f t="shared" si="21"/>
        <v>-7.83568325837094E-8</v>
      </c>
      <c r="K186" s="10">
        <f t="shared" si="22"/>
        <v>-6.9142006811675364E-6</v>
      </c>
      <c r="L186" s="10">
        <f t="shared" si="23"/>
        <v>27.140845283514384</v>
      </c>
    </row>
    <row r="187" spans="1:12" x14ac:dyDescent="0.2">
      <c r="A187" s="11">
        <v>39993</v>
      </c>
      <c r="B187" s="9">
        <v>28.8</v>
      </c>
      <c r="C187" s="9">
        <v>44000</v>
      </c>
      <c r="D187" s="10">
        <v>43079</v>
      </c>
      <c r="E187" s="10">
        <f t="shared" si="16"/>
        <v>1.0213793263539079</v>
      </c>
      <c r="F187" s="10">
        <f t="shared" si="17"/>
        <v>0.76803152290504673</v>
      </c>
      <c r="G187" s="10">
        <f t="shared" si="18"/>
        <v>-5.2394462527453008E-2</v>
      </c>
      <c r="H187" s="10">
        <f t="shared" si="19"/>
        <v>1.3298664128922519</v>
      </c>
      <c r="I187" s="10">
        <f t="shared" si="20"/>
        <v>26.045824695279752</v>
      </c>
      <c r="J187" s="10">
        <f t="shared" si="21"/>
        <v>-8.4351343210078278E-8</v>
      </c>
      <c r="K187" s="10">
        <f t="shared" si="22"/>
        <v>-7.4235286049142096E-6</v>
      </c>
      <c r="L187" s="10">
        <f t="shared" si="23"/>
        <v>26.045817187399805</v>
      </c>
    </row>
    <row r="188" spans="1:12" x14ac:dyDescent="0.2">
      <c r="A188" s="11">
        <v>39994</v>
      </c>
      <c r="B188" s="9">
        <v>28.1</v>
      </c>
      <c r="C188" s="9">
        <v>43200</v>
      </c>
      <c r="D188" s="10">
        <v>43080</v>
      </c>
      <c r="E188" s="10">
        <f t="shared" si="16"/>
        <v>1.0027855153203342</v>
      </c>
      <c r="F188" s="10">
        <f t="shared" si="17"/>
        <v>0.76399869335309489</v>
      </c>
      <c r="G188" s="10">
        <f t="shared" si="18"/>
        <v>-5.0823995671002362E-2</v>
      </c>
      <c r="H188" s="10">
        <f t="shared" si="19"/>
        <v>1.3125487308351718</v>
      </c>
      <c r="I188" s="10">
        <f t="shared" si="20"/>
        <v>25.895896016671863</v>
      </c>
      <c r="J188" s="10">
        <f t="shared" si="21"/>
        <v>-8.5242008666556146E-8</v>
      </c>
      <c r="K188" s="10">
        <f t="shared" si="22"/>
        <v>-7.1668675072401033E-6</v>
      </c>
      <c r="L188" s="10">
        <f t="shared" si="23"/>
        <v>25.895888764562347</v>
      </c>
    </row>
    <row r="189" spans="1:12" x14ac:dyDescent="0.2">
      <c r="A189" s="11">
        <v>39995</v>
      </c>
      <c r="B189" s="9">
        <v>27.1</v>
      </c>
      <c r="C189" s="9">
        <v>42600</v>
      </c>
      <c r="D189" s="10">
        <v>43081</v>
      </c>
      <c r="E189" s="10">
        <f t="shared" si="16"/>
        <v>0.98883498526032354</v>
      </c>
      <c r="F189" s="10">
        <f t="shared" si="17"/>
        <v>0.76778541563216918</v>
      </c>
      <c r="G189" s="10">
        <f t="shared" si="18"/>
        <v>-4.7033673055474561E-2</v>
      </c>
      <c r="H189" s="10">
        <f t="shared" si="19"/>
        <v>1.287905403160269</v>
      </c>
      <c r="I189" s="10">
        <f t="shared" si="20"/>
        <v>26.041936854463636</v>
      </c>
      <c r="J189" s="10">
        <f t="shared" si="21"/>
        <v>-8.4405296101026992E-8</v>
      </c>
      <c r="K189" s="10">
        <f t="shared" si="22"/>
        <v>-6.6619805788707291E-6</v>
      </c>
      <c r="L189" s="10">
        <f t="shared" si="23"/>
        <v>26.041930108077761</v>
      </c>
    </row>
    <row r="190" spans="1:12" x14ac:dyDescent="0.2">
      <c r="A190" s="11">
        <v>39996</v>
      </c>
      <c r="B190" s="9">
        <v>26.7</v>
      </c>
      <c r="C190" s="9">
        <v>42100</v>
      </c>
      <c r="D190" s="10">
        <v>43082</v>
      </c>
      <c r="E190" s="10">
        <f t="shared" si="16"/>
        <v>0.97720625783389814</v>
      </c>
      <c r="F190" s="10">
        <f t="shared" si="17"/>
        <v>0.764588999729097</v>
      </c>
      <c r="G190" s="10">
        <f t="shared" si="18"/>
        <v>-4.6175524116421895E-2</v>
      </c>
      <c r="H190" s="10">
        <f t="shared" si="19"/>
        <v>1.2780804565330315</v>
      </c>
      <c r="I190" s="10">
        <f t="shared" si="20"/>
        <v>25.92271312145515</v>
      </c>
      <c r="J190" s="10">
        <f t="shared" si="21"/>
        <v>-8.5110758431441588E-8</v>
      </c>
      <c r="K190" s="10">
        <f t="shared" si="22"/>
        <v>-6.5157548965808209E-6</v>
      </c>
      <c r="L190" s="10">
        <f t="shared" si="23"/>
        <v>25.922706520589493</v>
      </c>
    </row>
    <row r="191" spans="1:12" x14ac:dyDescent="0.2">
      <c r="A191" s="11">
        <v>39997</v>
      </c>
      <c r="B191" s="9">
        <v>27.2</v>
      </c>
      <c r="C191" s="9">
        <v>42100</v>
      </c>
      <c r="D191" s="10">
        <v>43083</v>
      </c>
      <c r="E191" s="10">
        <f t="shared" si="16"/>
        <v>0.97718357588840143</v>
      </c>
      <c r="F191" s="10">
        <f t="shared" si="17"/>
        <v>0.75729263489038778</v>
      </c>
      <c r="G191" s="10">
        <f t="shared" si="18"/>
        <v>-4.8865066411378853E-2</v>
      </c>
      <c r="H191" s="10">
        <f t="shared" si="19"/>
        <v>1.2903645577245593</v>
      </c>
      <c r="I191" s="10">
        <f t="shared" si="20"/>
        <v>25.646183492424672</v>
      </c>
      <c r="J191" s="10">
        <f t="shared" si="21"/>
        <v>-8.6754612487989955E-8</v>
      </c>
      <c r="K191" s="10">
        <f t="shared" si="22"/>
        <v>-6.8417905218761134E-6</v>
      </c>
      <c r="L191" s="10">
        <f t="shared" si="23"/>
        <v>25.646176563879536</v>
      </c>
    </row>
    <row r="192" spans="1:12" x14ac:dyDescent="0.2">
      <c r="A192" s="11">
        <v>39998</v>
      </c>
      <c r="B192" s="9">
        <v>28.5</v>
      </c>
      <c r="C192" s="9">
        <v>41800</v>
      </c>
      <c r="D192" s="10">
        <v>43084</v>
      </c>
      <c r="E192" s="10">
        <f t="shared" si="16"/>
        <v>0.97019775322625568</v>
      </c>
      <c r="F192" s="10">
        <f t="shared" si="17"/>
        <v>0.73364336119823448</v>
      </c>
      <c r="G192" s="10">
        <f t="shared" si="18"/>
        <v>-5.6606797960671237E-2</v>
      </c>
      <c r="H192" s="10">
        <f t="shared" si="19"/>
        <v>1.3224378554201937</v>
      </c>
      <c r="I192" s="10">
        <f t="shared" si="20"/>
        <v>24.7534250710675</v>
      </c>
      <c r="J192" s="10">
        <f t="shared" si="21"/>
        <v>-9.2423151169759973E-8</v>
      </c>
      <c r="K192" s="10">
        <f t="shared" si="22"/>
        <v>-7.7865259472180755E-6</v>
      </c>
      <c r="L192" s="10">
        <f t="shared" si="23"/>
        <v>24.753417192118402</v>
      </c>
    </row>
    <row r="193" spans="1:12" x14ac:dyDescent="0.2">
      <c r="A193" s="11">
        <v>39999</v>
      </c>
      <c r="B193" s="9">
        <v>28.8</v>
      </c>
      <c r="C193" s="9">
        <v>42100</v>
      </c>
      <c r="D193" s="10">
        <v>43085</v>
      </c>
      <c r="E193" s="10">
        <f t="shared" si="16"/>
        <v>0.97713821515608679</v>
      </c>
      <c r="F193" s="10">
        <f t="shared" si="17"/>
        <v>0.73476418810440036</v>
      </c>
      <c r="G193" s="10">
        <f t="shared" si="18"/>
        <v>-5.7474634601714009E-2</v>
      </c>
      <c r="H193" s="10">
        <f t="shared" si="19"/>
        <v>1.3298664128922519</v>
      </c>
      <c r="I193" s="10">
        <f t="shared" si="20"/>
        <v>24.794412660093283</v>
      </c>
      <c r="J193" s="10">
        <f t="shared" si="21"/>
        <v>-9.2142115280929077E-8</v>
      </c>
      <c r="K193" s="10">
        <f t="shared" si="22"/>
        <v>-7.9106043302314962E-6</v>
      </c>
      <c r="L193" s="10">
        <f t="shared" si="23"/>
        <v>24.794404657346835</v>
      </c>
    </row>
    <row r="194" spans="1:12" x14ac:dyDescent="0.2">
      <c r="A194" s="11">
        <v>40000</v>
      </c>
      <c r="B194" s="9">
        <v>28.8</v>
      </c>
      <c r="C194" s="9">
        <v>42100</v>
      </c>
      <c r="D194" s="10">
        <v>43086</v>
      </c>
      <c r="E194" s="10">
        <f t="shared" si="16"/>
        <v>0.97711553636912218</v>
      </c>
      <c r="F194" s="10">
        <f t="shared" si="17"/>
        <v>0.73474713467200692</v>
      </c>
      <c r="G194" s="10">
        <f t="shared" si="18"/>
        <v>-5.7477078194353298E-2</v>
      </c>
      <c r="H194" s="10">
        <f t="shared" si="19"/>
        <v>1.3298664128922519</v>
      </c>
      <c r="I194" s="10">
        <f t="shared" si="20"/>
        <v>24.793773317916873</v>
      </c>
      <c r="J194" s="10">
        <f t="shared" si="21"/>
        <v>-9.2146381646355876E-8</v>
      </c>
      <c r="K194" s="10">
        <f t="shared" si="22"/>
        <v>-7.9108676822397741E-6</v>
      </c>
      <c r="L194" s="10">
        <f t="shared" si="23"/>
        <v>24.793765314902807</v>
      </c>
    </row>
    <row r="195" spans="1:12" x14ac:dyDescent="0.2">
      <c r="A195" s="11">
        <v>40001</v>
      </c>
      <c r="B195" s="9">
        <v>28.3</v>
      </c>
      <c r="C195" s="9">
        <v>41600</v>
      </c>
      <c r="D195" s="10">
        <v>43087</v>
      </c>
      <c r="E195" s="10">
        <f t="shared" si="16"/>
        <v>0.96548843038503496</v>
      </c>
      <c r="F195" s="10">
        <f t="shared" si="17"/>
        <v>0.73282352105570125</v>
      </c>
      <c r="G195" s="10">
        <f t="shared" si="18"/>
        <v>-5.6030123586605432E-2</v>
      </c>
      <c r="H195" s="10">
        <f t="shared" si="19"/>
        <v>1.3174910502246953</v>
      </c>
      <c r="I195" s="10">
        <f t="shared" si="20"/>
        <v>24.723391784186351</v>
      </c>
      <c r="J195" s="10">
        <f t="shared" si="21"/>
        <v>-9.2629532698497845E-8</v>
      </c>
      <c r="K195" s="10">
        <f t="shared" si="22"/>
        <v>-7.7039634273629619E-6</v>
      </c>
      <c r="L195" s="10">
        <f t="shared" si="23"/>
        <v>24.72338398759339</v>
      </c>
    </row>
    <row r="196" spans="1:12" x14ac:dyDescent="0.2">
      <c r="A196" s="11">
        <v>40002</v>
      </c>
      <c r="B196" s="9">
        <v>28</v>
      </c>
      <c r="C196" s="9">
        <v>42500</v>
      </c>
      <c r="D196" s="10">
        <v>43088</v>
      </c>
      <c r="E196" s="10">
        <f t="shared" si="16"/>
        <v>0.98635350909766062</v>
      </c>
      <c r="F196" s="10">
        <f t="shared" si="17"/>
        <v>0.75289605572143425</v>
      </c>
      <c r="G196" s="10">
        <f t="shared" si="18"/>
        <v>-5.215991625907309E-2</v>
      </c>
      <c r="H196" s="10">
        <f t="shared" si="19"/>
        <v>1.3100792620735999</v>
      </c>
      <c r="I196" s="10">
        <f t="shared" si="20"/>
        <v>25.478060280621939</v>
      </c>
      <c r="J196" s="10">
        <f t="shared" si="21"/>
        <v>-8.7768251229508282E-8</v>
      </c>
      <c r="K196" s="10">
        <f t="shared" si="22"/>
        <v>-7.2729139185451074E-6</v>
      </c>
      <c r="L196" s="10">
        <f t="shared" si="23"/>
        <v>25.478052919939771</v>
      </c>
    </row>
    <row r="197" spans="1:12" x14ac:dyDescent="0.2">
      <c r="A197" s="11">
        <v>40003</v>
      </c>
      <c r="B197" s="9">
        <v>27.3</v>
      </c>
      <c r="C197" s="9">
        <v>42600</v>
      </c>
      <c r="D197" s="10">
        <v>43089</v>
      </c>
      <c r="E197" s="10">
        <f t="shared" si="16"/>
        <v>0.98865139594792173</v>
      </c>
      <c r="F197" s="10">
        <f t="shared" si="17"/>
        <v>0.7647218250983433</v>
      </c>
      <c r="G197" s="10">
        <f t="shared" si="18"/>
        <v>-4.813070575105205E-2</v>
      </c>
      <c r="H197" s="10">
        <f t="shared" si="19"/>
        <v>1.2928248723917106</v>
      </c>
      <c r="I197" s="10">
        <f t="shared" si="20"/>
        <v>25.92574645917092</v>
      </c>
      <c r="J197" s="10">
        <f t="shared" si="21"/>
        <v>-8.5081267477204342E-8</v>
      </c>
      <c r="K197" s="10">
        <f t="shared" si="22"/>
        <v>-6.7926834454696156E-6</v>
      </c>
      <c r="L197" s="10">
        <f t="shared" si="23"/>
        <v>25.925739581406205</v>
      </c>
    </row>
    <row r="198" spans="1:12" x14ac:dyDescent="0.2">
      <c r="A198" s="11">
        <v>40004</v>
      </c>
      <c r="B198" s="9">
        <v>27.4</v>
      </c>
      <c r="C198" s="9">
        <v>42600</v>
      </c>
      <c r="D198" s="10">
        <v>43090</v>
      </c>
      <c r="E198" s="10">
        <f t="shared" si="16"/>
        <v>0.98862845207704808</v>
      </c>
      <c r="F198" s="10">
        <f t="shared" si="17"/>
        <v>0.76325088806384422</v>
      </c>
      <c r="G198" s="10">
        <f t="shared" si="18"/>
        <v>-4.8671773907944367E-2</v>
      </c>
      <c r="H198" s="10">
        <f t="shared" si="19"/>
        <v>1.2952863436358708</v>
      </c>
      <c r="I198" s="10">
        <f t="shared" si="20"/>
        <v>25.869968312522452</v>
      </c>
      <c r="J198" s="10">
        <f t="shared" si="21"/>
        <v>-8.5408713985935722E-8</v>
      </c>
      <c r="K198" s="10">
        <f t="shared" si="22"/>
        <v>-6.8576009805200257E-6</v>
      </c>
      <c r="L198" s="10">
        <f t="shared" si="23"/>
        <v>25.869961369512758</v>
      </c>
    </row>
    <row r="199" spans="1:12" x14ac:dyDescent="0.2">
      <c r="A199" s="11">
        <v>40005</v>
      </c>
      <c r="B199" s="9">
        <v>27.1</v>
      </c>
      <c r="C199" s="9">
        <v>45200</v>
      </c>
      <c r="D199" s="10">
        <v>43091</v>
      </c>
      <c r="E199" s="10">
        <f t="shared" si="16"/>
        <v>1.0489429347195469</v>
      </c>
      <c r="F199" s="10">
        <f t="shared" si="17"/>
        <v>0.81445650600241704</v>
      </c>
      <c r="G199" s="10">
        <f t="shared" si="18"/>
        <v>-3.9706649496280749E-2</v>
      </c>
      <c r="H199" s="10">
        <f t="shared" si="19"/>
        <v>1.287905403160269</v>
      </c>
      <c r="I199" s="10">
        <f t="shared" si="20"/>
        <v>27.810667377559366</v>
      </c>
      <c r="J199" s="10">
        <f t="shared" si="21"/>
        <v>-7.503002753466944E-8</v>
      </c>
      <c r="K199" s="10">
        <f t="shared" si="22"/>
        <v>-6.1203567999041268E-6</v>
      </c>
      <c r="L199" s="10">
        <f t="shared" si="23"/>
        <v>27.810661182172538</v>
      </c>
    </row>
    <row r="200" spans="1:12" x14ac:dyDescent="0.2">
      <c r="A200" s="11">
        <v>40006</v>
      </c>
      <c r="B200" s="9">
        <v>28.3</v>
      </c>
      <c r="C200" s="9">
        <v>43600</v>
      </c>
      <c r="D200" s="10">
        <v>43092</v>
      </c>
      <c r="E200" s="10">
        <f t="shared" si="16"/>
        <v>1.0117887310869766</v>
      </c>
      <c r="F200" s="10">
        <f t="shared" si="17"/>
        <v>0.76796630300784074</v>
      </c>
      <c r="G200" s="10">
        <f t="shared" si="18"/>
        <v>-5.0842881050450657E-2</v>
      </c>
      <c r="H200" s="10">
        <f t="shared" si="19"/>
        <v>1.3174910502246953</v>
      </c>
      <c r="I200" s="10">
        <f t="shared" si="20"/>
        <v>26.044925293363448</v>
      </c>
      <c r="J200" s="10">
        <f t="shared" si="21"/>
        <v>-8.4365636009292103E-8</v>
      </c>
      <c r="K200" s="10">
        <f t="shared" si="22"/>
        <v>-7.2031175051026079E-6</v>
      </c>
      <c r="L200" s="10">
        <f t="shared" si="23"/>
        <v>26.044918005880309</v>
      </c>
    </row>
    <row r="201" spans="1:12" x14ac:dyDescent="0.2">
      <c r="A201" s="11">
        <v>40007</v>
      </c>
      <c r="B201" s="9">
        <v>29</v>
      </c>
      <c r="C201" s="9">
        <v>43600</v>
      </c>
      <c r="D201" s="10">
        <v>43093</v>
      </c>
      <c r="E201" s="10">
        <f t="shared" ref="E201:E264" si="24">C201/D201</f>
        <v>1.0117652518970599</v>
      </c>
      <c r="F201" s="10">
        <f t="shared" ref="F201:F264" si="25">E201/H201</f>
        <v>0.75797634499684241</v>
      </c>
      <c r="G201" s="10">
        <f t="shared" ref="G201:G264" si="26">((B201-15)/(1+0.0162*(B201-15)))*(0.0005+(-0.0056)*F201^0.5+(-0.0066)*F201+(-0.0375)*F201^1.5+(0.0636)*F201^2+(-0.0144)*F201^2.5)</f>
        <v>-5.463373730664315E-2</v>
      </c>
      <c r="H201" s="10">
        <f t="shared" ref="H201:H264" si="27">0.6766097+0.0200564*B201+0.0001104259*B201^2+(-6.9698*10^-7)*B201^3+(1.0031*10^-9)*B201^4</f>
        <v>1.3348243102510999</v>
      </c>
      <c r="I201" s="10">
        <f t="shared" ref="I201:I264" si="28">0.008+(-0.1692)*F201^0.5+25.3851*F201+14.0941*F201^1.5+(-7.0261)*F201^2+2.7081*F201^2.5+G201</f>
        <v>25.666059363900906</v>
      </c>
      <c r="J201" s="10">
        <f t="shared" ref="J201:J264" si="29">-0.008/(1+1.5*(400*F201)+(400*F201)^2)</f>
        <v>-8.659856080948915E-8</v>
      </c>
      <c r="K201" s="10">
        <f t="shared" ref="K201:K264" si="30">-(0.0005*((B201-15)/(1+0.0162*(B201-15))))/(1+(100*F201)^0.5+(100*F201)+(100*F201)^1.5)</f>
        <v>-7.6546955685077511E-6</v>
      </c>
      <c r="L201" s="10">
        <f t="shared" ref="L201:L264" si="31">I201+J201+K201</f>
        <v>25.666051622606776</v>
      </c>
    </row>
    <row r="202" spans="1:12" x14ac:dyDescent="0.2">
      <c r="A202" s="11">
        <v>40008</v>
      </c>
      <c r="B202" s="9">
        <v>29</v>
      </c>
      <c r="C202" s="9">
        <v>43500</v>
      </c>
      <c r="D202" s="10">
        <v>43094</v>
      </c>
      <c r="E202" s="10">
        <f t="shared" si="24"/>
        <v>1.009421265141319</v>
      </c>
      <c r="F202" s="10">
        <f t="shared" si="25"/>
        <v>0.75622031857618188</v>
      </c>
      <c r="G202" s="10">
        <f t="shared" si="26"/>
        <v>-5.4910794405783482E-2</v>
      </c>
      <c r="H202" s="10">
        <f t="shared" si="27"/>
        <v>1.3348243102510999</v>
      </c>
      <c r="I202" s="10">
        <f t="shared" si="28"/>
        <v>25.599923999858447</v>
      </c>
      <c r="J202" s="10">
        <f t="shared" si="29"/>
        <v>-8.700021151713333E-8</v>
      </c>
      <c r="K202" s="10">
        <f t="shared" si="30"/>
        <v>-7.6802231742968234E-6</v>
      </c>
      <c r="L202" s="10">
        <f t="shared" si="31"/>
        <v>25.59991623263506</v>
      </c>
    </row>
    <row r="203" spans="1:12" x14ac:dyDescent="0.2">
      <c r="A203" s="11">
        <v>40009</v>
      </c>
      <c r="B203" s="9">
        <v>29.3</v>
      </c>
      <c r="C203" s="9">
        <v>43100</v>
      </c>
      <c r="D203" s="10">
        <v>43095</v>
      </c>
      <c r="E203" s="10">
        <f t="shared" si="24"/>
        <v>1.0001160227404571</v>
      </c>
      <c r="F203" s="10">
        <f t="shared" si="25"/>
        <v>0.74509337787831786</v>
      </c>
      <c r="G203" s="10">
        <f t="shared" si="26"/>
        <v>-5.7610568470818205E-2</v>
      </c>
      <c r="H203" s="10">
        <f t="shared" si="27"/>
        <v>1.3422693751329882</v>
      </c>
      <c r="I203" s="10">
        <f t="shared" si="28"/>
        <v>25.180419757506154</v>
      </c>
      <c r="J203" s="10">
        <f t="shared" si="29"/>
        <v>-8.9611437149850099E-8</v>
      </c>
      <c r="K203" s="10">
        <f t="shared" si="30"/>
        <v>-7.9818491864167638E-6</v>
      </c>
      <c r="L203" s="10">
        <f t="shared" si="31"/>
        <v>25.180411686045531</v>
      </c>
    </row>
    <row r="204" spans="1:12" x14ac:dyDescent="0.2">
      <c r="A204" s="11">
        <v>40010</v>
      </c>
      <c r="B204" s="9">
        <v>29.5</v>
      </c>
      <c r="C204" s="9">
        <v>43100</v>
      </c>
      <c r="D204" s="10">
        <v>43096</v>
      </c>
      <c r="E204" s="10">
        <f t="shared" si="24"/>
        <v>1.0000928160386116</v>
      </c>
      <c r="F204" s="10">
        <f t="shared" si="25"/>
        <v>0.74232813707557266</v>
      </c>
      <c r="G204" s="10">
        <f t="shared" si="26"/>
        <v>-5.8690166500772169E-2</v>
      </c>
      <c r="H204" s="10">
        <f t="shared" si="27"/>
        <v>1.3472381903486936</v>
      </c>
      <c r="I204" s="10">
        <f t="shared" si="28"/>
        <v>25.075891719464313</v>
      </c>
      <c r="J204" s="10">
        <f t="shared" si="29"/>
        <v>-9.0278610762148677E-8</v>
      </c>
      <c r="K204" s="10">
        <f t="shared" si="30"/>
        <v>-8.1154271191368433E-6</v>
      </c>
      <c r="L204" s="10">
        <f t="shared" si="31"/>
        <v>25.075883513758583</v>
      </c>
    </row>
    <row r="205" spans="1:12" x14ac:dyDescent="0.2">
      <c r="A205" s="11">
        <v>40011</v>
      </c>
      <c r="B205" s="9">
        <v>30.1</v>
      </c>
      <c r="C205" s="9">
        <v>42900</v>
      </c>
      <c r="D205" s="10">
        <v>43097</v>
      </c>
      <c r="E205" s="10">
        <f t="shared" si="24"/>
        <v>0.99542891616585838</v>
      </c>
      <c r="F205" s="10">
        <f t="shared" si="25"/>
        <v>0.73076678950695828</v>
      </c>
      <c r="G205" s="10">
        <f t="shared" si="26"/>
        <v>-6.2436062427410836E-2</v>
      </c>
      <c r="H205" s="10">
        <f t="shared" si="27"/>
        <v>1.3621704358478923</v>
      </c>
      <c r="I205" s="10">
        <f t="shared" si="28"/>
        <v>24.640215566903198</v>
      </c>
      <c r="J205" s="10">
        <f t="shared" si="29"/>
        <v>-9.3150334341024005E-8</v>
      </c>
      <c r="K205" s="10">
        <f t="shared" si="30"/>
        <v>-8.5761818489589891E-6</v>
      </c>
      <c r="L205" s="10">
        <f t="shared" si="31"/>
        <v>24.640206897571016</v>
      </c>
    </row>
    <row r="206" spans="1:12" x14ac:dyDescent="0.2">
      <c r="A206" s="11">
        <v>40012</v>
      </c>
      <c r="B206" s="9">
        <v>29.3</v>
      </c>
      <c r="C206" s="9">
        <v>42800</v>
      </c>
      <c r="D206" s="10">
        <v>43098</v>
      </c>
      <c r="E206" s="10">
        <f t="shared" si="24"/>
        <v>0.99308552601048772</v>
      </c>
      <c r="F206" s="10">
        <f t="shared" si="25"/>
        <v>0.73985560902191905</v>
      </c>
      <c r="G206" s="10">
        <f t="shared" si="26"/>
        <v>-5.8406764791838255E-2</v>
      </c>
      <c r="H206" s="10">
        <f t="shared" si="27"/>
        <v>1.3422693751329882</v>
      </c>
      <c r="I206" s="10">
        <f t="shared" si="28"/>
        <v>24.983722683039439</v>
      </c>
      <c r="J206" s="10">
        <f t="shared" si="29"/>
        <v>-9.0881490905043238E-8</v>
      </c>
      <c r="K206" s="10">
        <f t="shared" si="30"/>
        <v>-8.063045460870671E-6</v>
      </c>
      <c r="L206" s="10">
        <f t="shared" si="31"/>
        <v>24.983714529112486</v>
      </c>
    </row>
    <row r="207" spans="1:12" x14ac:dyDescent="0.2">
      <c r="A207" s="11">
        <v>40013</v>
      </c>
      <c r="B207" s="9">
        <v>28.5</v>
      </c>
      <c r="C207" s="9">
        <v>41800</v>
      </c>
      <c r="D207" s="10">
        <v>43099</v>
      </c>
      <c r="E207" s="10">
        <f t="shared" si="24"/>
        <v>0.9698600895612427</v>
      </c>
      <c r="F207" s="10">
        <f t="shared" si="25"/>
        <v>0.73338802695804384</v>
      </c>
      <c r="G207" s="10">
        <f t="shared" si="26"/>
        <v>-5.6642555737057655E-2</v>
      </c>
      <c r="H207" s="10">
        <f t="shared" si="27"/>
        <v>1.3224378554201937</v>
      </c>
      <c r="I207" s="10">
        <f t="shared" si="28"/>
        <v>24.743855518013788</v>
      </c>
      <c r="J207" s="10">
        <f t="shared" si="29"/>
        <v>-9.2487353427731293E-8</v>
      </c>
      <c r="K207" s="10">
        <f t="shared" si="30"/>
        <v>-7.7904144636540776E-6</v>
      </c>
      <c r="L207" s="10">
        <f t="shared" si="31"/>
        <v>24.743847635111969</v>
      </c>
    </row>
    <row r="208" spans="1:12" x14ac:dyDescent="0.2">
      <c r="A208" s="11">
        <v>40014</v>
      </c>
      <c r="B208" s="9">
        <v>27.4</v>
      </c>
      <c r="C208" s="9">
        <v>41800</v>
      </c>
      <c r="D208" s="10">
        <v>43100</v>
      </c>
      <c r="E208" s="10">
        <f t="shared" si="24"/>
        <v>0.96983758700696054</v>
      </c>
      <c r="F208" s="10">
        <f t="shared" si="25"/>
        <v>0.74874377528340563</v>
      </c>
      <c r="G208" s="10">
        <f t="shared" si="26"/>
        <v>-5.0734538809692566E-2</v>
      </c>
      <c r="H208" s="10">
        <f t="shared" si="27"/>
        <v>1.2952863436358708</v>
      </c>
      <c r="I208" s="10">
        <f t="shared" si="28"/>
        <v>25.323940445221798</v>
      </c>
      <c r="J208" s="10">
        <f t="shared" si="29"/>
        <v>-8.8741966870855654E-8</v>
      </c>
      <c r="K208" s="10">
        <f t="shared" si="30"/>
        <v>-7.0491168872070207E-6</v>
      </c>
      <c r="L208" s="10">
        <f t="shared" si="31"/>
        <v>25.323933307362942</v>
      </c>
    </row>
    <row r="209" spans="1:12" x14ac:dyDescent="0.2">
      <c r="A209" s="11">
        <v>40015</v>
      </c>
      <c r="B209" s="9">
        <v>27.5</v>
      </c>
      <c r="C209" s="9">
        <v>41800</v>
      </c>
      <c r="D209" s="10">
        <v>43101</v>
      </c>
      <c r="E209" s="10">
        <f t="shared" si="24"/>
        <v>0.96981508549685624</v>
      </c>
      <c r="F209" s="10">
        <f t="shared" si="25"/>
        <v>0.74730561106983051</v>
      </c>
      <c r="G209" s="10">
        <f t="shared" si="26"/>
        <v>-5.1274683805613341E-2</v>
      </c>
      <c r="H209" s="10">
        <f t="shared" si="27"/>
        <v>1.2977489679335938</v>
      </c>
      <c r="I209" s="10">
        <f t="shared" si="28"/>
        <v>25.269554593957139</v>
      </c>
      <c r="J209" s="10">
        <f t="shared" si="29"/>
        <v>-8.9082999179730479E-8</v>
      </c>
      <c r="K209" s="10">
        <f t="shared" si="30"/>
        <v>-7.1159969892674245E-6</v>
      </c>
      <c r="L209" s="10">
        <f t="shared" si="31"/>
        <v>25.26954738887715</v>
      </c>
    </row>
    <row r="210" spans="1:12" x14ac:dyDescent="0.2">
      <c r="A210" s="11">
        <v>40016</v>
      </c>
      <c r="B210" s="9">
        <v>28.8</v>
      </c>
      <c r="C210" s="9">
        <v>43100</v>
      </c>
      <c r="D210" s="10">
        <v>43102</v>
      </c>
      <c r="E210" s="10">
        <f t="shared" si="24"/>
        <v>0.99995359844090759</v>
      </c>
      <c r="F210" s="10">
        <f t="shared" si="25"/>
        <v>0.75192033481480636</v>
      </c>
      <c r="G210" s="10">
        <f t="shared" si="26"/>
        <v>-5.4932842255228008E-2</v>
      </c>
      <c r="H210" s="10">
        <f t="shared" si="27"/>
        <v>1.3298664128922519</v>
      </c>
      <c r="I210" s="10">
        <f t="shared" si="28"/>
        <v>25.438725799700524</v>
      </c>
      <c r="J210" s="10">
        <f t="shared" si="29"/>
        <v>-8.7995613555244366E-8</v>
      </c>
      <c r="K210" s="10">
        <f t="shared" si="30"/>
        <v>-7.6529323282793603E-6</v>
      </c>
      <c r="L210" s="10">
        <f t="shared" si="31"/>
        <v>25.438718058772583</v>
      </c>
    </row>
    <row r="211" spans="1:12" x14ac:dyDescent="0.2">
      <c r="A211" s="11">
        <v>40017</v>
      </c>
      <c r="B211" s="9">
        <v>29.8</v>
      </c>
      <c r="C211" s="9">
        <v>43600</v>
      </c>
      <c r="D211" s="10">
        <v>43103</v>
      </c>
      <c r="E211" s="10">
        <f t="shared" si="24"/>
        <v>1.0115305199174072</v>
      </c>
      <c r="F211" s="10">
        <f t="shared" si="25"/>
        <v>0.74668258067473248</v>
      </c>
      <c r="G211" s="10">
        <f t="shared" si="26"/>
        <v>-5.8983723570630225E-2</v>
      </c>
      <c r="H211" s="10">
        <f t="shared" si="27"/>
        <v>1.3546995016320689</v>
      </c>
      <c r="I211" s="10">
        <f t="shared" si="28"/>
        <v>25.238523440261968</v>
      </c>
      <c r="J211" s="10">
        <f t="shared" si="29"/>
        <v>-8.923134913647941E-8</v>
      </c>
      <c r="K211" s="10">
        <f t="shared" si="30"/>
        <v>-8.1819098702689194E-6</v>
      </c>
      <c r="L211" s="10">
        <f t="shared" si="31"/>
        <v>25.238515169120749</v>
      </c>
    </row>
    <row r="212" spans="1:12" x14ac:dyDescent="0.2">
      <c r="A212" s="11">
        <v>40018</v>
      </c>
      <c r="B212" s="9">
        <v>30</v>
      </c>
      <c r="C212" s="9">
        <v>42700</v>
      </c>
      <c r="D212" s="10">
        <v>43104</v>
      </c>
      <c r="E212" s="10">
        <f t="shared" si="24"/>
        <v>0.9906273199703044</v>
      </c>
      <c r="F212" s="10">
        <f t="shared" si="25"/>
        <v>0.72857437345672604</v>
      </c>
      <c r="G212" s="10">
        <f t="shared" si="26"/>
        <v>-6.2432766546009509E-2</v>
      </c>
      <c r="H212" s="10">
        <f t="shared" si="27"/>
        <v>1.3596790609999998</v>
      </c>
      <c r="I212" s="10">
        <f t="shared" si="28"/>
        <v>24.558416873572984</v>
      </c>
      <c r="J212" s="10">
        <f t="shared" si="29"/>
        <v>-9.3710345022316291E-8</v>
      </c>
      <c r="K212" s="10">
        <f t="shared" si="30"/>
        <v>-8.5673258903894927E-6</v>
      </c>
      <c r="L212" s="10">
        <f t="shared" si="31"/>
        <v>24.558408212536751</v>
      </c>
    </row>
    <row r="213" spans="1:12" x14ac:dyDescent="0.2">
      <c r="A213" s="11">
        <v>40019</v>
      </c>
      <c r="B213" s="9">
        <v>29.7</v>
      </c>
      <c r="C213" s="9">
        <v>41900</v>
      </c>
      <c r="D213" s="10">
        <v>43105</v>
      </c>
      <c r="E213" s="10">
        <f t="shared" si="24"/>
        <v>0.97204500637977032</v>
      </c>
      <c r="F213" s="10">
        <f t="shared" si="25"/>
        <v>0.71885583939525588</v>
      </c>
      <c r="G213" s="10">
        <f t="shared" si="26"/>
        <v>-6.282598716714706E-2</v>
      </c>
      <c r="H213" s="10">
        <f t="shared" si="27"/>
        <v>1.3522113240361409</v>
      </c>
      <c r="I213" s="10">
        <f t="shared" si="28"/>
        <v>24.195821574325429</v>
      </c>
      <c r="J213" s="10">
        <f t="shared" si="29"/>
        <v>-9.6254603023279483E-8</v>
      </c>
      <c r="K213" s="10">
        <f t="shared" si="30"/>
        <v>-8.592798996858403E-6</v>
      </c>
      <c r="L213" s="10">
        <f t="shared" si="31"/>
        <v>24.195812885271827</v>
      </c>
    </row>
    <row r="214" spans="1:12" x14ac:dyDescent="0.2">
      <c r="A214" s="11">
        <v>40020</v>
      </c>
      <c r="B214" s="9">
        <v>29.6</v>
      </c>
      <c r="C214" s="9">
        <v>42300</v>
      </c>
      <c r="D214" s="10">
        <v>43106</v>
      </c>
      <c r="E214" s="10">
        <f t="shared" si="24"/>
        <v>0.98130190692710995</v>
      </c>
      <c r="F214" s="10">
        <f t="shared" si="25"/>
        <v>0.72703882246970231</v>
      </c>
      <c r="G214" s="10">
        <f t="shared" si="26"/>
        <v>-6.1310346494231532E-2</v>
      </c>
      <c r="H214" s="10">
        <f t="shared" si="27"/>
        <v>1.3497242191189913</v>
      </c>
      <c r="I214" s="10">
        <f t="shared" si="28"/>
        <v>24.502266051671409</v>
      </c>
      <c r="J214" s="10">
        <f t="shared" si="29"/>
        <v>-9.4105584722348052E-8</v>
      </c>
      <c r="K214" s="10">
        <f t="shared" si="30"/>
        <v>-8.4079634371503365E-6</v>
      </c>
      <c r="L214" s="10">
        <f t="shared" si="31"/>
        <v>24.502257549602387</v>
      </c>
    </row>
    <row r="215" spans="1:12" x14ac:dyDescent="0.2">
      <c r="A215" s="11">
        <v>40021</v>
      </c>
      <c r="B215" s="9">
        <v>29</v>
      </c>
      <c r="C215" s="9">
        <v>41800</v>
      </c>
      <c r="D215" s="10">
        <v>43107</v>
      </c>
      <c r="E215" s="10">
        <f t="shared" si="24"/>
        <v>0.9696800983598951</v>
      </c>
      <c r="F215" s="10">
        <f t="shared" si="25"/>
        <v>0.72644773616498204</v>
      </c>
      <c r="G215" s="10">
        <f t="shared" si="26"/>
        <v>-5.9339520059245719E-2</v>
      </c>
      <c r="H215" s="10">
        <f t="shared" si="27"/>
        <v>1.3348243102510999</v>
      </c>
      <c r="I215" s="10">
        <f t="shared" si="28"/>
        <v>24.482194885029624</v>
      </c>
      <c r="J215" s="10">
        <f t="shared" si="29"/>
        <v>-9.4258392823393967E-8</v>
      </c>
      <c r="K215" s="10">
        <f t="shared" si="30"/>
        <v>-8.1357927412435897E-6</v>
      </c>
      <c r="L215" s="10">
        <f t="shared" si="31"/>
        <v>24.482186654978491</v>
      </c>
    </row>
    <row r="216" spans="1:12" x14ac:dyDescent="0.2">
      <c r="A216" s="11">
        <v>40022</v>
      </c>
      <c r="B216" s="9">
        <v>29</v>
      </c>
      <c r="C216" s="9">
        <v>41600</v>
      </c>
      <c r="D216" s="10">
        <v>43108</v>
      </c>
      <c r="E216" s="10">
        <f t="shared" si="24"/>
        <v>0.9650180940892642</v>
      </c>
      <c r="F216" s="10">
        <f t="shared" si="25"/>
        <v>0.72295513849888615</v>
      </c>
      <c r="G216" s="10">
        <f t="shared" si="26"/>
        <v>-5.9825693601773519E-2</v>
      </c>
      <c r="H216" s="10">
        <f t="shared" si="27"/>
        <v>1.3348243102510999</v>
      </c>
      <c r="I216" s="10">
        <f t="shared" si="28"/>
        <v>24.351517935950834</v>
      </c>
      <c r="J216" s="10">
        <f t="shared" si="29"/>
        <v>-9.5168945654155097E-8</v>
      </c>
      <c r="K216" s="10">
        <f t="shared" si="30"/>
        <v>-8.1922069981206949E-6</v>
      </c>
      <c r="L216" s="10">
        <f t="shared" si="31"/>
        <v>24.35150964857489</v>
      </c>
    </row>
    <row r="217" spans="1:12" x14ac:dyDescent="0.2">
      <c r="A217" s="11">
        <v>40023</v>
      </c>
      <c r="B217" s="9">
        <v>29.3</v>
      </c>
      <c r="C217" s="9">
        <v>41600</v>
      </c>
      <c r="D217" s="10">
        <v>43109</v>
      </c>
      <c r="E217" s="10">
        <f t="shared" si="24"/>
        <v>0.96499570855273842</v>
      </c>
      <c r="F217" s="10">
        <f t="shared" si="25"/>
        <v>0.71892850006886988</v>
      </c>
      <c r="G217" s="10">
        <f t="shared" si="26"/>
        <v>-6.1427938884167851E-2</v>
      </c>
      <c r="H217" s="10">
        <f t="shared" si="27"/>
        <v>1.3422693751329882</v>
      </c>
      <c r="I217" s="10">
        <f t="shared" si="28"/>
        <v>24.199925145314253</v>
      </c>
      <c r="J217" s="10">
        <f t="shared" si="29"/>
        <v>-9.6235198192488282E-8</v>
      </c>
      <c r="K217" s="10">
        <f t="shared" si="30"/>
        <v>-8.4017421158210688E-6</v>
      </c>
      <c r="L217" s="10">
        <f t="shared" si="31"/>
        <v>24.199916647336941</v>
      </c>
    </row>
    <row r="218" spans="1:12" x14ac:dyDescent="0.2">
      <c r="A218" s="11">
        <v>40024</v>
      </c>
      <c r="B218" s="9">
        <v>29.8</v>
      </c>
      <c r="C218" s="9">
        <v>41500</v>
      </c>
      <c r="D218" s="10">
        <v>43110</v>
      </c>
      <c r="E218" s="10">
        <f t="shared" si="24"/>
        <v>0.96265367664115054</v>
      </c>
      <c r="F218" s="10">
        <f t="shared" si="25"/>
        <v>0.71060310827707351</v>
      </c>
      <c r="G218" s="10">
        <f t="shared" si="26"/>
        <v>-6.4322816096444635E-2</v>
      </c>
      <c r="H218" s="10">
        <f t="shared" si="27"/>
        <v>1.3546995016320689</v>
      </c>
      <c r="I218" s="10">
        <f t="shared" si="28"/>
        <v>23.887278019591765</v>
      </c>
      <c r="J218" s="10">
        <f t="shared" si="29"/>
        <v>-9.8497365725019994E-8</v>
      </c>
      <c r="K218" s="10">
        <f t="shared" si="30"/>
        <v>-8.7841311633889651E-6</v>
      </c>
      <c r="L218" s="10">
        <f t="shared" si="31"/>
        <v>23.887269136963234</v>
      </c>
    </row>
    <row r="219" spans="1:12" x14ac:dyDescent="0.2">
      <c r="A219" s="11">
        <v>40025</v>
      </c>
      <c r="B219" s="9">
        <v>29.2</v>
      </c>
      <c r="C219" s="9">
        <v>40500</v>
      </c>
      <c r="D219" s="10">
        <v>43111</v>
      </c>
      <c r="E219" s="10">
        <f t="shared" si="24"/>
        <v>0.93943541091600746</v>
      </c>
      <c r="F219" s="10">
        <f t="shared" si="25"/>
        <v>0.70118287044827421</v>
      </c>
      <c r="G219" s="10">
        <f t="shared" si="26"/>
        <v>-6.3425875149806757E-2</v>
      </c>
      <c r="H219" s="10">
        <f t="shared" si="27"/>
        <v>1.3397865956357657</v>
      </c>
      <c r="I219" s="10">
        <f t="shared" si="28"/>
        <v>23.538283282857986</v>
      </c>
      <c r="J219" s="10">
        <f t="shared" si="29"/>
        <v>-1.011545571614232E-7</v>
      </c>
      <c r="K219" s="10">
        <f t="shared" si="30"/>
        <v>-8.6586131863037102E-6</v>
      </c>
      <c r="L219" s="10">
        <f t="shared" si="31"/>
        <v>23.538274523090241</v>
      </c>
    </row>
    <row r="220" spans="1:12" x14ac:dyDescent="0.2">
      <c r="A220" s="11">
        <v>40026</v>
      </c>
      <c r="B220" s="9">
        <v>30</v>
      </c>
      <c r="C220" s="9">
        <v>40100</v>
      </c>
      <c r="D220" s="10">
        <v>43112</v>
      </c>
      <c r="E220" s="10">
        <f t="shared" si="24"/>
        <v>0.93013546112451284</v>
      </c>
      <c r="F220" s="10">
        <f t="shared" si="25"/>
        <v>0.68408456657442995</v>
      </c>
      <c r="G220" s="10">
        <f t="shared" si="26"/>
        <v>-6.8482125200572661E-2</v>
      </c>
      <c r="H220" s="10">
        <f t="shared" si="27"/>
        <v>1.3596790609999998</v>
      </c>
      <c r="I220" s="10">
        <f t="shared" si="28"/>
        <v>22.899774594304482</v>
      </c>
      <c r="J220" s="10">
        <f t="shared" si="29"/>
        <v>-1.0626015524385779E-7</v>
      </c>
      <c r="K220" s="10">
        <f t="shared" si="30"/>
        <v>-9.3767848988370954E-6</v>
      </c>
      <c r="L220" s="10">
        <f t="shared" si="31"/>
        <v>22.899765111259427</v>
      </c>
    </row>
    <row r="221" spans="1:12" x14ac:dyDescent="0.2">
      <c r="A221" s="11">
        <v>40027</v>
      </c>
      <c r="B221" s="9">
        <v>30</v>
      </c>
      <c r="C221" s="9">
        <v>40500</v>
      </c>
      <c r="D221" s="10">
        <v>43113</v>
      </c>
      <c r="E221" s="10">
        <f t="shared" si="24"/>
        <v>0.93939183077030131</v>
      </c>
      <c r="F221" s="10">
        <f t="shared" si="25"/>
        <v>0.69089232725214511</v>
      </c>
      <c r="G221" s="10">
        <f t="shared" si="26"/>
        <v>-6.7635059589947186E-2</v>
      </c>
      <c r="H221" s="10">
        <f t="shared" si="27"/>
        <v>1.3596790609999998</v>
      </c>
      <c r="I221" s="10">
        <f t="shared" si="28"/>
        <v>23.152582012422108</v>
      </c>
      <c r="J221" s="10">
        <f t="shared" si="29"/>
        <v>-1.0418201092247637E-7</v>
      </c>
      <c r="K221" s="10">
        <f t="shared" si="30"/>
        <v>-9.2447713418646175E-6</v>
      </c>
      <c r="L221" s="10">
        <f t="shared" si="31"/>
        <v>23.152572663468757</v>
      </c>
    </row>
    <row r="222" spans="1:12" x14ac:dyDescent="0.2">
      <c r="A222" s="11">
        <v>40028</v>
      </c>
      <c r="B222" s="9">
        <v>30.3</v>
      </c>
      <c r="C222" s="9">
        <v>40600</v>
      </c>
      <c r="D222" s="10">
        <v>43114</v>
      </c>
      <c r="E222" s="10">
        <f t="shared" si="24"/>
        <v>0.94168947441666284</v>
      </c>
      <c r="F222" s="10">
        <f t="shared" si="25"/>
        <v>0.6887942761684015</v>
      </c>
      <c r="G222" s="10">
        <f t="shared" si="26"/>
        <v>-6.8987400215677105E-2</v>
      </c>
      <c r="H222" s="10">
        <f t="shared" si="27"/>
        <v>1.3671563585793092</v>
      </c>
      <c r="I222" s="10">
        <f t="shared" si="28"/>
        <v>23.073543699245025</v>
      </c>
      <c r="J222" s="10">
        <f t="shared" si="29"/>
        <v>-1.048159175502493E-7</v>
      </c>
      <c r="K222" s="10">
        <f t="shared" si="30"/>
        <v>-9.4339382185530218E-6</v>
      </c>
      <c r="L222" s="10">
        <f t="shared" si="31"/>
        <v>23.07353416049089</v>
      </c>
    </row>
    <row r="223" spans="1:12" x14ac:dyDescent="0.2">
      <c r="A223" s="11">
        <v>40029</v>
      </c>
      <c r="B223" s="9">
        <v>29.8</v>
      </c>
      <c r="C223" s="9">
        <v>40800</v>
      </c>
      <c r="D223" s="10">
        <v>43115</v>
      </c>
      <c r="E223" s="10">
        <f t="shared" si="24"/>
        <v>0.94630638988751015</v>
      </c>
      <c r="F223" s="10">
        <f t="shared" si="25"/>
        <v>0.69853601388902209</v>
      </c>
      <c r="G223" s="10">
        <f t="shared" si="26"/>
        <v>-6.5933243079645695E-2</v>
      </c>
      <c r="H223" s="10">
        <f t="shared" si="27"/>
        <v>1.3546995016320689</v>
      </c>
      <c r="I223" s="10">
        <f t="shared" si="28"/>
        <v>23.437578936740639</v>
      </c>
      <c r="J223" s="10">
        <f t="shared" si="29"/>
        <v>-1.0192052457497479E-7</v>
      </c>
      <c r="K223" s="10">
        <f t="shared" si="30"/>
        <v>-9.0023572573753854E-6</v>
      </c>
      <c r="L223" s="10">
        <f t="shared" si="31"/>
        <v>23.437569832462859</v>
      </c>
    </row>
    <row r="224" spans="1:12" x14ac:dyDescent="0.2">
      <c r="A224" s="11">
        <v>40030</v>
      </c>
      <c r="B224" s="9">
        <v>30.1</v>
      </c>
      <c r="C224" s="9">
        <v>40900</v>
      </c>
      <c r="D224" s="10">
        <v>43116</v>
      </c>
      <c r="E224" s="10">
        <f t="shared" si="24"/>
        <v>0.94860376658317103</v>
      </c>
      <c r="F224" s="10">
        <f t="shared" si="25"/>
        <v>0.69639139245648518</v>
      </c>
      <c r="G224" s="10">
        <f t="shared" si="26"/>
        <v>-6.7288539792897895E-2</v>
      </c>
      <c r="H224" s="10">
        <f t="shared" si="27"/>
        <v>1.3621704358478923</v>
      </c>
      <c r="I224" s="10">
        <f t="shared" si="28"/>
        <v>23.356696081054956</v>
      </c>
      <c r="J224" s="10">
        <f t="shared" si="29"/>
        <v>-1.0254754997823059E-7</v>
      </c>
      <c r="K224" s="10">
        <f t="shared" si="30"/>
        <v>-9.1893576312837617E-6</v>
      </c>
      <c r="L224" s="10">
        <f t="shared" si="31"/>
        <v>23.356686789149776</v>
      </c>
    </row>
    <row r="225" spans="1:12" x14ac:dyDescent="0.2">
      <c r="A225" s="11">
        <v>40031</v>
      </c>
      <c r="B225" s="9">
        <v>29.9</v>
      </c>
      <c r="C225" s="9">
        <v>40600</v>
      </c>
      <c r="D225" s="10">
        <v>43117</v>
      </c>
      <c r="E225" s="10">
        <f t="shared" si="24"/>
        <v>0.94162395342904193</v>
      </c>
      <c r="F225" s="10">
        <f t="shared" si="25"/>
        <v>0.6938047154536231</v>
      </c>
      <c r="G225" s="10">
        <f t="shared" si="26"/>
        <v>-6.6902749158365027E-2</v>
      </c>
      <c r="H225" s="10">
        <f t="shared" si="27"/>
        <v>1.3571887484411083</v>
      </c>
      <c r="I225" s="10">
        <f t="shared" si="28"/>
        <v>23.261205691959386</v>
      </c>
      <c r="J225" s="10">
        <f t="shared" si="29"/>
        <v>-1.0331154818607667E-7</v>
      </c>
      <c r="K225" s="10">
        <f t="shared" si="30"/>
        <v>-9.139896190740867E-6</v>
      </c>
      <c r="L225" s="10">
        <f t="shared" si="31"/>
        <v>23.261196448751647</v>
      </c>
    </row>
    <row r="226" spans="1:12" x14ac:dyDescent="0.2">
      <c r="A226" s="11">
        <v>40032</v>
      </c>
      <c r="B226" s="9">
        <v>30</v>
      </c>
      <c r="C226" s="9">
        <v>40200</v>
      </c>
      <c r="D226" s="10">
        <v>43118</v>
      </c>
      <c r="E226" s="10">
        <f t="shared" si="24"/>
        <v>0.9323252469966139</v>
      </c>
      <c r="F226" s="10">
        <f t="shared" si="25"/>
        <v>0.68569508330217199</v>
      </c>
      <c r="G226" s="10">
        <f t="shared" si="26"/>
        <v>-6.8284308475849403E-2</v>
      </c>
      <c r="H226" s="10">
        <f t="shared" si="27"/>
        <v>1.3596790609999998</v>
      </c>
      <c r="I226" s="10">
        <f t="shared" si="28"/>
        <v>22.959548744978168</v>
      </c>
      <c r="J226" s="10">
        <f t="shared" si="29"/>
        <v>-1.0576294820403137E-7</v>
      </c>
      <c r="K226" s="10">
        <f t="shared" si="30"/>
        <v>-9.3452695928447129E-6</v>
      </c>
      <c r="L226" s="10">
        <f t="shared" si="31"/>
        <v>22.959539293945628</v>
      </c>
    </row>
    <row r="227" spans="1:12" x14ac:dyDescent="0.2">
      <c r="A227" s="11">
        <v>40033</v>
      </c>
      <c r="B227" s="9">
        <v>30.5</v>
      </c>
      <c r="C227" s="9">
        <v>41100</v>
      </c>
      <c r="D227" s="10">
        <v>43119</v>
      </c>
      <c r="E227" s="10">
        <f t="shared" si="24"/>
        <v>0.95317609406526127</v>
      </c>
      <c r="F227" s="10">
        <f t="shared" si="25"/>
        <v>0.69466059324483542</v>
      </c>
      <c r="G227" s="10">
        <f t="shared" si="26"/>
        <v>-6.8943137897007831E-2</v>
      </c>
      <c r="H227" s="10">
        <f t="shared" si="27"/>
        <v>1.3721464889966937</v>
      </c>
      <c r="I227" s="10">
        <f t="shared" si="28"/>
        <v>23.290883435050315</v>
      </c>
      <c r="J227" s="10">
        <f t="shared" si="29"/>
        <v>-1.0305781460068758E-7</v>
      </c>
      <c r="K227" s="10">
        <f t="shared" si="30"/>
        <v>-9.4174338677597157E-6</v>
      </c>
      <c r="L227" s="10">
        <f t="shared" si="31"/>
        <v>23.290873914558631</v>
      </c>
    </row>
    <row r="228" spans="1:12" x14ac:dyDescent="0.2">
      <c r="A228" s="11">
        <v>40034</v>
      </c>
      <c r="B228" s="9">
        <v>31</v>
      </c>
      <c r="C228" s="9">
        <v>41700</v>
      </c>
      <c r="D228" s="10">
        <v>43120</v>
      </c>
      <c r="E228" s="10">
        <f t="shared" si="24"/>
        <v>0.96706864564007422</v>
      </c>
      <c r="F228" s="10">
        <f t="shared" si="25"/>
        <v>0.69842602832693745</v>
      </c>
      <c r="G228" s="10">
        <f t="shared" si="26"/>
        <v>-7.0193938536739955E-2</v>
      </c>
      <c r="H228" s="10">
        <f t="shared" si="27"/>
        <v>1.3846400426351</v>
      </c>
      <c r="I228" s="10">
        <f t="shared" si="28"/>
        <v>23.429238919522643</v>
      </c>
      <c r="J228" s="10">
        <f t="shared" si="29"/>
        <v>-1.0195254110357955E-7</v>
      </c>
      <c r="K228" s="10">
        <f t="shared" si="30"/>
        <v>-9.5841891325588643E-6</v>
      </c>
      <c r="L228" s="10">
        <f t="shared" si="31"/>
        <v>23.429229233380969</v>
      </c>
    </row>
    <row r="229" spans="1:12" x14ac:dyDescent="0.2">
      <c r="A229" s="11">
        <v>40035</v>
      </c>
      <c r="B229" s="9">
        <v>31.1</v>
      </c>
      <c r="C229" s="9">
        <v>42500</v>
      </c>
      <c r="D229" s="10">
        <v>43121</v>
      </c>
      <c r="E229" s="10">
        <f t="shared" si="24"/>
        <v>0.98559866422392806</v>
      </c>
      <c r="F229" s="10">
        <f t="shared" si="25"/>
        <v>0.71052478434633426</v>
      </c>
      <c r="G229" s="10">
        <f t="shared" si="26"/>
        <v>-6.8815493592502344E-2</v>
      </c>
      <c r="H229" s="10">
        <f t="shared" si="27"/>
        <v>1.3871418505557904</v>
      </c>
      <c r="I229" s="10">
        <f t="shared" si="28"/>
        <v>23.879873583551216</v>
      </c>
      <c r="J229" s="10">
        <f t="shared" si="29"/>
        <v>-9.8519025145881833E-8</v>
      </c>
      <c r="K229" s="10">
        <f t="shared" si="30"/>
        <v>-9.3975816480290828E-6</v>
      </c>
      <c r="L229" s="10">
        <f t="shared" si="31"/>
        <v>23.879864087450542</v>
      </c>
    </row>
    <row r="230" spans="1:12" x14ac:dyDescent="0.2">
      <c r="A230" s="11">
        <v>40036</v>
      </c>
      <c r="B230" s="9">
        <v>31</v>
      </c>
      <c r="C230" s="9">
        <v>42200</v>
      </c>
      <c r="D230" s="10">
        <v>43122</v>
      </c>
      <c r="E230" s="10">
        <f t="shared" si="24"/>
        <v>0.97861880246741806</v>
      </c>
      <c r="F230" s="10">
        <f t="shared" si="25"/>
        <v>0.70676765970527233</v>
      </c>
      <c r="G230" s="10">
        <f t="shared" si="26"/>
        <v>-6.9019620902866563E-2</v>
      </c>
      <c r="H230" s="10">
        <f t="shared" si="27"/>
        <v>1.3846400426351</v>
      </c>
      <c r="I230" s="10">
        <f t="shared" si="28"/>
        <v>23.740046481077378</v>
      </c>
      <c r="J230" s="10">
        <f t="shared" si="29"/>
        <v>-9.9566457073193821E-8</v>
      </c>
      <c r="K230" s="10">
        <f t="shared" si="30"/>
        <v>-9.422543490845438E-6</v>
      </c>
      <c r="L230" s="10">
        <f t="shared" si="31"/>
        <v>23.74003695896743</v>
      </c>
    </row>
    <row r="231" spans="1:12" x14ac:dyDescent="0.2">
      <c r="A231" s="11">
        <v>40037</v>
      </c>
      <c r="B231" s="9">
        <v>30.2</v>
      </c>
      <c r="C231" s="9">
        <v>41500</v>
      </c>
      <c r="D231" s="10">
        <v>43123</v>
      </c>
      <c r="E231" s="10">
        <f t="shared" si="24"/>
        <v>0.96236347192913296</v>
      </c>
      <c r="F231" s="10">
        <f t="shared" si="25"/>
        <v>0.70520235687452859</v>
      </c>
      <c r="G231" s="10">
        <f t="shared" si="26"/>
        <v>-6.6465308351467814E-2</v>
      </c>
      <c r="H231" s="10">
        <f t="shared" si="27"/>
        <v>1.364662869526341</v>
      </c>
      <c r="I231" s="10">
        <f t="shared" si="28"/>
        <v>23.684460406764465</v>
      </c>
      <c r="J231" s="10">
        <f t="shared" si="29"/>
        <v>-1.0000777600868222E-7</v>
      </c>
      <c r="K231" s="10">
        <f t="shared" si="30"/>
        <v>-9.0732838978420731E-6</v>
      </c>
      <c r="L231" s="10">
        <f t="shared" si="31"/>
        <v>23.684451233472792</v>
      </c>
    </row>
    <row r="232" spans="1:12" x14ac:dyDescent="0.2">
      <c r="A232" s="11">
        <v>40038</v>
      </c>
      <c r="B232" s="9">
        <v>30.3</v>
      </c>
      <c r="C232" s="9">
        <v>40500</v>
      </c>
      <c r="D232" s="10">
        <v>43124</v>
      </c>
      <c r="E232" s="10">
        <f t="shared" si="24"/>
        <v>0.93915221222521106</v>
      </c>
      <c r="F232" s="10">
        <f t="shared" si="25"/>
        <v>0.68693840783590998</v>
      </c>
      <c r="G232" s="10">
        <f t="shared" si="26"/>
        <v>-6.9222459130918942E-2</v>
      </c>
      <c r="H232" s="10">
        <f t="shared" si="27"/>
        <v>1.3671563585793092</v>
      </c>
      <c r="I232" s="10">
        <f t="shared" si="28"/>
        <v>23.004616501118104</v>
      </c>
      <c r="J232" s="10">
        <f t="shared" si="29"/>
        <v>-1.0538148573126387E-7</v>
      </c>
      <c r="K232" s="10">
        <f t="shared" si="30"/>
        <v>-9.470453904839739E-6</v>
      </c>
      <c r="L232" s="10">
        <f t="shared" si="31"/>
        <v>23.004606925282715</v>
      </c>
    </row>
    <row r="233" spans="1:12" x14ac:dyDescent="0.2">
      <c r="A233" s="11">
        <v>40039</v>
      </c>
      <c r="B233" s="9">
        <v>29.5</v>
      </c>
      <c r="C233" s="9">
        <v>39600</v>
      </c>
      <c r="D233" s="10">
        <v>43125</v>
      </c>
      <c r="E233" s="10">
        <f t="shared" si="24"/>
        <v>0.91826086956521735</v>
      </c>
      <c r="F233" s="10">
        <f t="shared" si="25"/>
        <v>0.68158761839103754</v>
      </c>
      <c r="G233" s="10">
        <f t="shared" si="26"/>
        <v>-6.6928950451169464E-2</v>
      </c>
      <c r="H233" s="10">
        <f t="shared" si="27"/>
        <v>1.3472381903486936</v>
      </c>
      <c r="I233" s="10">
        <f t="shared" si="28"/>
        <v>22.808997447568537</v>
      </c>
      <c r="J233" s="10">
        <f t="shared" si="29"/>
        <v>-1.0703798626762977E-7</v>
      </c>
      <c r="K233" s="10">
        <f t="shared" si="30"/>
        <v>-9.1715670156799505E-6</v>
      </c>
      <c r="L233" s="10">
        <f t="shared" si="31"/>
        <v>22.808988168963534</v>
      </c>
    </row>
    <row r="234" spans="1:12" x14ac:dyDescent="0.2">
      <c r="A234" s="11">
        <v>40040</v>
      </c>
      <c r="B234" s="9">
        <v>29</v>
      </c>
      <c r="C234" s="9">
        <v>39600</v>
      </c>
      <c r="D234" s="10">
        <v>43126</v>
      </c>
      <c r="E234" s="10">
        <f t="shared" si="24"/>
        <v>0.91823957705328574</v>
      </c>
      <c r="F234" s="10">
        <f t="shared" si="25"/>
        <v>0.68791043885060155</v>
      </c>
      <c r="G234" s="10">
        <f t="shared" si="26"/>
        <v>-6.4313821433531926E-2</v>
      </c>
      <c r="H234" s="10">
        <f t="shared" si="27"/>
        <v>1.3348243102510999</v>
      </c>
      <c r="I234" s="10">
        <f t="shared" si="28"/>
        <v>23.045500297680967</v>
      </c>
      <c r="J234" s="10">
        <f t="shared" si="29"/>
        <v>-1.0508469399133156E-7</v>
      </c>
      <c r="K234" s="10">
        <f t="shared" si="30"/>
        <v>-8.7967084409991424E-6</v>
      </c>
      <c r="L234" s="10">
        <f t="shared" si="31"/>
        <v>23.045491395887829</v>
      </c>
    </row>
    <row r="235" spans="1:12" x14ac:dyDescent="0.2">
      <c r="A235" s="11">
        <v>40041</v>
      </c>
      <c r="B235" s="9">
        <v>29.1</v>
      </c>
      <c r="C235" s="9">
        <v>39800</v>
      </c>
      <c r="D235" s="10">
        <v>43127</v>
      </c>
      <c r="E235" s="10">
        <f t="shared" si="24"/>
        <v>0.92285575161731626</v>
      </c>
      <c r="F235" s="10">
        <f t="shared" si="25"/>
        <v>0.69008626779978499</v>
      </c>
      <c r="G235" s="10">
        <f t="shared" si="26"/>
        <v>-6.4428355828386644E-2</v>
      </c>
      <c r="H235" s="10">
        <f t="shared" si="27"/>
        <v>1.3373049061817657</v>
      </c>
      <c r="I235" s="10">
        <f t="shared" si="28"/>
        <v>23.125938461218368</v>
      </c>
      <c r="J235" s="10">
        <f t="shared" si="29"/>
        <v>-1.0442487228103866E-7</v>
      </c>
      <c r="K235" s="10">
        <f t="shared" si="30"/>
        <v>-8.8079387749095789E-6</v>
      </c>
      <c r="L235" s="10">
        <f t="shared" si="31"/>
        <v>23.125929548854721</v>
      </c>
    </row>
    <row r="236" spans="1:12" x14ac:dyDescent="0.2">
      <c r="A236" s="11">
        <v>40042</v>
      </c>
      <c r="B236" s="9">
        <v>29.5</v>
      </c>
      <c r="C236" s="9">
        <v>40700</v>
      </c>
      <c r="D236" s="10">
        <v>43128</v>
      </c>
      <c r="E236" s="10">
        <f t="shared" si="24"/>
        <v>0.94370246707475425</v>
      </c>
      <c r="F236" s="10">
        <f t="shared" si="25"/>
        <v>0.70047187931222776</v>
      </c>
      <c r="G236" s="10">
        <f t="shared" si="26"/>
        <v>-6.4602713205888382E-2</v>
      </c>
      <c r="H236" s="10">
        <f t="shared" si="27"/>
        <v>1.3472381903486936</v>
      </c>
      <c r="I236" s="10">
        <f t="shared" si="28"/>
        <v>23.51072412872362</v>
      </c>
      <c r="J236" s="10">
        <f t="shared" si="29"/>
        <v>-1.0135945875450057E-7</v>
      </c>
      <c r="K236" s="10">
        <f t="shared" si="30"/>
        <v>-8.8195540142247717E-6</v>
      </c>
      <c r="L236" s="10">
        <f t="shared" si="31"/>
        <v>23.510715207810147</v>
      </c>
    </row>
    <row r="237" spans="1:12" x14ac:dyDescent="0.2">
      <c r="A237" s="11">
        <v>40043</v>
      </c>
      <c r="B237" s="9">
        <v>29.9</v>
      </c>
      <c r="C237" s="9">
        <v>40700</v>
      </c>
      <c r="D237" s="10">
        <v>43129</v>
      </c>
      <c r="E237" s="10">
        <f t="shared" si="24"/>
        <v>0.94368058614853112</v>
      </c>
      <c r="F237" s="10">
        <f t="shared" si="25"/>
        <v>0.69532007779497129</v>
      </c>
      <c r="G237" s="10">
        <f t="shared" si="26"/>
        <v>-6.6708659192251774E-2</v>
      </c>
      <c r="H237" s="10">
        <f t="shared" si="27"/>
        <v>1.3571887484411083</v>
      </c>
      <c r="I237" s="10">
        <f t="shared" si="28"/>
        <v>23.31756145414894</v>
      </c>
      <c r="J237" s="10">
        <f t="shared" si="29"/>
        <v>-1.0286294084991435E-7</v>
      </c>
      <c r="K237" s="10">
        <f t="shared" si="30"/>
        <v>-9.1113804989589462E-6</v>
      </c>
      <c r="L237" s="10">
        <f t="shared" si="31"/>
        <v>23.317552239905499</v>
      </c>
    </row>
    <row r="238" spans="1:12" x14ac:dyDescent="0.2">
      <c r="A238" s="11">
        <v>40044</v>
      </c>
      <c r="B238" s="9">
        <v>30.5</v>
      </c>
      <c r="C238" s="9">
        <v>40700</v>
      </c>
      <c r="D238" s="10">
        <v>43130</v>
      </c>
      <c r="E238" s="10">
        <f t="shared" si="24"/>
        <v>0.94365870623695802</v>
      </c>
      <c r="F238" s="10">
        <f t="shared" si="25"/>
        <v>0.68772446222338568</v>
      </c>
      <c r="G238" s="10">
        <f t="shared" si="26"/>
        <v>-6.9845383503498823E-2</v>
      </c>
      <c r="H238" s="10">
        <f t="shared" si="27"/>
        <v>1.3721464889966937</v>
      </c>
      <c r="I238" s="10">
        <f t="shared" si="28"/>
        <v>23.033085159347678</v>
      </c>
      <c r="J238" s="10">
        <f t="shared" si="29"/>
        <v>-1.0514138144814964E-7</v>
      </c>
      <c r="K238" s="10">
        <f t="shared" si="30"/>
        <v>-9.5537471760774702E-6</v>
      </c>
      <c r="L238" s="10">
        <f t="shared" si="31"/>
        <v>23.03307550045912</v>
      </c>
    </row>
    <row r="239" spans="1:12" x14ac:dyDescent="0.2">
      <c r="A239" s="11">
        <v>40045</v>
      </c>
      <c r="B239" s="9">
        <v>29.9</v>
      </c>
      <c r="C239" s="9">
        <v>40100</v>
      </c>
      <c r="D239" s="10">
        <v>43131</v>
      </c>
      <c r="E239" s="10">
        <f t="shared" si="24"/>
        <v>0.92972571932021053</v>
      </c>
      <c r="F239" s="10">
        <f t="shared" si="25"/>
        <v>0.68503789203094301</v>
      </c>
      <c r="G239" s="10">
        <f t="shared" si="26"/>
        <v>-6.7998076450638836E-2</v>
      </c>
      <c r="H239" s="10">
        <f t="shared" si="27"/>
        <v>1.3571887484411083</v>
      </c>
      <c r="I239" s="10">
        <f t="shared" si="28"/>
        <v>22.935521861724617</v>
      </c>
      <c r="J239" s="10">
        <f t="shared" si="29"/>
        <v>-1.0596541734889749E-7</v>
      </c>
      <c r="K239" s="10">
        <f t="shared" si="30"/>
        <v>-9.3078518034431279E-6</v>
      </c>
      <c r="L239" s="10">
        <f t="shared" si="31"/>
        <v>22.935512447907396</v>
      </c>
    </row>
    <row r="240" spans="1:12" x14ac:dyDescent="0.2">
      <c r="A240" s="11">
        <v>40046</v>
      </c>
      <c r="B240" s="9">
        <v>30.1</v>
      </c>
      <c r="C240" s="9">
        <v>40800</v>
      </c>
      <c r="D240" s="10">
        <v>43132</v>
      </c>
      <c r="E240" s="10">
        <f t="shared" si="24"/>
        <v>0.94593341370676065</v>
      </c>
      <c r="F240" s="10">
        <f t="shared" si="25"/>
        <v>0.69443102625990993</v>
      </c>
      <c r="G240" s="10">
        <f t="shared" si="26"/>
        <v>-6.7543361204883814E-2</v>
      </c>
      <c r="H240" s="10">
        <f t="shared" si="27"/>
        <v>1.3621704358478923</v>
      </c>
      <c r="I240" s="10">
        <f t="shared" si="28"/>
        <v>23.283775131429355</v>
      </c>
      <c r="J240" s="10">
        <f t="shared" si="29"/>
        <v>-1.0312578022923052E-7</v>
      </c>
      <c r="K240" s="10">
        <f t="shared" si="30"/>
        <v>-9.2265357711073986E-6</v>
      </c>
      <c r="L240" s="10">
        <f t="shared" si="31"/>
        <v>23.283765801767803</v>
      </c>
    </row>
    <row r="241" spans="1:12" x14ac:dyDescent="0.2">
      <c r="A241" s="11">
        <v>40047</v>
      </c>
      <c r="B241" s="9">
        <v>30.2</v>
      </c>
      <c r="C241" s="9">
        <v>41900</v>
      </c>
      <c r="D241" s="10">
        <v>43133</v>
      </c>
      <c r="E241" s="10">
        <f t="shared" si="24"/>
        <v>0.97141399856258548</v>
      </c>
      <c r="F241" s="10">
        <f t="shared" si="25"/>
        <v>0.71183441731638253</v>
      </c>
      <c r="G241" s="10">
        <f t="shared" si="26"/>
        <v>-6.5544823489281451E-2</v>
      </c>
      <c r="H241" s="10">
        <f t="shared" si="27"/>
        <v>1.364662869526341</v>
      </c>
      <c r="I241" s="10">
        <f t="shared" si="28"/>
        <v>23.931836708706072</v>
      </c>
      <c r="J241" s="10">
        <f t="shared" si="29"/>
        <v>-9.8157800559894867E-8</v>
      </c>
      <c r="K241" s="10">
        <f t="shared" si="30"/>
        <v>-8.9523917003816095E-6</v>
      </c>
      <c r="L241" s="10">
        <f t="shared" si="31"/>
        <v>23.931827658156571</v>
      </c>
    </row>
    <row r="242" spans="1:12" x14ac:dyDescent="0.2">
      <c r="A242" s="11">
        <v>40048</v>
      </c>
      <c r="B242" s="9">
        <v>29.9</v>
      </c>
      <c r="C242" s="9">
        <v>41500</v>
      </c>
      <c r="D242" s="10">
        <v>43134</v>
      </c>
      <c r="E242" s="10">
        <f t="shared" si="24"/>
        <v>0.96211805072564571</v>
      </c>
      <c r="F242" s="10">
        <f t="shared" si="25"/>
        <v>0.70890511863641081</v>
      </c>
      <c r="G242" s="10">
        <f t="shared" si="26"/>
        <v>-6.4906120437009093E-2</v>
      </c>
      <c r="H242" s="10">
        <f t="shared" si="27"/>
        <v>1.3571887484411083</v>
      </c>
      <c r="I242" s="10">
        <f t="shared" si="28"/>
        <v>23.823580301777909</v>
      </c>
      <c r="J242" s="10">
        <f t="shared" si="29"/>
        <v>-9.8968527946841032E-8</v>
      </c>
      <c r="K242" s="10">
        <f t="shared" si="30"/>
        <v>-8.8622739499479884E-6</v>
      </c>
      <c r="L242" s="10">
        <f t="shared" si="31"/>
        <v>23.82357134053543</v>
      </c>
    </row>
    <row r="243" spans="1:12" x14ac:dyDescent="0.2">
      <c r="A243" s="11">
        <v>40049</v>
      </c>
      <c r="B243" s="9">
        <v>29.6</v>
      </c>
      <c r="C243" s="9">
        <v>41500</v>
      </c>
      <c r="D243" s="10">
        <v>43135</v>
      </c>
      <c r="E243" s="10">
        <f t="shared" si="24"/>
        <v>0.96209574591399094</v>
      </c>
      <c r="F243" s="10">
        <f t="shared" si="25"/>
        <v>0.71280912966204457</v>
      </c>
      <c r="G243" s="10">
        <f t="shared" si="26"/>
        <v>-6.3319240185075634E-2</v>
      </c>
      <c r="H243" s="10">
        <f t="shared" si="27"/>
        <v>1.3497242191189913</v>
      </c>
      <c r="I243" s="10">
        <f t="shared" si="28"/>
        <v>23.970310242792287</v>
      </c>
      <c r="J243" s="10">
        <f t="shared" si="29"/>
        <v>-9.7890242176356392E-8</v>
      </c>
      <c r="K243" s="10">
        <f t="shared" si="30"/>
        <v>-8.6496230651831483E-6</v>
      </c>
      <c r="L243" s="10">
        <f t="shared" si="31"/>
        <v>23.970301495278978</v>
      </c>
    </row>
    <row r="244" spans="1:12" x14ac:dyDescent="0.2">
      <c r="A244" s="11">
        <v>40050</v>
      </c>
      <c r="B244" s="9">
        <v>29.6</v>
      </c>
      <c r="C244" s="9">
        <v>41200</v>
      </c>
      <c r="D244" s="10">
        <v>43136</v>
      </c>
      <c r="E244" s="10">
        <f t="shared" si="24"/>
        <v>0.95511869436201779</v>
      </c>
      <c r="F244" s="10">
        <f t="shared" si="25"/>
        <v>0.70763988734339722</v>
      </c>
      <c r="G244" s="10">
        <f t="shared" si="26"/>
        <v>-6.4019069283280841E-2</v>
      </c>
      <c r="H244" s="10">
        <f t="shared" si="27"/>
        <v>1.3497242191189913</v>
      </c>
      <c r="I244" s="10">
        <f t="shared" si="28"/>
        <v>23.777451955858872</v>
      </c>
      <c r="J244" s="10">
        <f t="shared" si="29"/>
        <v>-9.9321808890359105E-8</v>
      </c>
      <c r="K244" s="10">
        <f t="shared" si="30"/>
        <v>-8.7403147130024957E-6</v>
      </c>
      <c r="L244" s="10">
        <f t="shared" si="31"/>
        <v>23.777443116222351</v>
      </c>
    </row>
    <row r="245" spans="1:12" x14ac:dyDescent="0.2">
      <c r="A245" s="11">
        <v>40051</v>
      </c>
      <c r="B245" s="9">
        <v>29.8</v>
      </c>
      <c r="C245" s="9">
        <v>41800</v>
      </c>
      <c r="D245" s="10">
        <v>43137</v>
      </c>
      <c r="E245" s="10">
        <f t="shared" si="24"/>
        <v>0.969005725942926</v>
      </c>
      <c r="F245" s="10">
        <f t="shared" si="25"/>
        <v>0.71529200739759646</v>
      </c>
      <c r="G245" s="10">
        <f t="shared" si="26"/>
        <v>-6.3673284549037215E-2</v>
      </c>
      <c r="H245" s="10">
        <f t="shared" si="27"/>
        <v>1.3546995016320689</v>
      </c>
      <c r="I245" s="10">
        <f t="shared" si="28"/>
        <v>24.062320864734328</v>
      </c>
      <c r="J245" s="10">
        <f t="shared" si="29"/>
        <v>-9.7213614601435588E-8</v>
      </c>
      <c r="K245" s="10">
        <f t="shared" si="30"/>
        <v>-8.7017207992837482E-6</v>
      </c>
      <c r="L245" s="10">
        <f t="shared" si="31"/>
        <v>24.062312065799915</v>
      </c>
    </row>
    <row r="246" spans="1:12" x14ac:dyDescent="0.2">
      <c r="A246" s="11">
        <v>40052</v>
      </c>
      <c r="B246" s="9">
        <v>29.4</v>
      </c>
      <c r="C246" s="9">
        <v>41900</v>
      </c>
      <c r="D246" s="10">
        <v>43138</v>
      </c>
      <c r="E246" s="10">
        <f t="shared" si="24"/>
        <v>0.97130140479391724</v>
      </c>
      <c r="F246" s="10">
        <f t="shared" si="25"/>
        <v>0.72228969229347539</v>
      </c>
      <c r="G246" s="10">
        <f t="shared" si="26"/>
        <v>-6.1305638467774093E-2</v>
      </c>
      <c r="H246" s="10">
        <f t="shared" si="27"/>
        <v>1.3447532411957297</v>
      </c>
      <c r="I246" s="10">
        <f t="shared" si="28"/>
        <v>24.325242480227509</v>
      </c>
      <c r="J246" s="10">
        <f t="shared" si="29"/>
        <v>-9.5343929553390835E-8</v>
      </c>
      <c r="K246" s="10">
        <f t="shared" si="30"/>
        <v>-8.3930699707633421E-6</v>
      </c>
      <c r="L246" s="10">
        <f t="shared" si="31"/>
        <v>24.325233991813608</v>
      </c>
    </row>
    <row r="247" spans="1:12" x14ac:dyDescent="0.2">
      <c r="A247" s="11">
        <v>40053</v>
      </c>
      <c r="B247" s="9">
        <v>29.6</v>
      </c>
      <c r="C247" s="9">
        <v>42100</v>
      </c>
      <c r="D247" s="10">
        <v>43139</v>
      </c>
      <c r="E247" s="10">
        <f t="shared" si="24"/>
        <v>0.97591506525417837</v>
      </c>
      <c r="F247" s="10">
        <f t="shared" si="25"/>
        <v>0.72304775407467292</v>
      </c>
      <c r="G247" s="10">
        <f t="shared" si="26"/>
        <v>-6.1885975953659467E-2</v>
      </c>
      <c r="H247" s="10">
        <f t="shared" si="27"/>
        <v>1.3497242191189913</v>
      </c>
      <c r="I247" s="10">
        <f t="shared" si="28"/>
        <v>24.352908895754549</v>
      </c>
      <c r="J247" s="10">
        <f t="shared" si="29"/>
        <v>-9.5144629910864477E-8</v>
      </c>
      <c r="K247" s="10">
        <f t="shared" si="30"/>
        <v>-8.4745880596173288E-6</v>
      </c>
      <c r="L247" s="10">
        <f t="shared" si="31"/>
        <v>24.35290032602186</v>
      </c>
    </row>
    <row r="248" spans="1:12" x14ac:dyDescent="0.2">
      <c r="A248" s="11">
        <v>40054</v>
      </c>
      <c r="B248" s="9">
        <v>29.9</v>
      </c>
      <c r="C248" s="9">
        <v>42400</v>
      </c>
      <c r="D248" s="10">
        <v>43140</v>
      </c>
      <c r="E248" s="10">
        <f t="shared" si="24"/>
        <v>0.98284654612888267</v>
      </c>
      <c r="F248" s="10">
        <f t="shared" si="25"/>
        <v>0.72417823037348206</v>
      </c>
      <c r="G248" s="10">
        <f t="shared" si="26"/>
        <v>-6.2745576236845096E-2</v>
      </c>
      <c r="H248" s="10">
        <f t="shared" si="27"/>
        <v>1.3571887484411083</v>
      </c>
      <c r="I248" s="10">
        <f t="shared" si="28"/>
        <v>24.394180447731117</v>
      </c>
      <c r="J248" s="10">
        <f t="shared" si="29"/>
        <v>-9.4848578735085985E-8</v>
      </c>
      <c r="K248" s="10">
        <f t="shared" si="30"/>
        <v>-8.5955885439863648E-6</v>
      </c>
      <c r="L248" s="10">
        <f t="shared" si="31"/>
        <v>24.394171757293996</v>
      </c>
    </row>
    <row r="249" spans="1:12" x14ac:dyDescent="0.2">
      <c r="A249" s="11">
        <v>40055</v>
      </c>
      <c r="B249" s="9">
        <v>30</v>
      </c>
      <c r="C249" s="9">
        <v>42200</v>
      </c>
      <c r="D249" s="10">
        <v>43141</v>
      </c>
      <c r="E249" s="10">
        <f t="shared" si="24"/>
        <v>0.97818780278621265</v>
      </c>
      <c r="F249" s="10">
        <f t="shared" si="25"/>
        <v>0.71942551065454174</v>
      </c>
      <c r="G249" s="10">
        <f t="shared" si="26"/>
        <v>-6.3775568669825616E-2</v>
      </c>
      <c r="H249" s="10">
        <f t="shared" si="27"/>
        <v>1.3596790609999998</v>
      </c>
      <c r="I249" s="10">
        <f t="shared" si="28"/>
        <v>24.216084726266537</v>
      </c>
      <c r="J249" s="10">
        <f t="shared" si="29"/>
        <v>-9.610262326242508E-8</v>
      </c>
      <c r="K249" s="10">
        <f t="shared" si="30"/>
        <v>-8.7239671698286232E-6</v>
      </c>
      <c r="L249" s="10">
        <f t="shared" si="31"/>
        <v>24.216075906196743</v>
      </c>
    </row>
    <row r="250" spans="1:12" x14ac:dyDescent="0.2">
      <c r="A250" s="11">
        <v>40056</v>
      </c>
      <c r="B250" s="9">
        <v>29.7</v>
      </c>
      <c r="C250" s="9">
        <v>41500</v>
      </c>
      <c r="D250" s="10">
        <v>43142</v>
      </c>
      <c r="E250" s="10">
        <f t="shared" si="24"/>
        <v>0.96193964118492425</v>
      </c>
      <c r="F250" s="10">
        <f t="shared" si="25"/>
        <v>0.71138262495368232</v>
      </c>
      <c r="G250" s="10">
        <f t="shared" si="26"/>
        <v>-6.3865317029728669E-2</v>
      </c>
      <c r="H250" s="10">
        <f t="shared" si="27"/>
        <v>1.3522113240361409</v>
      </c>
      <c r="I250" s="10">
        <f t="shared" si="28"/>
        <v>23.916717092078176</v>
      </c>
      <c r="J250" s="10">
        <f t="shared" si="29"/>
        <v>-9.8282189700064701E-8</v>
      </c>
      <c r="K250" s="10">
        <f t="shared" si="30"/>
        <v>-8.7224786685964866E-6</v>
      </c>
      <c r="L250" s="10">
        <f t="shared" si="31"/>
        <v>23.916708271317319</v>
      </c>
    </row>
    <row r="251" spans="1:12" x14ac:dyDescent="0.2">
      <c r="A251" s="11">
        <v>40057</v>
      </c>
      <c r="B251" s="9">
        <v>30.2</v>
      </c>
      <c r="C251" s="9">
        <v>41400</v>
      </c>
      <c r="D251" s="10">
        <v>43143</v>
      </c>
      <c r="E251" s="10">
        <f t="shared" si="24"/>
        <v>0.95959947152492875</v>
      </c>
      <c r="F251" s="10">
        <f t="shared" si="25"/>
        <v>0.70317694791387919</v>
      </c>
      <c r="G251" s="10">
        <f t="shared" si="26"/>
        <v>-6.6740999290670677E-2</v>
      </c>
      <c r="H251" s="10">
        <f t="shared" si="27"/>
        <v>1.364662869526341</v>
      </c>
      <c r="I251" s="10">
        <f t="shared" si="28"/>
        <v>23.608980452486492</v>
      </c>
      <c r="J251" s="10">
        <f t="shared" si="29"/>
        <v>-1.0058318459695299E-7</v>
      </c>
      <c r="K251" s="10">
        <f t="shared" si="30"/>
        <v>-9.1107515253671679E-6</v>
      </c>
      <c r="L251" s="10">
        <f t="shared" si="31"/>
        <v>23.608971241151782</v>
      </c>
    </row>
    <row r="252" spans="1:12" x14ac:dyDescent="0.2">
      <c r="A252" s="11">
        <v>40058</v>
      </c>
      <c r="B252" s="9">
        <v>28.8</v>
      </c>
      <c r="C252" s="9">
        <v>42600</v>
      </c>
      <c r="D252" s="10">
        <v>43144</v>
      </c>
      <c r="E252" s="10">
        <f t="shared" si="24"/>
        <v>0.98739106248841091</v>
      </c>
      <c r="F252" s="10">
        <f t="shared" si="25"/>
        <v>0.74247387024459799</v>
      </c>
      <c r="G252" s="10">
        <f t="shared" si="26"/>
        <v>-5.6353017592410265E-2</v>
      </c>
      <c r="H252" s="10">
        <f t="shared" si="27"/>
        <v>1.3298664128922519</v>
      </c>
      <c r="I252" s="10">
        <f t="shared" si="28"/>
        <v>25.083679445570034</v>
      </c>
      <c r="J252" s="10">
        <f t="shared" si="29"/>
        <v>-9.0243263801321276E-8</v>
      </c>
      <c r="K252" s="10">
        <f t="shared" si="30"/>
        <v>-7.793035843793167E-6</v>
      </c>
      <c r="L252" s="10">
        <f t="shared" si="31"/>
        <v>25.083671562290924</v>
      </c>
    </row>
    <row r="253" spans="1:12" x14ac:dyDescent="0.2">
      <c r="A253" s="11">
        <v>40059</v>
      </c>
      <c r="B253" s="9">
        <v>28.2</v>
      </c>
      <c r="C253" s="9">
        <v>43700</v>
      </c>
      <c r="D253" s="10">
        <v>43145</v>
      </c>
      <c r="E253" s="10">
        <f t="shared" si="24"/>
        <v>1.0128635994900916</v>
      </c>
      <c r="F253" s="10">
        <f t="shared" si="25"/>
        <v>0.77022715779338635</v>
      </c>
      <c r="G253" s="10">
        <f t="shared" si="26"/>
        <v>-5.0173305299987571E-2</v>
      </c>
      <c r="H253" s="10">
        <f t="shared" si="27"/>
        <v>1.3150193280535982</v>
      </c>
      <c r="I253" s="10">
        <f t="shared" si="28"/>
        <v>26.130575774720317</v>
      </c>
      <c r="J253" s="10">
        <f t="shared" si="29"/>
        <v>-8.3872285956976063E-8</v>
      </c>
      <c r="K253" s="10">
        <f t="shared" si="30"/>
        <v>-7.1283455617277821E-6</v>
      </c>
      <c r="L253" s="10">
        <f t="shared" si="31"/>
        <v>26.130568562502468</v>
      </c>
    </row>
    <row r="254" spans="1:12" x14ac:dyDescent="0.2">
      <c r="A254" s="11">
        <v>40060</v>
      </c>
      <c r="B254" s="9">
        <v>29.4</v>
      </c>
      <c r="C254" s="9">
        <v>43300</v>
      </c>
      <c r="D254" s="10">
        <v>43146</v>
      </c>
      <c r="E254" s="10">
        <f t="shared" si="24"/>
        <v>1.0035692764103277</v>
      </c>
      <c r="F254" s="10">
        <f t="shared" si="25"/>
        <v>0.74628507719228288</v>
      </c>
      <c r="G254" s="10">
        <f t="shared" si="26"/>
        <v>-5.7752811223773189E-2</v>
      </c>
      <c r="H254" s="10">
        <f t="shared" si="27"/>
        <v>1.3447532411957297</v>
      </c>
      <c r="I254" s="10">
        <f t="shared" si="28"/>
        <v>25.224875890385661</v>
      </c>
      <c r="J254" s="10">
        <f t="shared" si="29"/>
        <v>-8.932619253290801E-8</v>
      </c>
      <c r="K254" s="10">
        <f t="shared" si="30"/>
        <v>-8.0087224048237866E-6</v>
      </c>
      <c r="L254" s="10">
        <f t="shared" si="31"/>
        <v>25.224867792337065</v>
      </c>
    </row>
    <row r="255" spans="1:12" x14ac:dyDescent="0.2">
      <c r="A255" s="11">
        <v>40061</v>
      </c>
      <c r="B255" s="9">
        <v>28.8</v>
      </c>
      <c r="C255" s="9">
        <v>41700</v>
      </c>
      <c r="D255" s="10">
        <v>43147</v>
      </c>
      <c r="E255" s="10">
        <f t="shared" si="24"/>
        <v>0.96646348529445847</v>
      </c>
      <c r="F255" s="10">
        <f t="shared" si="25"/>
        <v>0.72673726919123494</v>
      </c>
      <c r="G255" s="10">
        <f t="shared" si="26"/>
        <v>-5.8606555257240844E-2</v>
      </c>
      <c r="H255" s="10">
        <f t="shared" si="27"/>
        <v>1.3298664128922519</v>
      </c>
      <c r="I255" s="10">
        <f t="shared" si="28"/>
        <v>24.493724416081381</v>
      </c>
      <c r="J255" s="10">
        <f t="shared" si="29"/>
        <v>-9.418349604780694E-8</v>
      </c>
      <c r="K255" s="10">
        <f t="shared" si="30"/>
        <v>-8.0362098969360889E-6</v>
      </c>
      <c r="L255" s="10">
        <f t="shared" si="31"/>
        <v>24.493716285687988</v>
      </c>
    </row>
    <row r="256" spans="1:12" x14ac:dyDescent="0.2">
      <c r="A256" s="11">
        <v>40062</v>
      </c>
      <c r="B256" s="9">
        <v>29.2</v>
      </c>
      <c r="C256" s="9">
        <v>42100</v>
      </c>
      <c r="D256" s="10">
        <v>43148</v>
      </c>
      <c r="E256" s="10">
        <f t="shared" si="24"/>
        <v>0.97571150458885691</v>
      </c>
      <c r="F256" s="10">
        <f t="shared" si="25"/>
        <v>0.728258894190425</v>
      </c>
      <c r="G256" s="10">
        <f t="shared" si="26"/>
        <v>-5.9770850315589957E-2</v>
      </c>
      <c r="H256" s="10">
        <f t="shared" si="27"/>
        <v>1.3397865956357657</v>
      </c>
      <c r="I256" s="10">
        <f t="shared" si="28"/>
        <v>24.549310629851707</v>
      </c>
      <c r="J256" s="10">
        <f t="shared" si="29"/>
        <v>-9.3791343607515677E-8</v>
      </c>
      <c r="K256" s="10">
        <f t="shared" si="30"/>
        <v>-8.2009468436953991E-6</v>
      </c>
      <c r="L256" s="10">
        <f t="shared" si="31"/>
        <v>24.54930233511352</v>
      </c>
    </row>
    <row r="257" spans="1:12" x14ac:dyDescent="0.2">
      <c r="A257" s="11">
        <v>40063</v>
      </c>
      <c r="B257" s="9">
        <v>29.2</v>
      </c>
      <c r="C257" s="9">
        <v>44300</v>
      </c>
      <c r="D257" s="10">
        <v>43149</v>
      </c>
      <c r="E257" s="10">
        <f t="shared" si="24"/>
        <v>1.0266750098495909</v>
      </c>
      <c r="F257" s="10">
        <f t="shared" si="25"/>
        <v>0.766297418703764</v>
      </c>
      <c r="G257" s="10">
        <f t="shared" si="26"/>
        <v>-5.3915962311487063E-2</v>
      </c>
      <c r="H257" s="10">
        <f t="shared" si="27"/>
        <v>1.3397865956357657</v>
      </c>
      <c r="I257" s="10">
        <f t="shared" si="28"/>
        <v>25.979145127815261</v>
      </c>
      <c r="J257" s="10">
        <f t="shared" si="29"/>
        <v>-8.4732607725747079E-8</v>
      </c>
      <c r="K257" s="10">
        <f t="shared" si="30"/>
        <v>-7.6231642247466985E-6</v>
      </c>
      <c r="L257" s="10">
        <f t="shared" si="31"/>
        <v>25.979137419918427</v>
      </c>
    </row>
    <row r="258" spans="1:12" x14ac:dyDescent="0.2">
      <c r="A258" s="11">
        <v>40064</v>
      </c>
      <c r="B258" s="9">
        <v>28.3</v>
      </c>
      <c r="C258" s="9">
        <v>44800</v>
      </c>
      <c r="D258" s="10">
        <v>43150</v>
      </c>
      <c r="E258" s="10">
        <f t="shared" si="24"/>
        <v>1.0382387022016222</v>
      </c>
      <c r="F258" s="10">
        <f t="shared" si="25"/>
        <v>0.78804231878808806</v>
      </c>
      <c r="G258" s="10">
        <f t="shared" si="26"/>
        <v>-4.7576706275055509E-2</v>
      </c>
      <c r="H258" s="10">
        <f t="shared" si="27"/>
        <v>1.3174910502246953</v>
      </c>
      <c r="I258" s="10">
        <f t="shared" si="28"/>
        <v>26.804051866948566</v>
      </c>
      <c r="J258" s="10">
        <f t="shared" si="29"/>
        <v>-8.013178731492284E-8</v>
      </c>
      <c r="K258" s="10">
        <f t="shared" si="30"/>
        <v>-6.9410043097137112E-6</v>
      </c>
      <c r="L258" s="10">
        <f t="shared" si="31"/>
        <v>26.80404484581247</v>
      </c>
    </row>
    <row r="259" spans="1:12" x14ac:dyDescent="0.2">
      <c r="A259" s="11">
        <v>40065</v>
      </c>
      <c r="B259" s="9">
        <v>28.2</v>
      </c>
      <c r="C259" s="9">
        <v>45500</v>
      </c>
      <c r="D259" s="10">
        <v>43151</v>
      </c>
      <c r="E259" s="10">
        <f t="shared" si="24"/>
        <v>1.0544367453824941</v>
      </c>
      <c r="F259" s="10">
        <f t="shared" si="25"/>
        <v>0.8018412527389992</v>
      </c>
      <c r="G259" s="10">
        <f t="shared" si="26"/>
        <v>-4.4924864884493598E-2</v>
      </c>
      <c r="H259" s="10">
        <f t="shared" si="27"/>
        <v>1.3150193280535982</v>
      </c>
      <c r="I259" s="10">
        <f t="shared" si="28"/>
        <v>27.327853395587862</v>
      </c>
      <c r="J259" s="10">
        <f t="shared" si="29"/>
        <v>-7.740386815739698E-8</v>
      </c>
      <c r="K259" s="10">
        <f t="shared" si="30"/>
        <v>-6.7280522259901415E-6</v>
      </c>
      <c r="L259" s="10">
        <f t="shared" si="31"/>
        <v>27.327846590131767</v>
      </c>
    </row>
    <row r="260" spans="1:12" x14ac:dyDescent="0.2">
      <c r="A260" s="11">
        <v>40066</v>
      </c>
      <c r="B260" s="9">
        <v>28.3</v>
      </c>
      <c r="C260" s="9">
        <v>45900</v>
      </c>
      <c r="D260" s="10">
        <v>43152</v>
      </c>
      <c r="E260" s="10">
        <f t="shared" si="24"/>
        <v>1.0636818687430478</v>
      </c>
      <c r="F260" s="10">
        <f t="shared" si="25"/>
        <v>0.80735415133305022</v>
      </c>
      <c r="G260" s="10">
        <f t="shared" si="26"/>
        <v>-4.4228498656392258E-2</v>
      </c>
      <c r="H260" s="10">
        <f t="shared" si="27"/>
        <v>1.3174910502246953</v>
      </c>
      <c r="I260" s="10">
        <f t="shared" si="28"/>
        <v>27.537125383782865</v>
      </c>
      <c r="J260" s="10">
        <f t="shared" si="29"/>
        <v>-7.6352832417934283E-8</v>
      </c>
      <c r="K260" s="10">
        <f t="shared" si="30"/>
        <v>-6.7036305340801578E-6</v>
      </c>
      <c r="L260" s="10">
        <f t="shared" si="31"/>
        <v>27.537118603799499</v>
      </c>
    </row>
    <row r="261" spans="1:12" x14ac:dyDescent="0.2">
      <c r="A261" s="11">
        <v>40067</v>
      </c>
      <c r="B261" s="9">
        <v>28.1</v>
      </c>
      <c r="C261" s="9">
        <v>46400</v>
      </c>
      <c r="D261" s="10">
        <v>43153</v>
      </c>
      <c r="E261" s="10">
        <f t="shared" si="24"/>
        <v>1.0752438996130049</v>
      </c>
      <c r="F261" s="10">
        <f t="shared" si="25"/>
        <v>0.81920303174483255</v>
      </c>
      <c r="G261" s="10">
        <f t="shared" si="26"/>
        <v>-4.155257602586173E-2</v>
      </c>
      <c r="H261" s="10">
        <f t="shared" si="27"/>
        <v>1.3125487308351718</v>
      </c>
      <c r="I261" s="10">
        <f t="shared" si="28"/>
        <v>27.988802048343672</v>
      </c>
      <c r="J261" s="10">
        <f t="shared" si="29"/>
        <v>-7.4165064324990696E-8</v>
      </c>
      <c r="K261" s="10">
        <f t="shared" si="30"/>
        <v>-6.4832148125472265E-6</v>
      </c>
      <c r="L261" s="10">
        <f t="shared" si="31"/>
        <v>27.988795490963795</v>
      </c>
    </row>
    <row r="262" spans="1:12" x14ac:dyDescent="0.2">
      <c r="A262" s="11">
        <v>40068</v>
      </c>
      <c r="B262" s="9">
        <v>28.7</v>
      </c>
      <c r="C262" s="9">
        <v>44000</v>
      </c>
      <c r="D262" s="10">
        <v>43154</v>
      </c>
      <c r="E262" s="10">
        <f t="shared" si="24"/>
        <v>1.019604208184641</v>
      </c>
      <c r="F262" s="10">
        <f t="shared" si="25"/>
        <v>0.76812759274819076</v>
      </c>
      <c r="G262" s="10">
        <f t="shared" si="26"/>
        <v>-5.2068269383138605E-2</v>
      </c>
      <c r="H262" s="10">
        <f t="shared" si="27"/>
        <v>1.3273891184363298</v>
      </c>
      <c r="I262" s="10">
        <f t="shared" si="28"/>
        <v>26.04976127610119</v>
      </c>
      <c r="J262" s="10">
        <f t="shared" si="29"/>
        <v>-8.4330296326623928E-8</v>
      </c>
      <c r="K262" s="10">
        <f t="shared" si="30"/>
        <v>-7.3781801514413046E-6</v>
      </c>
      <c r="L262" s="10">
        <f t="shared" si="31"/>
        <v>26.049753813590744</v>
      </c>
    </row>
    <row r="263" spans="1:12" x14ac:dyDescent="0.2">
      <c r="A263" s="11">
        <v>40069</v>
      </c>
      <c r="B263" s="9">
        <v>28.6</v>
      </c>
      <c r="C263" s="9">
        <v>44900</v>
      </c>
      <c r="D263" s="10">
        <v>43155</v>
      </c>
      <c r="E263" s="10">
        <f t="shared" si="24"/>
        <v>1.0404356389757849</v>
      </c>
      <c r="F263" s="10">
        <f t="shared" si="25"/>
        <v>0.7852860473166986</v>
      </c>
      <c r="G263" s="10">
        <f t="shared" si="26"/>
        <v>-4.8926039291859895E-2</v>
      </c>
      <c r="H263" s="10">
        <f t="shared" si="27"/>
        <v>1.3249129314482611</v>
      </c>
      <c r="I263" s="10">
        <f t="shared" si="28"/>
        <v>26.698763332512389</v>
      </c>
      <c r="J263" s="10">
        <f t="shared" si="29"/>
        <v>-8.069393572618854E-8</v>
      </c>
      <c r="K263" s="10">
        <f t="shared" si="30"/>
        <v>-7.1049793819464367E-6</v>
      </c>
      <c r="L263" s="10">
        <f t="shared" si="31"/>
        <v>26.69875614683907</v>
      </c>
    </row>
    <row r="264" spans="1:12" x14ac:dyDescent="0.2">
      <c r="A264" s="11">
        <v>40070</v>
      </c>
      <c r="B264" s="9">
        <v>28.2</v>
      </c>
      <c r="C264" s="9">
        <v>46100</v>
      </c>
      <c r="D264" s="10">
        <v>43156</v>
      </c>
      <c r="E264" s="10">
        <f t="shared" si="24"/>
        <v>1.0682176290666419</v>
      </c>
      <c r="F264" s="10">
        <f t="shared" si="25"/>
        <v>0.81232085816392119</v>
      </c>
      <c r="G264" s="10">
        <f t="shared" si="26"/>
        <v>-4.306639014510312E-2</v>
      </c>
      <c r="H264" s="10">
        <f t="shared" si="27"/>
        <v>1.3150193280535982</v>
      </c>
      <c r="I264" s="10">
        <f t="shared" si="28"/>
        <v>27.726377890608038</v>
      </c>
      <c r="J264" s="10">
        <f t="shared" si="29"/>
        <v>-7.5424151886113492E-8</v>
      </c>
      <c r="K264" s="10">
        <f t="shared" si="30"/>
        <v>-6.6036185797146014E-6</v>
      </c>
      <c r="L264" s="10">
        <f t="shared" si="31"/>
        <v>27.726371211565308</v>
      </c>
    </row>
    <row r="265" spans="1:12" x14ac:dyDescent="0.2">
      <c r="A265" s="11">
        <v>40071</v>
      </c>
      <c r="B265" s="9">
        <v>28.5</v>
      </c>
      <c r="C265" s="9">
        <v>46600</v>
      </c>
      <c r="D265" s="10">
        <v>43157</v>
      </c>
      <c r="E265" s="10">
        <f t="shared" ref="E265:E328" si="32">C265/D265</f>
        <v>1.0797784832124568</v>
      </c>
      <c r="F265" s="10">
        <f t="shared" ref="F265:F328" si="33">E265/H265</f>
        <v>0.81650602997096311</v>
      </c>
      <c r="G265" s="10">
        <f t="shared" ref="G265:G328" si="34">((B265-15)/(1+0.0162*(B265-15)))*(0.0005+(-0.0056)*F265^0.5+(-0.0066)*F265+(-0.0375)*F265^1.5+(0.0636)*F265^2+(-0.0144)*F265^2.5)</f>
        <v>-4.3096730073490769E-2</v>
      </c>
      <c r="H265" s="10">
        <f t="shared" ref="H265:H328" si="35">0.6766097+0.0200564*B265+0.0001104259*B265^2+(-6.9698*10^-7)*B265^3+(1.0031*10^-9)*B265^4</f>
        <v>1.3224378554201937</v>
      </c>
      <c r="I265" s="10">
        <f t="shared" ref="I265:I328" si="36">0.008+(-0.1692)*F265^0.5+25.3851*F265+14.0941*F265^1.5+(-7.0261)*F265^2+2.7081*F265^2.5+G265</f>
        <v>27.884972925509263</v>
      </c>
      <c r="J265" s="10">
        <f t="shared" ref="J265:J288" si="37">-0.008/(1+1.5*(400*F265)+(400*F265)^2)</f>
        <v>-7.4654694647418613E-8</v>
      </c>
      <c r="K265" s="10">
        <f t="shared" ref="K265:K288" si="38">-(0.0005*((B265-15)/(1+0.0162*(B265-15))))/(1+(100*F265)^0.5+(100*F265)+(100*F265)^1.5)</f>
        <v>-6.6772425627172499E-6</v>
      </c>
      <c r="L265" s="10">
        <f t="shared" ref="L265:L288" si="39">I265+J265+K265</f>
        <v>27.884966173612007</v>
      </c>
    </row>
    <row r="266" spans="1:12" x14ac:dyDescent="0.2">
      <c r="A266" s="11">
        <v>40072</v>
      </c>
      <c r="B266" s="9">
        <v>28.4</v>
      </c>
      <c r="C266" s="9">
        <v>46400</v>
      </c>
      <c r="D266" s="10">
        <v>43158</v>
      </c>
      <c r="E266" s="10">
        <f t="shared" si="32"/>
        <v>1.0751193289772465</v>
      </c>
      <c r="F266" s="10">
        <f t="shared" si="33"/>
        <v>0.81450661945312519</v>
      </c>
      <c r="G266" s="10">
        <f t="shared" si="34"/>
        <v>-4.3202564068348624E-2</v>
      </c>
      <c r="H266" s="10">
        <f t="shared" si="35"/>
        <v>1.3199638938466842</v>
      </c>
      <c r="I266" s="10">
        <f t="shared" si="36"/>
        <v>27.809070874496214</v>
      </c>
      <c r="J266" s="10">
        <f t="shared" si="37"/>
        <v>-7.5020816443514883E-8</v>
      </c>
      <c r="K266" s="10">
        <f t="shared" si="38"/>
        <v>-6.6600434152357109E-6</v>
      </c>
      <c r="L266" s="10">
        <f t="shared" si="39"/>
        <v>27.809064139431982</v>
      </c>
    </row>
    <row r="267" spans="1:12" x14ac:dyDescent="0.2">
      <c r="A267" s="11">
        <v>40073</v>
      </c>
      <c r="B267" s="9">
        <v>28.4</v>
      </c>
      <c r="C267" s="9">
        <v>44800</v>
      </c>
      <c r="D267" s="10">
        <v>43159</v>
      </c>
      <c r="E267" s="10">
        <f t="shared" si="32"/>
        <v>1.0380221969925161</v>
      </c>
      <c r="F267" s="10">
        <f t="shared" si="33"/>
        <v>0.78640196283511665</v>
      </c>
      <c r="G267" s="10">
        <f t="shared" si="34"/>
        <v>-4.814741255619609E-2</v>
      </c>
      <c r="H267" s="10">
        <f t="shared" si="35"/>
        <v>1.3199638938466842</v>
      </c>
      <c r="I267" s="10">
        <f t="shared" si="36"/>
        <v>26.741616869949464</v>
      </c>
      <c r="J267" s="10">
        <f t="shared" si="37"/>
        <v>-8.0465631498263305E-8</v>
      </c>
      <c r="K267" s="10">
        <f t="shared" si="38"/>
        <v>-7.0048245315335922E-6</v>
      </c>
      <c r="L267" s="10">
        <f t="shared" si="39"/>
        <v>26.7416097846593</v>
      </c>
    </row>
    <row r="268" spans="1:12" x14ac:dyDescent="0.2">
      <c r="A268" s="11">
        <v>40074</v>
      </c>
      <c r="B268" s="9">
        <v>28.5</v>
      </c>
      <c r="C268" s="9">
        <v>45600</v>
      </c>
      <c r="D268" s="10">
        <v>43160</v>
      </c>
      <c r="E268" s="10">
        <f t="shared" si="32"/>
        <v>1.0565338276181651</v>
      </c>
      <c r="F268" s="10">
        <f t="shared" si="33"/>
        <v>0.798928904891686</v>
      </c>
      <c r="G268" s="10">
        <f t="shared" si="34"/>
        <v>-4.6278111728803764E-2</v>
      </c>
      <c r="H268" s="10">
        <f t="shared" si="35"/>
        <v>1.3224378554201937</v>
      </c>
      <c r="I268" s="10">
        <f t="shared" si="36"/>
        <v>27.216398751600693</v>
      </c>
      <c r="J268" s="10">
        <f t="shared" si="37"/>
        <v>-7.7967891231452575E-8</v>
      </c>
      <c r="K268" s="10">
        <f t="shared" si="38"/>
        <v>-6.88946151963361E-6</v>
      </c>
      <c r="L268" s="10">
        <f t="shared" si="39"/>
        <v>27.216391784171282</v>
      </c>
    </row>
    <row r="269" spans="1:12" x14ac:dyDescent="0.2">
      <c r="A269" s="11">
        <v>40075</v>
      </c>
      <c r="B269" s="9">
        <v>29</v>
      </c>
      <c r="C269" s="9">
        <v>47700</v>
      </c>
      <c r="D269" s="10">
        <v>43161</v>
      </c>
      <c r="E269" s="10">
        <f t="shared" si="32"/>
        <v>1.1051643845137973</v>
      </c>
      <c r="F269" s="10">
        <f t="shared" si="33"/>
        <v>0.82794745048200369</v>
      </c>
      <c r="G269" s="10">
        <f t="shared" si="34"/>
        <v>-4.2171234519828918E-2</v>
      </c>
      <c r="H269" s="10">
        <f t="shared" si="35"/>
        <v>1.3348243102510999</v>
      </c>
      <c r="I269" s="10">
        <f t="shared" si="36"/>
        <v>28.320163060216785</v>
      </c>
      <c r="J269" s="10">
        <f t="shared" si="37"/>
        <v>-7.2610247852349014E-8</v>
      </c>
      <c r="K269" s="10">
        <f t="shared" si="38"/>
        <v>-6.7425186998887624E-6</v>
      </c>
      <c r="L269" s="10">
        <f t="shared" si="39"/>
        <v>28.320156245087837</v>
      </c>
    </row>
    <row r="270" spans="1:12" x14ac:dyDescent="0.2">
      <c r="A270" s="11">
        <v>40076</v>
      </c>
      <c r="B270" s="9">
        <v>28.6</v>
      </c>
      <c r="C270" s="9">
        <v>45900</v>
      </c>
      <c r="D270" s="10">
        <v>43162</v>
      </c>
      <c r="E270" s="10">
        <f t="shared" si="32"/>
        <v>1.0634354293128214</v>
      </c>
      <c r="F270" s="10">
        <f t="shared" si="33"/>
        <v>0.80264552037421899</v>
      </c>
      <c r="G270" s="10">
        <f t="shared" si="34"/>
        <v>-4.5896407618157851E-2</v>
      </c>
      <c r="H270" s="10">
        <f t="shared" si="35"/>
        <v>1.3249129314482611</v>
      </c>
      <c r="I270" s="10">
        <f t="shared" si="36"/>
        <v>27.357297536851892</v>
      </c>
      <c r="J270" s="10">
        <f t="shared" si="37"/>
        <v>-7.7249187090518172E-8</v>
      </c>
      <c r="K270" s="10">
        <f t="shared" si="38"/>
        <v>-6.8851940647068763E-6</v>
      </c>
      <c r="L270" s="10">
        <f t="shared" si="39"/>
        <v>27.357290574408641</v>
      </c>
    </row>
    <row r="271" spans="1:12" x14ac:dyDescent="0.2">
      <c r="A271" s="11">
        <v>40077</v>
      </c>
      <c r="B271" s="9">
        <v>29.1</v>
      </c>
      <c r="C271" s="9">
        <v>47200</v>
      </c>
      <c r="D271" s="10">
        <v>43163</v>
      </c>
      <c r="E271" s="10">
        <f t="shared" si="32"/>
        <v>1.0935291800847948</v>
      </c>
      <c r="F271" s="10">
        <f t="shared" si="33"/>
        <v>0.81771118540722909</v>
      </c>
      <c r="G271" s="10">
        <f t="shared" si="34"/>
        <v>-4.4423558767692634E-2</v>
      </c>
      <c r="H271" s="10">
        <f t="shared" si="35"/>
        <v>1.3373049061817657</v>
      </c>
      <c r="I271" s="10">
        <f t="shared" si="36"/>
        <v>27.929345959761275</v>
      </c>
      <c r="J271" s="10">
        <f t="shared" si="37"/>
        <v>-7.4435305891397197E-8</v>
      </c>
      <c r="K271" s="10">
        <f t="shared" si="38"/>
        <v>-6.904166597368039E-6</v>
      </c>
      <c r="L271" s="10">
        <f t="shared" si="39"/>
        <v>27.929338981159372</v>
      </c>
    </row>
    <row r="272" spans="1:12" x14ac:dyDescent="0.2">
      <c r="A272" s="11">
        <v>40078</v>
      </c>
      <c r="B272" s="9">
        <v>29</v>
      </c>
      <c r="C272" s="9">
        <v>48100</v>
      </c>
      <c r="D272" s="10">
        <v>43164</v>
      </c>
      <c r="E272" s="10">
        <f t="shared" si="32"/>
        <v>1.1143545547215272</v>
      </c>
      <c r="F272" s="10">
        <f t="shared" si="33"/>
        <v>0.83483237918546815</v>
      </c>
      <c r="G272" s="10">
        <f t="shared" si="34"/>
        <v>-4.0796074485713214E-2</v>
      </c>
      <c r="H272" s="10">
        <f t="shared" si="35"/>
        <v>1.3348243102510999</v>
      </c>
      <c r="I272" s="10">
        <f t="shared" si="36"/>
        <v>28.583292047108973</v>
      </c>
      <c r="J272" s="10">
        <f t="shared" si="37"/>
        <v>-7.1420207840795327E-8</v>
      </c>
      <c r="K272" s="10">
        <f t="shared" si="38"/>
        <v>-6.6626632821333418E-6</v>
      </c>
      <c r="L272" s="10">
        <f t="shared" si="39"/>
        <v>28.583285313025485</v>
      </c>
    </row>
    <row r="273" spans="1:12" x14ac:dyDescent="0.2">
      <c r="A273" s="11">
        <v>40079</v>
      </c>
      <c r="B273" s="9">
        <v>29</v>
      </c>
      <c r="C273" s="9">
        <v>45900</v>
      </c>
      <c r="D273" s="10">
        <v>43165</v>
      </c>
      <c r="E273" s="10">
        <f t="shared" si="32"/>
        <v>1.0633615197497972</v>
      </c>
      <c r="F273" s="10">
        <f t="shared" si="33"/>
        <v>0.79663032174606063</v>
      </c>
      <c r="G273" s="10">
        <f t="shared" si="34"/>
        <v>-4.8090973241085175E-2</v>
      </c>
      <c r="H273" s="10">
        <f t="shared" si="35"/>
        <v>1.3348243102510999</v>
      </c>
      <c r="I273" s="10">
        <f t="shared" si="36"/>
        <v>27.127729268988823</v>
      </c>
      <c r="J273" s="10">
        <f t="shared" si="37"/>
        <v>-7.841741323689109E-8</v>
      </c>
      <c r="K273" s="10">
        <f t="shared" si="38"/>
        <v>-7.126906425894052E-6</v>
      </c>
      <c r="L273" s="10">
        <f t="shared" si="39"/>
        <v>27.127722063664983</v>
      </c>
    </row>
    <row r="274" spans="1:12" x14ac:dyDescent="0.2">
      <c r="A274" s="11">
        <v>40080</v>
      </c>
      <c r="B274" s="9">
        <v>28.9</v>
      </c>
      <c r="C274" s="9">
        <v>46400</v>
      </c>
      <c r="D274" s="10">
        <v>43166</v>
      </c>
      <c r="E274" s="10">
        <f t="shared" si="32"/>
        <v>1.0749200759857296</v>
      </c>
      <c r="F274" s="10">
        <f t="shared" si="33"/>
        <v>0.8067882029094986</v>
      </c>
      <c r="G274" s="10">
        <f t="shared" si="34"/>
        <v>-4.5961759673241863E-2</v>
      </c>
      <c r="H274" s="10">
        <f t="shared" si="35"/>
        <v>1.3323448113262863</v>
      </c>
      <c r="I274" s="10">
        <f t="shared" si="36"/>
        <v>27.513970309349762</v>
      </c>
      <c r="J274" s="10">
        <f t="shared" si="37"/>
        <v>-7.6459741463034661E-8</v>
      </c>
      <c r="K274" s="10">
        <f t="shared" si="38"/>
        <v>-6.9574779412386018E-6</v>
      </c>
      <c r="L274" s="10">
        <f t="shared" si="39"/>
        <v>27.513963275412081</v>
      </c>
    </row>
    <row r="275" spans="1:12" x14ac:dyDescent="0.2">
      <c r="A275" s="11">
        <v>40081</v>
      </c>
      <c r="B275" s="9">
        <v>29.6</v>
      </c>
      <c r="C275" s="9">
        <v>45900</v>
      </c>
      <c r="D275" s="10">
        <v>43167</v>
      </c>
      <c r="E275" s="10">
        <f t="shared" si="32"/>
        <v>1.0633122524150393</v>
      </c>
      <c r="F275" s="10">
        <f t="shared" si="33"/>
        <v>0.78779963888408078</v>
      </c>
      <c r="G275" s="10">
        <f t="shared" si="34"/>
        <v>-5.1381561213231709E-2</v>
      </c>
      <c r="H275" s="10">
        <f t="shared" si="35"/>
        <v>1.3497242191189913</v>
      </c>
      <c r="I275" s="10">
        <f t="shared" si="36"/>
        <v>26.791093420314937</v>
      </c>
      <c r="J275" s="10">
        <f t="shared" si="37"/>
        <v>-8.0181046278821174E-8</v>
      </c>
      <c r="K275" s="10">
        <f t="shared" si="38"/>
        <v>-7.4929916874946275E-6</v>
      </c>
      <c r="L275" s="10">
        <f t="shared" si="39"/>
        <v>26.791085847142202</v>
      </c>
    </row>
    <row r="276" spans="1:12" x14ac:dyDescent="0.2">
      <c r="A276" s="11">
        <v>40082</v>
      </c>
      <c r="B276" s="9">
        <v>29.7</v>
      </c>
      <c r="C276" s="9">
        <v>45000</v>
      </c>
      <c r="D276" s="10">
        <v>43168</v>
      </c>
      <c r="E276" s="10">
        <f t="shared" si="32"/>
        <v>1.0424388435878429</v>
      </c>
      <c r="F276" s="10">
        <f t="shared" si="33"/>
        <v>0.77091415007258246</v>
      </c>
      <c r="G276" s="10">
        <f t="shared" si="34"/>
        <v>-5.4659953093931492E-2</v>
      </c>
      <c r="H276" s="10">
        <f t="shared" si="35"/>
        <v>1.3522113240361409</v>
      </c>
      <c r="I276" s="10">
        <f t="shared" si="36"/>
        <v>26.1519188173598</v>
      </c>
      <c r="J276" s="10">
        <f t="shared" si="37"/>
        <v>-8.3723231747529822E-8</v>
      </c>
      <c r="K276" s="10">
        <f t="shared" si="38"/>
        <v>-7.7726267576575054E-6</v>
      </c>
      <c r="L276" s="10">
        <f t="shared" si="39"/>
        <v>26.151910961009808</v>
      </c>
    </row>
    <row r="277" spans="1:12" x14ac:dyDescent="0.2">
      <c r="A277" s="11">
        <v>40083</v>
      </c>
      <c r="B277" s="9">
        <v>29.1</v>
      </c>
      <c r="C277" s="9">
        <v>44800</v>
      </c>
      <c r="D277" s="10">
        <v>43169</v>
      </c>
      <c r="E277" s="10">
        <f t="shared" si="32"/>
        <v>1.037781741527485</v>
      </c>
      <c r="F277" s="10">
        <f t="shared" si="33"/>
        <v>0.77602477694524385</v>
      </c>
      <c r="G277" s="10">
        <f t="shared" si="34"/>
        <v>-5.1984844435377028E-2</v>
      </c>
      <c r="H277" s="10">
        <f t="shared" si="35"/>
        <v>1.3373049061817657</v>
      </c>
      <c r="I277" s="10">
        <f t="shared" si="36"/>
        <v>26.346847579488614</v>
      </c>
      <c r="J277" s="10">
        <f t="shared" si="37"/>
        <v>-8.2626764691622737E-8</v>
      </c>
      <c r="K277" s="10">
        <f t="shared" si="38"/>
        <v>-7.4433977037489495E-6</v>
      </c>
      <c r="L277" s="10">
        <f t="shared" si="39"/>
        <v>26.346840053464145</v>
      </c>
    </row>
    <row r="278" spans="1:12" x14ac:dyDescent="0.2">
      <c r="A278" s="11">
        <v>40084</v>
      </c>
      <c r="B278" s="9">
        <v>28.4</v>
      </c>
      <c r="C278" s="9">
        <v>46100</v>
      </c>
      <c r="D278" s="10">
        <v>43170</v>
      </c>
      <c r="E278" s="10">
        <f t="shared" si="32"/>
        <v>1.0678712068566134</v>
      </c>
      <c r="F278" s="10">
        <f t="shared" si="33"/>
        <v>0.80901546764630539</v>
      </c>
      <c r="G278" s="10">
        <f t="shared" si="34"/>
        <v>-4.4202445013573566E-2</v>
      </c>
      <c r="H278" s="10">
        <f t="shared" si="35"/>
        <v>1.3199638938466842</v>
      </c>
      <c r="I278" s="10">
        <f t="shared" si="36"/>
        <v>27.600046969505939</v>
      </c>
      <c r="J278" s="10">
        <f t="shared" si="37"/>
        <v>-7.6040297628737777E-8</v>
      </c>
      <c r="K278" s="10">
        <f t="shared" si="38"/>
        <v>-6.7251388148157509E-6</v>
      </c>
      <c r="L278" s="10">
        <f t="shared" si="39"/>
        <v>27.600040168326828</v>
      </c>
    </row>
    <row r="279" spans="1:12" x14ac:dyDescent="0.2">
      <c r="A279" s="11">
        <v>40085</v>
      </c>
      <c r="B279" s="9">
        <v>27.6</v>
      </c>
      <c r="C279" s="9">
        <v>45800</v>
      </c>
      <c r="D279" s="10">
        <v>43171</v>
      </c>
      <c r="E279" s="10">
        <f t="shared" si="32"/>
        <v>1.0608973616548145</v>
      </c>
      <c r="F279" s="10">
        <f t="shared" si="33"/>
        <v>0.81594136680711382</v>
      </c>
      <c r="G279" s="10">
        <f t="shared" si="34"/>
        <v>-4.080967858818392E-2</v>
      </c>
      <c r="H279" s="10">
        <f t="shared" si="35"/>
        <v>1.3002127417638425</v>
      </c>
      <c r="I279" s="10">
        <f t="shared" si="36"/>
        <v>27.865851214515519</v>
      </c>
      <c r="J279" s="10">
        <f t="shared" si="37"/>
        <v>-7.4757820821726709E-8</v>
      </c>
      <c r="K279" s="10">
        <f t="shared" si="38"/>
        <v>-6.3138321326660107E-6</v>
      </c>
      <c r="L279" s="10">
        <f t="shared" si="39"/>
        <v>27.865844825925567</v>
      </c>
    </row>
    <row r="280" spans="1:12" x14ac:dyDescent="0.2">
      <c r="A280" s="11">
        <v>40086</v>
      </c>
      <c r="B280" s="9">
        <v>26.5</v>
      </c>
      <c r="C280" s="9">
        <v>47200</v>
      </c>
      <c r="D280" s="10">
        <v>43172</v>
      </c>
      <c r="E280" s="10">
        <f t="shared" si="32"/>
        <v>1.0933012137496525</v>
      </c>
      <c r="F280" s="10">
        <f t="shared" si="33"/>
        <v>0.85872027262993988</v>
      </c>
      <c r="G280" s="10">
        <f t="shared" si="34"/>
        <v>-3.0428091678736769E-2</v>
      </c>
      <c r="H280" s="10">
        <f t="shared" si="35"/>
        <v>1.2731750356856939</v>
      </c>
      <c r="I280" s="10">
        <f t="shared" si="36"/>
        <v>29.50435423213699</v>
      </c>
      <c r="J280" s="10">
        <f t="shared" si="37"/>
        <v>-6.7510370077244236E-8</v>
      </c>
      <c r="K280" s="10">
        <f t="shared" si="38"/>
        <v>-5.4345276789860802E-6</v>
      </c>
      <c r="L280" s="10">
        <f t="shared" si="39"/>
        <v>29.50434873009894</v>
      </c>
    </row>
    <row r="281" spans="1:12" x14ac:dyDescent="0.2">
      <c r="A281" s="11">
        <v>40087</v>
      </c>
      <c r="B281" s="9">
        <v>25.4</v>
      </c>
      <c r="C281" s="9">
        <v>47800</v>
      </c>
      <c r="D281" s="10">
        <v>43173</v>
      </c>
      <c r="E281" s="10">
        <f t="shared" si="32"/>
        <v>1.1071734648970422</v>
      </c>
      <c r="F281" s="10">
        <f t="shared" si="33"/>
        <v>0.88838209989386807</v>
      </c>
      <c r="G281" s="10">
        <f t="shared" si="34"/>
        <v>-2.2775044243637497E-2</v>
      </c>
      <c r="H281" s="10">
        <f t="shared" si="35"/>
        <v>1.2462806995202991</v>
      </c>
      <c r="I281" s="10">
        <f t="shared" si="36"/>
        <v>30.648238886153624</v>
      </c>
      <c r="J281" s="10">
        <f t="shared" si="37"/>
        <v>-6.3086671482244006E-8</v>
      </c>
      <c r="K281" s="10">
        <f t="shared" si="38"/>
        <v>-4.7514716709087004E-6</v>
      </c>
      <c r="L281" s="10">
        <f t="shared" si="39"/>
        <v>30.648234071595283</v>
      </c>
    </row>
    <row r="282" spans="1:12" x14ac:dyDescent="0.2">
      <c r="A282" s="11">
        <v>40088</v>
      </c>
      <c r="B282" s="9">
        <v>25.5</v>
      </c>
      <c r="C282" s="9">
        <v>45400</v>
      </c>
      <c r="D282" s="10">
        <v>43174</v>
      </c>
      <c r="E282" s="10">
        <f t="shared" si="32"/>
        <v>1.0515588085421781</v>
      </c>
      <c r="F282" s="10">
        <f t="shared" si="33"/>
        <v>0.84210964295111279</v>
      </c>
      <c r="G282" s="10">
        <f t="shared" si="34"/>
        <v>-3.0914123835767766E-2</v>
      </c>
      <c r="H282" s="10">
        <f t="shared" si="35"/>
        <v>1.2487195905476938</v>
      </c>
      <c r="I282" s="10">
        <f t="shared" si="36"/>
        <v>28.870196809962977</v>
      </c>
      <c r="J282" s="10">
        <f t="shared" si="37"/>
        <v>-7.019387994126769E-8</v>
      </c>
      <c r="K282" s="10">
        <f t="shared" si="38"/>
        <v>-5.1741125124051645E-6</v>
      </c>
      <c r="L282" s="10">
        <f t="shared" si="39"/>
        <v>28.870191565656583</v>
      </c>
    </row>
    <row r="283" spans="1:12" x14ac:dyDescent="0.2">
      <c r="A283" s="11">
        <v>40089</v>
      </c>
      <c r="B283" s="9">
        <v>26</v>
      </c>
      <c r="C283" s="9">
        <v>45700</v>
      </c>
      <c r="D283" s="10">
        <v>43175</v>
      </c>
      <c r="E283" s="10">
        <f t="shared" si="32"/>
        <v>1.0584829183555298</v>
      </c>
      <c r="F283" s="10">
        <f t="shared" si="33"/>
        <v>0.83944469872523897</v>
      </c>
      <c r="G283" s="10">
        <f t="shared" si="34"/>
        <v>-3.2610467060086495E-2</v>
      </c>
      <c r="H283" s="10">
        <f t="shared" si="35"/>
        <v>1.2609322805456</v>
      </c>
      <c r="I283" s="10">
        <f t="shared" si="36"/>
        <v>28.767012252478015</v>
      </c>
      <c r="J283" s="10">
        <f t="shared" si="37"/>
        <v>-7.0639271435927841E-8</v>
      </c>
      <c r="K283" s="10">
        <f t="shared" si="38"/>
        <v>-5.4078442968010398E-6</v>
      </c>
      <c r="L283" s="10">
        <f t="shared" si="39"/>
        <v>28.767006773994449</v>
      </c>
    </row>
    <row r="284" spans="1:12" x14ac:dyDescent="0.2">
      <c r="A284" s="11">
        <v>40090</v>
      </c>
      <c r="B284" s="9">
        <v>26.6</v>
      </c>
      <c r="C284" s="9">
        <v>45400</v>
      </c>
      <c r="D284" s="10">
        <v>43176</v>
      </c>
      <c r="E284" s="10">
        <f t="shared" si="32"/>
        <v>1.0515100982027052</v>
      </c>
      <c r="F284" s="10">
        <f t="shared" si="33"/>
        <v>0.82430833626112765</v>
      </c>
      <c r="G284" s="10">
        <f t="shared" si="34"/>
        <v>-3.6698312445773491E-2</v>
      </c>
      <c r="H284" s="10">
        <f t="shared" si="35"/>
        <v>1.2756271554550962</v>
      </c>
      <c r="I284" s="10">
        <f t="shared" si="36"/>
        <v>28.187414121328985</v>
      </c>
      <c r="J284" s="10">
        <f t="shared" si="37"/>
        <v>-7.3251311062683444E-8</v>
      </c>
      <c r="K284" s="10">
        <f t="shared" si="38"/>
        <v>-5.8061816501928429E-6</v>
      </c>
      <c r="L284" s="10">
        <f t="shared" si="39"/>
        <v>28.187408241896023</v>
      </c>
    </row>
    <row r="285" spans="1:12" x14ac:dyDescent="0.2">
      <c r="A285" s="11">
        <v>40091</v>
      </c>
      <c r="B285" s="9">
        <v>27</v>
      </c>
      <c r="C285" s="9">
        <v>45500</v>
      </c>
      <c r="D285" s="10">
        <v>43177</v>
      </c>
      <c r="E285" s="10">
        <f t="shared" si="32"/>
        <v>1.0538017926210714</v>
      </c>
      <c r="F285" s="10">
        <f t="shared" si="33"/>
        <v>0.8197937796578616</v>
      </c>
      <c r="G285" s="10">
        <f t="shared" si="34"/>
        <v>-3.853090184844634E-2</v>
      </c>
      <c r="H285" s="10">
        <f t="shared" si="35"/>
        <v>1.2854474122270998</v>
      </c>
      <c r="I285" s="10">
        <f t="shared" si="36"/>
        <v>28.014234772731534</v>
      </c>
      <c r="J285" s="10">
        <f t="shared" si="37"/>
        <v>-7.4058459496373719E-8</v>
      </c>
      <c r="K285" s="10">
        <f t="shared" si="38"/>
        <v>-6.0211820215462947E-6</v>
      </c>
      <c r="L285" s="10">
        <f t="shared" si="39"/>
        <v>28.014228677491054</v>
      </c>
    </row>
    <row r="286" spans="1:12" x14ac:dyDescent="0.2">
      <c r="A286" s="11">
        <v>40092</v>
      </c>
      <c r="B286" s="9">
        <v>27.3</v>
      </c>
      <c r="C286" s="9">
        <v>46100</v>
      </c>
      <c r="D286" s="10">
        <v>43178</v>
      </c>
      <c r="E286" s="10">
        <f t="shared" si="32"/>
        <v>1.0676733521700865</v>
      </c>
      <c r="F286" s="10">
        <f t="shared" si="33"/>
        <v>0.82584530586490301</v>
      </c>
      <c r="G286" s="10">
        <f t="shared" si="34"/>
        <v>-3.8273886059721755E-2</v>
      </c>
      <c r="H286" s="10">
        <f t="shared" si="35"/>
        <v>1.2928248723917106</v>
      </c>
      <c r="I286" s="10">
        <f t="shared" si="36"/>
        <v>28.244205070526256</v>
      </c>
      <c r="J286" s="10">
        <f t="shared" si="37"/>
        <v>-7.2979528285591535E-8</v>
      </c>
      <c r="K286" s="10">
        <f t="shared" si="38"/>
        <v>-6.0820203914472583E-6</v>
      </c>
      <c r="L286" s="10">
        <f t="shared" si="39"/>
        <v>28.244198915526336</v>
      </c>
    </row>
    <row r="287" spans="1:12" x14ac:dyDescent="0.2">
      <c r="A287" s="11">
        <v>40093</v>
      </c>
      <c r="B287" s="9">
        <v>28.2</v>
      </c>
      <c r="C287" s="9">
        <v>46200</v>
      </c>
      <c r="D287" s="10">
        <v>43179</v>
      </c>
      <c r="E287" s="10">
        <f t="shared" si="32"/>
        <v>1.0699645661085251</v>
      </c>
      <c r="F287" s="10">
        <f t="shared" si="33"/>
        <v>0.8136493078715531</v>
      </c>
      <c r="G287" s="10">
        <f t="shared" si="34"/>
        <v>-4.2826596909278196E-2</v>
      </c>
      <c r="H287" s="10">
        <f t="shared" si="35"/>
        <v>1.3150193280535982</v>
      </c>
      <c r="I287" s="10">
        <f t="shared" si="36"/>
        <v>27.776955203155698</v>
      </c>
      <c r="J287" s="10">
        <f t="shared" si="37"/>
        <v>-7.5178628431439476E-8</v>
      </c>
      <c r="K287" s="10">
        <f t="shared" si="38"/>
        <v>-6.5881206820178156E-6</v>
      </c>
      <c r="L287" s="10">
        <f t="shared" si="39"/>
        <v>27.776948539856384</v>
      </c>
    </row>
    <row r="288" spans="1:12" x14ac:dyDescent="0.2">
      <c r="A288" s="11">
        <v>40094</v>
      </c>
      <c r="B288" s="9">
        <v>29</v>
      </c>
      <c r="C288" s="9">
        <v>46300</v>
      </c>
      <c r="D288" s="10">
        <v>43180</v>
      </c>
      <c r="E288" s="10">
        <f t="shared" si="32"/>
        <v>1.0722556739231126</v>
      </c>
      <c r="F288" s="10">
        <f t="shared" si="33"/>
        <v>0.80329348640751508</v>
      </c>
      <c r="G288" s="10">
        <f t="shared" si="34"/>
        <v>-4.687765652844781E-2</v>
      </c>
      <c r="H288" s="10">
        <f t="shared" si="35"/>
        <v>1.3348243102510999</v>
      </c>
      <c r="I288" s="10">
        <f t="shared" si="36"/>
        <v>27.38082422742638</v>
      </c>
      <c r="J288" s="10">
        <f t="shared" si="37"/>
        <v>-7.7124903793006701E-8</v>
      </c>
      <c r="K288" s="10">
        <f t="shared" si="38"/>
        <v>-7.0420886601460215E-6</v>
      </c>
      <c r="L288" s="10">
        <f t="shared" si="39"/>
        <v>27.380817108212817</v>
      </c>
    </row>
    <row r="289" spans="1:12" x14ac:dyDescent="0.2">
      <c r="A289" s="11"/>
      <c r="B289" s="9"/>
      <c r="D289" s="10"/>
      <c r="E289" s="10"/>
      <c r="F289" s="10"/>
      <c r="G289" s="10"/>
      <c r="H289" s="10"/>
      <c r="I289" s="10"/>
    </row>
    <row r="290" spans="1:12" x14ac:dyDescent="0.2">
      <c r="A290" s="11"/>
      <c r="B290" s="9"/>
      <c r="D290" s="10"/>
      <c r="E290" s="10"/>
      <c r="F290" s="10"/>
      <c r="G290" s="10"/>
      <c r="H290" s="10"/>
      <c r="I290" s="10"/>
    </row>
    <row r="291" spans="1:12" x14ac:dyDescent="0.2">
      <c r="A291" s="11"/>
      <c r="B291" s="9"/>
      <c r="D291" s="10"/>
      <c r="E291" s="10"/>
      <c r="F291" s="10"/>
      <c r="G291" s="10"/>
      <c r="H291" s="10"/>
      <c r="I291" s="10"/>
    </row>
    <row r="292" spans="1:12" x14ac:dyDescent="0.2">
      <c r="A292" s="11"/>
      <c r="B292" s="9"/>
      <c r="D292" s="10"/>
      <c r="E292" s="10"/>
      <c r="F292" s="10"/>
      <c r="G292" s="10"/>
      <c r="H292" s="10"/>
      <c r="I292" s="10"/>
    </row>
    <row r="293" spans="1:12" x14ac:dyDescent="0.2">
      <c r="A293" s="11"/>
      <c r="B293" s="9"/>
      <c r="D293" s="10"/>
      <c r="E293" s="10"/>
      <c r="F293" s="10"/>
      <c r="G293" s="10"/>
      <c r="H293" s="10"/>
      <c r="I293" s="10"/>
    </row>
    <row r="294" spans="1:12" x14ac:dyDescent="0.2">
      <c r="A294" s="11"/>
      <c r="B294" s="9"/>
      <c r="D294" s="10"/>
      <c r="E294" s="10"/>
      <c r="F294" s="10"/>
      <c r="G294" s="10"/>
      <c r="H294" s="10"/>
      <c r="I294" s="10"/>
    </row>
    <row r="295" spans="1:12" x14ac:dyDescent="0.2">
      <c r="A295" s="11"/>
      <c r="B295" s="9"/>
      <c r="D295" s="10"/>
      <c r="E295" s="10"/>
      <c r="F295" s="10"/>
      <c r="G295" s="10"/>
      <c r="H295" s="10"/>
      <c r="I295" s="10"/>
    </row>
    <row r="296" spans="1:12" x14ac:dyDescent="0.2">
      <c r="A296" s="11"/>
      <c r="B296" s="9"/>
      <c r="D296" s="10"/>
      <c r="E296" s="10"/>
      <c r="F296" s="10"/>
      <c r="G296" s="10"/>
      <c r="H296" s="10"/>
      <c r="I296" s="10"/>
    </row>
    <row r="297" spans="1:12" x14ac:dyDescent="0.2">
      <c r="A297" s="11">
        <v>40103</v>
      </c>
      <c r="B297" s="9">
        <v>24</v>
      </c>
      <c r="C297" s="9">
        <v>47500</v>
      </c>
      <c r="D297" s="10">
        <v>43189</v>
      </c>
      <c r="E297" s="10">
        <f t="shared" si="32"/>
        <v>1.0998170830535554</v>
      </c>
      <c r="F297" s="10">
        <f t="shared" si="33"/>
        <v>0.9072404456757166</v>
      </c>
      <c r="G297" s="10">
        <f t="shared" si="34"/>
        <v>-1.7029708739223944E-2</v>
      </c>
      <c r="H297" s="10">
        <f t="shared" si="35"/>
        <v>1.2122663713855999</v>
      </c>
      <c r="I297" s="10">
        <f t="shared" si="36"/>
        <v>31.379481719631386</v>
      </c>
      <c r="J297" s="10">
        <f t="shared" ref="J297" si="40">-0.008/(1+1.5*(400*F297)+(400*F297)^2)</f>
        <v>-6.0496534165124619E-8</v>
      </c>
      <c r="K297" s="10">
        <f t="shared" ref="K297" si="41">-(0.0005*((B297-15)/(1+0.0162*(B297-15))))/(1+(100*F297)^0.5+(100*F297)+(100*F297)^1.5)</f>
        <v>-4.0681955272900061E-6</v>
      </c>
      <c r="L297" s="10">
        <f t="shared" ref="L297" si="42">I297+J297+K297</f>
        <v>31.379477590939324</v>
      </c>
    </row>
    <row r="298" spans="1:12" x14ac:dyDescent="0.2">
      <c r="A298" s="11">
        <v>40104</v>
      </c>
      <c r="B298" s="9">
        <v>19.899999999999999</v>
      </c>
      <c r="C298" s="9">
        <v>49700</v>
      </c>
      <c r="D298" s="10">
        <v>43190</v>
      </c>
      <c r="E298" s="10">
        <f t="shared" si="32"/>
        <v>1.1507293354943273</v>
      </c>
      <c r="F298" s="10">
        <f t="shared" si="33"/>
        <v>1.0328533827136246</v>
      </c>
      <c r="G298" s="10">
        <f t="shared" si="34"/>
        <v>3.9240503640095266E-3</v>
      </c>
      <c r="H298" s="10">
        <f t="shared" si="35"/>
        <v>1.1141265108422322</v>
      </c>
      <c r="I298" s="10">
        <f t="shared" si="36"/>
        <v>36.294075790291267</v>
      </c>
      <c r="J298" s="10">
        <f t="shared" ref="J298:J361" si="43">-0.008/(1+1.5*(400*F298)+(400*F298)^2)</f>
        <v>-4.6699923721098563E-8</v>
      </c>
      <c r="K298" s="10">
        <f t="shared" ref="K298:K361" si="44">-(0.0005*((B298-15)/(1+0.0162*(B298-15))))/(1+(100*F298)^0.5+(100*F298)+(100*F298)^1.5)</f>
        <v>-1.9497992293693055E-6</v>
      </c>
      <c r="L298" s="10">
        <f t="shared" ref="L298:L361" si="45">I298+J298+K298</f>
        <v>36.294073793792116</v>
      </c>
    </row>
    <row r="299" spans="1:12" x14ac:dyDescent="0.2">
      <c r="A299" s="11">
        <v>40105</v>
      </c>
      <c r="B299" s="9">
        <v>18.2</v>
      </c>
      <c r="C299" s="9">
        <v>50700</v>
      </c>
      <c r="D299" s="10">
        <v>43191</v>
      </c>
      <c r="E299" s="10">
        <f t="shared" si="32"/>
        <v>1.1738556643745224</v>
      </c>
      <c r="F299" s="10">
        <f t="shared" si="33"/>
        <v>1.0928514150007087</v>
      </c>
      <c r="G299" s="10">
        <f t="shared" si="34"/>
        <v>7.8207494072307076E-3</v>
      </c>
      <c r="H299" s="10">
        <f t="shared" si="35"/>
        <v>1.0741219238607667</v>
      </c>
      <c r="I299" s="10">
        <f t="shared" si="36"/>
        <v>38.67278525051924</v>
      </c>
      <c r="J299" s="10">
        <f t="shared" si="43"/>
        <v>-4.1721298688151221E-8</v>
      </c>
      <c r="K299" s="10">
        <f t="shared" si="44"/>
        <v>-1.204197951244457E-6</v>
      </c>
      <c r="L299" s="10">
        <f t="shared" si="45"/>
        <v>38.67278400459999</v>
      </c>
    </row>
    <row r="300" spans="1:12" x14ac:dyDescent="0.2">
      <c r="A300" s="11">
        <v>40106</v>
      </c>
      <c r="B300" s="9">
        <v>18.3</v>
      </c>
      <c r="C300" s="9">
        <v>50800</v>
      </c>
      <c r="D300" s="10">
        <v>43192</v>
      </c>
      <c r="E300" s="10">
        <f t="shared" si="32"/>
        <v>1.1761437303204296</v>
      </c>
      <c r="F300" s="10">
        <f t="shared" si="33"/>
        <v>1.0925998163039075</v>
      </c>
      <c r="G300" s="10">
        <f t="shared" si="34"/>
        <v>8.0292630336730713E-3</v>
      </c>
      <c r="H300" s="10">
        <f t="shared" si="35"/>
        <v>1.0764634157629076</v>
      </c>
      <c r="I300" s="10">
        <f t="shared" si="36"/>
        <v>38.662984671312586</v>
      </c>
      <c r="J300" s="10">
        <f t="shared" si="43"/>
        <v>-4.17404826963901E-8</v>
      </c>
      <c r="K300" s="10">
        <f t="shared" si="44"/>
        <v>-1.2403327166789991E-6</v>
      </c>
      <c r="L300" s="10">
        <f t="shared" si="45"/>
        <v>38.662983389239386</v>
      </c>
    </row>
    <row r="301" spans="1:12" x14ac:dyDescent="0.2">
      <c r="A301" s="11">
        <v>40107</v>
      </c>
      <c r="B301" s="9">
        <v>20.399999999999999</v>
      </c>
      <c r="C301" s="9">
        <v>51800</v>
      </c>
      <c r="D301" s="10">
        <v>43193</v>
      </c>
      <c r="E301" s="10">
        <f t="shared" si="32"/>
        <v>1.1992683999722178</v>
      </c>
      <c r="F301" s="10">
        <f t="shared" si="33"/>
        <v>1.0650963938474294</v>
      </c>
      <c r="G301" s="10">
        <f t="shared" si="34"/>
        <v>8.7443857472456823E-3</v>
      </c>
      <c r="H301" s="10">
        <f t="shared" si="35"/>
        <v>1.1259717025612312</v>
      </c>
      <c r="I301" s="10">
        <f t="shared" si="36"/>
        <v>37.572120941068462</v>
      </c>
      <c r="J301" s="10">
        <f t="shared" si="43"/>
        <v>-4.3920109018467499E-8</v>
      </c>
      <c r="K301" s="10">
        <f t="shared" si="44"/>
        <v>-2.0400236285248552E-6</v>
      </c>
      <c r="L301" s="10">
        <f t="shared" si="45"/>
        <v>37.572118857124721</v>
      </c>
    </row>
    <row r="302" spans="1:12" x14ac:dyDescent="0.2">
      <c r="A302" s="11">
        <v>40108</v>
      </c>
      <c r="B302" s="9">
        <v>20.7</v>
      </c>
      <c r="C302" s="9">
        <v>49500</v>
      </c>
      <c r="D302" s="10">
        <v>43194</v>
      </c>
      <c r="E302" s="10">
        <f t="shared" si="32"/>
        <v>1.1459924989581887</v>
      </c>
      <c r="F302" s="10">
        <f t="shared" si="33"/>
        <v>1.0113819031709534</v>
      </c>
      <c r="G302" s="10">
        <f t="shared" si="34"/>
        <v>1.5331686802911566E-3</v>
      </c>
      <c r="H302" s="10">
        <f t="shared" si="35"/>
        <v>1.1330957132663684</v>
      </c>
      <c r="I302" s="10">
        <f t="shared" si="36"/>
        <v>35.447680044008308</v>
      </c>
      <c r="J302" s="10">
        <f t="shared" si="43"/>
        <v>-4.8700083435056222E-8</v>
      </c>
      <c r="K302" s="10">
        <f t="shared" si="44"/>
        <v>-2.3103162513429034E-6</v>
      </c>
      <c r="L302" s="10">
        <f t="shared" si="45"/>
        <v>35.447677684991973</v>
      </c>
    </row>
    <row r="303" spans="1:12" x14ac:dyDescent="0.2">
      <c r="A303" s="11">
        <v>40109</v>
      </c>
      <c r="B303" s="9">
        <v>21.8</v>
      </c>
      <c r="C303" s="9">
        <v>48500</v>
      </c>
      <c r="D303" s="10">
        <v>43195</v>
      </c>
      <c r="E303" s="10">
        <f t="shared" si="32"/>
        <v>1.1228151406412779</v>
      </c>
      <c r="F303" s="10">
        <f t="shared" si="33"/>
        <v>0.96850874119990726</v>
      </c>
      <c r="G303" s="10">
        <f t="shared" si="34"/>
        <v>-4.786748189157022E-3</v>
      </c>
      <c r="H303" s="10">
        <f t="shared" si="35"/>
        <v>1.1593237034187187</v>
      </c>
      <c r="I303" s="10">
        <f t="shared" si="36"/>
        <v>33.765356798394251</v>
      </c>
      <c r="J303" s="10">
        <f t="shared" si="43"/>
        <v>-5.3098434944186742E-8</v>
      </c>
      <c r="K303" s="10">
        <f t="shared" si="44"/>
        <v>-2.8870074452609457E-6</v>
      </c>
      <c r="L303" s="10">
        <f t="shared" si="45"/>
        <v>33.765353858288371</v>
      </c>
    </row>
    <row r="304" spans="1:12" x14ac:dyDescent="0.2">
      <c r="A304" s="11">
        <v>40110</v>
      </c>
      <c r="B304" s="9">
        <v>22.6</v>
      </c>
      <c r="C304" s="9">
        <v>48300</v>
      </c>
      <c r="D304" s="10">
        <v>43196</v>
      </c>
      <c r="E304" s="10">
        <f t="shared" si="32"/>
        <v>1.118159088804519</v>
      </c>
      <c r="F304" s="10">
        <f t="shared" si="33"/>
        <v>0.94879710336302869</v>
      </c>
      <c r="G304" s="10">
        <f t="shared" si="34"/>
        <v>-8.4381144956341188E-3</v>
      </c>
      <c r="H304" s="10">
        <f t="shared" si="35"/>
        <v>1.1785017943680305</v>
      </c>
      <c r="I304" s="10">
        <f t="shared" si="36"/>
        <v>32.995283374557857</v>
      </c>
      <c r="J304" s="10">
        <f t="shared" si="43"/>
        <v>-5.5323186952797906E-8</v>
      </c>
      <c r="K304" s="10">
        <f t="shared" si="44"/>
        <v>-3.2854987287502761E-6</v>
      </c>
      <c r="L304" s="10">
        <f t="shared" si="45"/>
        <v>32.995280033735945</v>
      </c>
    </row>
    <row r="305" spans="1:12" x14ac:dyDescent="0.2">
      <c r="A305" s="11">
        <v>40111</v>
      </c>
      <c r="B305" s="9">
        <v>23.6</v>
      </c>
      <c r="C305" s="9">
        <v>48500</v>
      </c>
      <c r="D305" s="10">
        <v>43197</v>
      </c>
      <c r="E305" s="10">
        <f t="shared" si="32"/>
        <v>1.1227631548487162</v>
      </c>
      <c r="F305" s="10">
        <f t="shared" si="33"/>
        <v>0.93361823303426494</v>
      </c>
      <c r="G305" s="10">
        <f t="shared" si="34"/>
        <v>-1.202398341413889E-2</v>
      </c>
      <c r="H305" s="10">
        <f t="shared" si="35"/>
        <v>1.2025934317924889</v>
      </c>
      <c r="I305" s="10">
        <f t="shared" si="36"/>
        <v>32.403301093299589</v>
      </c>
      <c r="J305" s="10">
        <f t="shared" si="43"/>
        <v>-5.7133041788927833E-8</v>
      </c>
      <c r="K305" s="10">
        <f t="shared" si="44"/>
        <v>-3.7512132739281964E-6</v>
      </c>
      <c r="L305" s="10">
        <f t="shared" si="45"/>
        <v>32.403297284953275</v>
      </c>
    </row>
    <row r="306" spans="1:12" x14ac:dyDescent="0.2">
      <c r="A306" s="11">
        <v>40112</v>
      </c>
      <c r="B306" s="9">
        <v>24.3</v>
      </c>
      <c r="C306" s="9">
        <v>49400</v>
      </c>
      <c r="D306" s="10">
        <v>43198</v>
      </c>
      <c r="E306" s="10">
        <f t="shared" si="32"/>
        <v>1.1435714616417427</v>
      </c>
      <c r="F306" s="10">
        <f t="shared" si="33"/>
        <v>0.93771147253704468</v>
      </c>
      <c r="G306" s="10">
        <f t="shared" si="34"/>
        <v>-1.212921146172272E-2</v>
      </c>
      <c r="H306" s="10">
        <f t="shared" si="35"/>
        <v>1.2195344678334044</v>
      </c>
      <c r="I306" s="10">
        <f t="shared" si="36"/>
        <v>32.561713940568751</v>
      </c>
      <c r="J306" s="10">
        <f t="shared" si="43"/>
        <v>-5.6636335818036623E-8</v>
      </c>
      <c r="K306" s="10">
        <f t="shared" si="44"/>
        <v>-3.9912983990662744E-6</v>
      </c>
      <c r="L306" s="10">
        <f t="shared" si="45"/>
        <v>32.561709892634013</v>
      </c>
    </row>
    <row r="307" spans="1:12" x14ac:dyDescent="0.2">
      <c r="A307" s="11">
        <v>40113</v>
      </c>
      <c r="B307" s="9">
        <v>25</v>
      </c>
      <c r="C307" s="9">
        <v>48200</v>
      </c>
      <c r="D307" s="10">
        <v>43199</v>
      </c>
      <c r="E307" s="10">
        <f t="shared" si="32"/>
        <v>1.1157665686705711</v>
      </c>
      <c r="F307" s="10">
        <f t="shared" si="33"/>
        <v>0.90233142871483007</v>
      </c>
      <c r="G307" s="10">
        <f t="shared" si="34"/>
        <v>-1.9547684924288784E-2</v>
      </c>
      <c r="H307" s="10">
        <f t="shared" si="35"/>
        <v>1.2365374109374998</v>
      </c>
      <c r="I307" s="10">
        <f t="shared" si="36"/>
        <v>31.1878774975285</v>
      </c>
      <c r="J307" s="10">
        <f t="shared" si="43"/>
        <v>-6.1155197205483874E-8</v>
      </c>
      <c r="K307" s="10">
        <f t="shared" si="44"/>
        <v>-4.4921954224496047E-6</v>
      </c>
      <c r="L307" s="10">
        <f t="shared" si="45"/>
        <v>31.187872944177879</v>
      </c>
    </row>
    <row r="308" spans="1:12" x14ac:dyDescent="0.2">
      <c r="A308" s="11">
        <v>40114</v>
      </c>
      <c r="B308" s="9">
        <v>25.2</v>
      </c>
      <c r="C308" s="9">
        <v>47700</v>
      </c>
      <c r="D308" s="10">
        <v>43200</v>
      </c>
      <c r="E308" s="10">
        <f t="shared" si="32"/>
        <v>1.1041666666666667</v>
      </c>
      <c r="F308" s="10">
        <f t="shared" si="33"/>
        <v>0.88944804459190674</v>
      </c>
      <c r="G308" s="10">
        <f t="shared" si="34"/>
        <v>-2.2209801272215179E-2</v>
      </c>
      <c r="H308" s="10">
        <f t="shared" si="35"/>
        <v>1.2414065929767448</v>
      </c>
      <c r="I308" s="10">
        <f t="shared" si="36"/>
        <v>30.689747697597198</v>
      </c>
      <c r="J308" s="10">
        <f t="shared" si="43"/>
        <v>-6.2935869903937365E-8</v>
      </c>
      <c r="K308" s="10">
        <f t="shared" si="44"/>
        <v>-4.6649872480812166E-6</v>
      </c>
      <c r="L308" s="10">
        <f t="shared" si="45"/>
        <v>30.689742969674079</v>
      </c>
    </row>
    <row r="309" spans="1:12" x14ac:dyDescent="0.2">
      <c r="A309" s="11">
        <v>40115</v>
      </c>
      <c r="B309" s="9">
        <v>26.2</v>
      </c>
      <c r="C309" s="9">
        <v>47800</v>
      </c>
      <c r="D309" s="10">
        <v>43201</v>
      </c>
      <c r="E309" s="10">
        <f t="shared" si="32"/>
        <v>1.1064558690771047</v>
      </c>
      <c r="F309" s="10">
        <f t="shared" si="33"/>
        <v>0.87409805469876489</v>
      </c>
      <c r="G309" s="10">
        <f t="shared" si="34"/>
        <v>-2.6956038138894401E-2</v>
      </c>
      <c r="H309" s="10">
        <f t="shared" si="35"/>
        <v>1.2658257996677682</v>
      </c>
      <c r="I309" s="10">
        <f t="shared" si="36"/>
        <v>30.096143596732663</v>
      </c>
      <c r="J309" s="10">
        <f t="shared" si="43"/>
        <v>-6.5160883197162293E-8</v>
      </c>
      <c r="K309" s="10">
        <f t="shared" si="44"/>
        <v>-5.1804091132695732E-6</v>
      </c>
      <c r="L309" s="10">
        <f t="shared" si="45"/>
        <v>30.096138351162665</v>
      </c>
    </row>
    <row r="310" spans="1:12" x14ac:dyDescent="0.2">
      <c r="A310" s="11">
        <v>40116</v>
      </c>
      <c r="B310" s="9">
        <v>26.8</v>
      </c>
      <c r="C310" s="9">
        <v>48000</v>
      </c>
      <c r="D310" s="10">
        <v>43202</v>
      </c>
      <c r="E310" s="10">
        <f t="shared" si="32"/>
        <v>1.1110596731632796</v>
      </c>
      <c r="F310" s="10">
        <f t="shared" si="33"/>
        <v>0.86765276172200911</v>
      </c>
      <c r="G310" s="10">
        <f t="shared" si="34"/>
        <v>-2.9408604152038453E-2</v>
      </c>
      <c r="H310" s="10">
        <f t="shared" si="35"/>
        <v>1.2805349353792026</v>
      </c>
      <c r="I310" s="10">
        <f t="shared" si="36"/>
        <v>29.846913473480569</v>
      </c>
      <c r="J310" s="10">
        <f t="shared" si="43"/>
        <v>-6.6130457744896815E-8</v>
      </c>
      <c r="K310" s="10">
        <f t="shared" si="44"/>
        <v>-5.471405200819025E-6</v>
      </c>
      <c r="L310" s="10">
        <f t="shared" si="45"/>
        <v>29.846907935944913</v>
      </c>
    </row>
    <row r="311" spans="1:12" x14ac:dyDescent="0.2">
      <c r="A311" s="11">
        <v>40117</v>
      </c>
      <c r="B311" s="9">
        <v>25.9</v>
      </c>
      <c r="C311" s="9">
        <v>47800</v>
      </c>
      <c r="D311" s="10">
        <v>43203</v>
      </c>
      <c r="E311" s="10">
        <f t="shared" si="32"/>
        <v>1.1064046478253824</v>
      </c>
      <c r="F311" s="10">
        <f t="shared" si="33"/>
        <v>0.87915438440219762</v>
      </c>
      <c r="G311" s="10">
        <f t="shared" si="34"/>
        <v>-2.5419442904829791E-2</v>
      </c>
      <c r="H311" s="10">
        <f t="shared" si="35"/>
        <v>1.2584873231084539</v>
      </c>
      <c r="I311" s="10">
        <f t="shared" si="36"/>
        <v>30.291474842391491</v>
      </c>
      <c r="J311" s="10">
        <f t="shared" si="43"/>
        <v>-6.4415100342741404E-8</v>
      </c>
      <c r="K311" s="10">
        <f t="shared" si="44"/>
        <v>-5.0205855497629046E-6</v>
      </c>
      <c r="L311" s="10">
        <f t="shared" si="45"/>
        <v>30.291469757390839</v>
      </c>
    </row>
    <row r="312" spans="1:12" x14ac:dyDescent="0.2">
      <c r="A312" s="11">
        <v>40118</v>
      </c>
      <c r="B312" s="9">
        <v>25.9</v>
      </c>
      <c r="C312" s="9">
        <v>47700</v>
      </c>
      <c r="D312" s="10">
        <v>43204</v>
      </c>
      <c r="E312" s="10">
        <f t="shared" si="32"/>
        <v>1.1040644384779188</v>
      </c>
      <c r="F312" s="10">
        <f t="shared" si="33"/>
        <v>0.87729484294755411</v>
      </c>
      <c r="G312" s="10">
        <f t="shared" si="34"/>
        <v>-2.5760191126924563E-2</v>
      </c>
      <c r="H312" s="10">
        <f t="shared" si="35"/>
        <v>1.2584873231084539</v>
      </c>
      <c r="I312" s="10">
        <f t="shared" si="36"/>
        <v>30.219842987123339</v>
      </c>
      <c r="J312" s="10">
        <f t="shared" si="43"/>
        <v>-6.4687877674291504E-8</v>
      </c>
      <c r="K312" s="10">
        <f t="shared" si="44"/>
        <v>-5.0359225412387988E-6</v>
      </c>
      <c r="L312" s="10">
        <f t="shared" si="45"/>
        <v>30.21983788651292</v>
      </c>
    </row>
    <row r="313" spans="1:12" x14ac:dyDescent="0.2">
      <c r="A313" s="11">
        <v>40119</v>
      </c>
      <c r="B313" s="9">
        <v>24.6</v>
      </c>
      <c r="C313" s="9">
        <v>50100</v>
      </c>
      <c r="D313" s="10">
        <v>43205</v>
      </c>
      <c r="E313" s="10">
        <f t="shared" si="32"/>
        <v>1.1595880106469159</v>
      </c>
      <c r="F313" s="10">
        <f t="shared" si="33"/>
        <v>0.94520283611471323</v>
      </c>
      <c r="G313" s="10">
        <f t="shared" si="34"/>
        <v>-1.1048575279277419E-2</v>
      </c>
      <c r="H313" s="10">
        <f t="shared" si="35"/>
        <v>1.2268139348940592</v>
      </c>
      <c r="I313" s="10">
        <f t="shared" si="36"/>
        <v>32.853203753707149</v>
      </c>
      <c r="J313" s="10">
        <f t="shared" si="43"/>
        <v>-5.5743897956933007E-8</v>
      </c>
      <c r="K313" s="10">
        <f t="shared" si="44"/>
        <v>-4.0558895137773611E-6</v>
      </c>
      <c r="L313" s="10">
        <f t="shared" si="45"/>
        <v>32.85319964207374</v>
      </c>
    </row>
    <row r="314" spans="1:12" x14ac:dyDescent="0.2">
      <c r="A314" s="11">
        <v>40120</v>
      </c>
      <c r="B314" s="9">
        <v>22.6</v>
      </c>
      <c r="C314" s="9">
        <v>50800</v>
      </c>
      <c r="D314" s="10">
        <v>43206</v>
      </c>
      <c r="E314" s="10">
        <f t="shared" si="32"/>
        <v>1.1757626255612645</v>
      </c>
      <c r="F314" s="10">
        <f t="shared" si="33"/>
        <v>0.99767571944323186</v>
      </c>
      <c r="G314" s="10">
        <f t="shared" si="34"/>
        <v>-4.0100300029239375E-4</v>
      </c>
      <c r="H314" s="10">
        <f t="shared" si="35"/>
        <v>1.1785017943680305</v>
      </c>
      <c r="I314" s="10">
        <f t="shared" si="36"/>
        <v>34.90859900924648</v>
      </c>
      <c r="J314" s="10">
        <f t="shared" si="43"/>
        <v>-5.0044821387425877E-8</v>
      </c>
      <c r="K314" s="10">
        <f t="shared" si="44"/>
        <v>-3.055647794464858E-6</v>
      </c>
      <c r="L314" s="10">
        <f t="shared" si="45"/>
        <v>34.908595903553866</v>
      </c>
    </row>
    <row r="315" spans="1:12" x14ac:dyDescent="0.2">
      <c r="A315" s="11">
        <v>40121</v>
      </c>
      <c r="B315" s="9">
        <v>22.4</v>
      </c>
      <c r="C315" s="9">
        <v>51100</v>
      </c>
      <c r="D315" s="10">
        <v>43207</v>
      </c>
      <c r="E315" s="10">
        <f t="shared" si="32"/>
        <v>1.182678732612771</v>
      </c>
      <c r="F315" s="10">
        <f t="shared" si="33"/>
        <v>1.0076505827277473</v>
      </c>
      <c r="G315" s="10">
        <f t="shared" si="34"/>
        <v>1.3006324649617873E-3</v>
      </c>
      <c r="H315" s="10">
        <f t="shared" si="35"/>
        <v>1.1736992494076826</v>
      </c>
      <c r="I315" s="10">
        <f t="shared" si="36"/>
        <v>35.301091687426172</v>
      </c>
      <c r="J315" s="10">
        <f t="shared" si="43"/>
        <v>-4.906074977632819E-8</v>
      </c>
      <c r="K315" s="10">
        <f t="shared" si="44"/>
        <v>-2.9412644707575712E-6</v>
      </c>
      <c r="L315" s="10">
        <f t="shared" si="45"/>
        <v>35.301088697100951</v>
      </c>
    </row>
    <row r="316" spans="1:12" x14ac:dyDescent="0.2">
      <c r="A316" s="11">
        <v>40122</v>
      </c>
      <c r="B316" s="9">
        <v>21.5</v>
      </c>
      <c r="C316" s="9">
        <v>52300</v>
      </c>
      <c r="D316" s="10">
        <v>43208</v>
      </c>
      <c r="E316" s="10">
        <f t="shared" si="32"/>
        <v>1.2104239955563785</v>
      </c>
      <c r="F316" s="10">
        <f t="shared" si="33"/>
        <v>1.0505746855758475</v>
      </c>
      <c r="G316" s="10">
        <f t="shared" si="34"/>
        <v>7.9466381724739299E-3</v>
      </c>
      <c r="H316" s="10">
        <f t="shared" si="35"/>
        <v>1.1521541611226938</v>
      </c>
      <c r="I316" s="10">
        <f t="shared" si="36"/>
        <v>36.997020929484421</v>
      </c>
      <c r="J316" s="10">
        <f t="shared" si="43"/>
        <v>-4.5140487691082653E-8</v>
      </c>
      <c r="K316" s="10">
        <f t="shared" si="44"/>
        <v>-2.4644436173822835E-6</v>
      </c>
      <c r="L316" s="10">
        <f t="shared" si="45"/>
        <v>36.997018419900314</v>
      </c>
    </row>
    <row r="317" spans="1:12" x14ac:dyDescent="0.2">
      <c r="A317" s="11">
        <v>40123</v>
      </c>
      <c r="B317" s="9">
        <v>20.5</v>
      </c>
      <c r="C317" s="9">
        <v>52300</v>
      </c>
      <c r="D317" s="10">
        <v>43209</v>
      </c>
      <c r="E317" s="10">
        <f t="shared" si="32"/>
        <v>1.2103959823184984</v>
      </c>
      <c r="F317" s="10">
        <f t="shared" si="33"/>
        <v>1.0727180181003284</v>
      </c>
      <c r="G317" s="10">
        <f t="shared" si="34"/>
        <v>9.9983594217657127E-3</v>
      </c>
      <c r="H317" s="10">
        <f t="shared" si="35"/>
        <v>1.1283449722061938</v>
      </c>
      <c r="I317" s="10">
        <f t="shared" si="36"/>
        <v>37.875359891391128</v>
      </c>
      <c r="J317" s="10">
        <f t="shared" si="43"/>
        <v>-4.3299307132756292E-8</v>
      </c>
      <c r="K317" s="10">
        <f t="shared" si="44"/>
        <v>-2.0534205795307732E-6</v>
      </c>
      <c r="L317" s="10">
        <f t="shared" si="45"/>
        <v>37.875357794671238</v>
      </c>
    </row>
    <row r="318" spans="1:12" x14ac:dyDescent="0.2">
      <c r="A318" s="11">
        <v>40124</v>
      </c>
      <c r="B318" s="9">
        <v>20.100000000000001</v>
      </c>
      <c r="C318" s="9">
        <v>53300</v>
      </c>
      <c r="D318" s="10">
        <v>43210</v>
      </c>
      <c r="E318" s="10">
        <f t="shared" si="32"/>
        <v>1.2335107613978247</v>
      </c>
      <c r="F318" s="10">
        <f t="shared" si="33"/>
        <v>1.1024707156932563</v>
      </c>
      <c r="G318" s="10">
        <f t="shared" si="34"/>
        <v>1.3470139708884804E-2</v>
      </c>
      <c r="H318" s="10">
        <f t="shared" si="35"/>
        <v>1.1188603414487683</v>
      </c>
      <c r="I318" s="10">
        <f t="shared" si="36"/>
        <v>39.061428132138367</v>
      </c>
      <c r="J318" s="10">
        <f t="shared" si="43"/>
        <v>-4.0997646767917046E-8</v>
      </c>
      <c r="K318" s="10">
        <f t="shared" si="44"/>
        <v>-1.8411237188261253E-6</v>
      </c>
      <c r="L318" s="10">
        <f t="shared" si="45"/>
        <v>39.061426250017</v>
      </c>
    </row>
    <row r="319" spans="1:12" x14ac:dyDescent="0.2">
      <c r="A319" s="11">
        <v>40125</v>
      </c>
      <c r="B319" s="9">
        <v>20.2</v>
      </c>
      <c r="C319" s="9">
        <v>52100</v>
      </c>
      <c r="D319" s="10">
        <v>43211</v>
      </c>
      <c r="E319" s="10">
        <f t="shared" si="32"/>
        <v>1.2057115086436323</v>
      </c>
      <c r="F319" s="10">
        <f t="shared" si="33"/>
        <v>1.0753477623743402</v>
      </c>
      <c r="G319" s="10">
        <f t="shared" si="34"/>
        <v>9.8604816347615167E-3</v>
      </c>
      <c r="H319" s="10">
        <f t="shared" si="35"/>
        <v>1.121229383489349</v>
      </c>
      <c r="I319" s="10">
        <f t="shared" si="36"/>
        <v>37.979508523577472</v>
      </c>
      <c r="J319" s="10">
        <f t="shared" si="43"/>
        <v>-4.3088158882761048E-8</v>
      </c>
      <c r="K319" s="10">
        <f t="shared" si="44"/>
        <v>-1.9432221585475356E-6</v>
      </c>
      <c r="L319" s="10">
        <f t="shared" si="45"/>
        <v>37.979506537267156</v>
      </c>
    </row>
    <row r="320" spans="1:12" x14ac:dyDescent="0.2">
      <c r="A320" s="11">
        <v>40126</v>
      </c>
      <c r="B320" s="9">
        <v>20.9</v>
      </c>
      <c r="C320" s="9">
        <v>51000</v>
      </c>
      <c r="D320" s="10">
        <v>43212</v>
      </c>
      <c r="E320" s="10">
        <f t="shared" si="32"/>
        <v>1.1802277145237434</v>
      </c>
      <c r="F320" s="10">
        <f t="shared" si="33"/>
        <v>1.0372418216162633</v>
      </c>
      <c r="G320" s="10">
        <f t="shared" si="34"/>
        <v>5.2971089160824599E-3</v>
      </c>
      <c r="H320" s="10">
        <f t="shared" si="35"/>
        <v>1.1378520321179058</v>
      </c>
      <c r="I320" s="10">
        <f t="shared" si="36"/>
        <v>36.468331196225598</v>
      </c>
      <c r="J320" s="10">
        <f t="shared" si="43"/>
        <v>-4.6306307748291815E-8</v>
      </c>
      <c r="K320" s="10">
        <f t="shared" si="44"/>
        <v>-2.2988683368282526E-6</v>
      </c>
      <c r="L320" s="10">
        <f t="shared" si="45"/>
        <v>36.468328851050956</v>
      </c>
    </row>
    <row r="321" spans="1:12" x14ac:dyDescent="0.2">
      <c r="A321" s="11">
        <v>40127</v>
      </c>
      <c r="B321" s="9">
        <v>21.6</v>
      </c>
      <c r="C321" s="9">
        <v>50100</v>
      </c>
      <c r="D321" s="10">
        <v>43213</v>
      </c>
      <c r="E321" s="10">
        <f t="shared" si="32"/>
        <v>1.1593733367273737</v>
      </c>
      <c r="F321" s="10">
        <f t="shared" si="33"/>
        <v>1.0041840709410772</v>
      </c>
      <c r="G321" s="10">
        <f t="shared" si="34"/>
        <v>6.3983268112892356E-4</v>
      </c>
      <c r="H321" s="10">
        <f t="shared" si="35"/>
        <v>1.1545426483820442</v>
      </c>
      <c r="I321" s="10">
        <f t="shared" si="36"/>
        <v>35.164545579369658</v>
      </c>
      <c r="J321" s="10">
        <f t="shared" si="43"/>
        <v>-4.9399422148547748E-8</v>
      </c>
      <c r="K321" s="10">
        <f t="shared" si="44"/>
        <v>-2.6672511866133476E-6</v>
      </c>
      <c r="L321" s="10">
        <f t="shared" si="45"/>
        <v>35.164542862719046</v>
      </c>
    </row>
    <row r="322" spans="1:12" x14ac:dyDescent="0.2">
      <c r="A322" s="11">
        <v>40128</v>
      </c>
      <c r="B322" s="9">
        <v>22.2</v>
      </c>
      <c r="C322" s="9">
        <v>49600</v>
      </c>
      <c r="D322" s="10">
        <v>43214</v>
      </c>
      <c r="E322" s="10">
        <f t="shared" si="32"/>
        <v>1.1477761836441893</v>
      </c>
      <c r="F322" s="10">
        <f t="shared" si="33"/>
        <v>0.98192675784096906</v>
      </c>
      <c r="G322" s="10">
        <f t="shared" si="34"/>
        <v>-2.9284251765657118E-3</v>
      </c>
      <c r="H322" s="10">
        <f t="shared" si="35"/>
        <v>1.1689020331494835</v>
      </c>
      <c r="I322" s="10">
        <f t="shared" si="36"/>
        <v>34.290425997748414</v>
      </c>
      <c r="J322" s="10">
        <f t="shared" si="43"/>
        <v>-5.1659903306862355E-8</v>
      </c>
      <c r="K322" s="10">
        <f t="shared" si="44"/>
        <v>-2.9793117138110345E-6</v>
      </c>
      <c r="L322" s="10">
        <f t="shared" si="45"/>
        <v>34.290422966776795</v>
      </c>
    </row>
    <row r="323" spans="1:12" x14ac:dyDescent="0.2">
      <c r="A323" s="11">
        <v>40129</v>
      </c>
      <c r="B323" s="9">
        <v>19.7</v>
      </c>
      <c r="C323" s="9">
        <v>50200</v>
      </c>
      <c r="D323" s="10">
        <v>43215</v>
      </c>
      <c r="E323" s="10">
        <f t="shared" si="32"/>
        <v>1.1616336920050909</v>
      </c>
      <c r="F323" s="10">
        <f t="shared" si="33"/>
        <v>1.0470843629455477</v>
      </c>
      <c r="G323" s="10">
        <f t="shared" si="34"/>
        <v>5.4779300059407971E-3</v>
      </c>
      <c r="H323" s="10">
        <f t="shared" si="35"/>
        <v>1.1093983762084891</v>
      </c>
      <c r="I323" s="10">
        <f t="shared" si="36"/>
        <v>36.856728377842863</v>
      </c>
      <c r="J323" s="10">
        <f t="shared" si="43"/>
        <v>-4.5441388954360738E-8</v>
      </c>
      <c r="K323" s="10">
        <f t="shared" si="44"/>
        <v>-1.8390974285481744E-6</v>
      </c>
      <c r="L323" s="10">
        <f t="shared" si="45"/>
        <v>36.856726493304045</v>
      </c>
    </row>
    <row r="324" spans="1:12" x14ac:dyDescent="0.2">
      <c r="A324" s="11">
        <v>40130</v>
      </c>
      <c r="B324" s="9">
        <v>18.3</v>
      </c>
      <c r="C324" s="9">
        <v>52600</v>
      </c>
      <c r="D324" s="10">
        <v>43216</v>
      </c>
      <c r="E324" s="10">
        <f t="shared" si="32"/>
        <v>1.2171417993335802</v>
      </c>
      <c r="F324" s="10">
        <f t="shared" si="33"/>
        <v>1.130685707949463</v>
      </c>
      <c r="G324" s="10">
        <f t="shared" si="34"/>
        <v>1.1685197799322448E-2</v>
      </c>
      <c r="H324" s="10">
        <f t="shared" si="35"/>
        <v>1.0764634157629076</v>
      </c>
      <c r="I324" s="10">
        <f t="shared" si="36"/>
        <v>40.186610929171337</v>
      </c>
      <c r="J324" s="10">
        <f t="shared" si="43"/>
        <v>-3.898038259928283E-8</v>
      </c>
      <c r="K324" s="10">
        <f t="shared" si="44"/>
        <v>-1.1803052250845307E-6</v>
      </c>
      <c r="L324" s="10">
        <f t="shared" si="45"/>
        <v>40.18660970988573</v>
      </c>
    </row>
    <row r="325" spans="1:12" x14ac:dyDescent="0.2">
      <c r="A325" s="11">
        <v>40131</v>
      </c>
      <c r="B325" s="9">
        <v>18.399999999999999</v>
      </c>
      <c r="C325" s="9">
        <v>53300</v>
      </c>
      <c r="D325" s="10">
        <v>43217</v>
      </c>
      <c r="E325" s="10">
        <f t="shared" si="32"/>
        <v>1.2333109655922438</v>
      </c>
      <c r="F325" s="10">
        <f t="shared" si="33"/>
        <v>1.1432180747541527</v>
      </c>
      <c r="G325" s="10">
        <f t="shared" si="34"/>
        <v>1.3303977249887605E-2</v>
      </c>
      <c r="H325" s="10">
        <f t="shared" si="35"/>
        <v>1.0788063912105881</v>
      </c>
      <c r="I325" s="10">
        <f t="shared" si="36"/>
        <v>40.690515578297742</v>
      </c>
      <c r="J325" s="10">
        <f t="shared" si="43"/>
        <v>-3.8131818952209705E-8</v>
      </c>
      <c r="K325" s="10">
        <f t="shared" si="44"/>
        <v>-1.1949732144109817E-6</v>
      </c>
      <c r="L325" s="10">
        <f t="shared" si="45"/>
        <v>40.69051434519271</v>
      </c>
    </row>
    <row r="326" spans="1:12" x14ac:dyDescent="0.2">
      <c r="A326" s="11">
        <v>40132</v>
      </c>
      <c r="B326" s="9">
        <v>18.600000000000001</v>
      </c>
      <c r="C326" s="9">
        <v>53300</v>
      </c>
      <c r="D326" s="10">
        <v>43218</v>
      </c>
      <c r="E326" s="10">
        <f t="shared" si="32"/>
        <v>1.2332824286177055</v>
      </c>
      <c r="F326" s="10">
        <f t="shared" si="33"/>
        <v>1.1382428207488198</v>
      </c>
      <c r="G326" s="10">
        <f t="shared" si="34"/>
        <v>1.3502878128064465E-2</v>
      </c>
      <c r="H326" s="10">
        <f t="shared" si="35"/>
        <v>1.0834967777845168</v>
      </c>
      <c r="I326" s="10">
        <f t="shared" si="36"/>
        <v>40.491184399009697</v>
      </c>
      <c r="J326" s="10">
        <f t="shared" si="43"/>
        <v>-3.8465344176413389E-8</v>
      </c>
      <c r="K326" s="10">
        <f t="shared" si="44"/>
        <v>-1.2693864036139168E-6</v>
      </c>
      <c r="L326" s="10">
        <f t="shared" si="45"/>
        <v>40.49118309115795</v>
      </c>
    </row>
    <row r="327" spans="1:12" x14ac:dyDescent="0.2">
      <c r="A327" s="11">
        <v>40133</v>
      </c>
      <c r="B327" s="9">
        <v>19.399999999999999</v>
      </c>
      <c r="C327" s="9">
        <v>53300</v>
      </c>
      <c r="D327" s="10">
        <v>43219</v>
      </c>
      <c r="E327" s="10">
        <f t="shared" si="32"/>
        <v>1.2332538929637429</v>
      </c>
      <c r="F327" s="10">
        <f t="shared" si="33"/>
        <v>1.1187834203044458</v>
      </c>
      <c r="G327" s="10">
        <f t="shared" si="34"/>
        <v>1.3794434778284818E-2</v>
      </c>
      <c r="H327" s="10">
        <f t="shared" si="35"/>
        <v>1.1023169190585138</v>
      </c>
      <c r="I327" s="10">
        <f t="shared" si="36"/>
        <v>39.712664862141402</v>
      </c>
      <c r="J327" s="10">
        <f t="shared" si="43"/>
        <v>-3.9812783431614473E-8</v>
      </c>
      <c r="K327" s="10">
        <f t="shared" si="44"/>
        <v>-1.5714603572054006E-6</v>
      </c>
      <c r="L327" s="10">
        <f t="shared" si="45"/>
        <v>39.71266325086826</v>
      </c>
    </row>
    <row r="328" spans="1:12" x14ac:dyDescent="0.2">
      <c r="A328" s="11">
        <v>40134</v>
      </c>
      <c r="B328" s="9">
        <v>20</v>
      </c>
      <c r="C328" s="9">
        <v>53100</v>
      </c>
      <c r="D328" s="10">
        <v>43220</v>
      </c>
      <c r="E328" s="10">
        <f t="shared" si="32"/>
        <v>1.2285978713558539</v>
      </c>
      <c r="F328" s="10">
        <f t="shared" si="33"/>
        <v>1.1004083177161132</v>
      </c>
      <c r="G328" s="10">
        <f t="shared" si="34"/>
        <v>1.293785003391488E-2</v>
      </c>
      <c r="H328" s="10">
        <f t="shared" si="35"/>
        <v>1.1164927159999998</v>
      </c>
      <c r="I328" s="10">
        <f t="shared" si="36"/>
        <v>38.978728926252337</v>
      </c>
      <c r="J328" s="10">
        <f t="shared" si="43"/>
        <v>-4.1151205064042836E-8</v>
      </c>
      <c r="K328" s="10">
        <f t="shared" si="44"/>
        <v>-1.812634582204246E-6</v>
      </c>
      <c r="L328" s="10">
        <f t="shared" si="45"/>
        <v>38.978727072466555</v>
      </c>
    </row>
    <row r="329" spans="1:12" x14ac:dyDescent="0.2">
      <c r="A329" s="11">
        <v>40135</v>
      </c>
      <c r="B329" s="9">
        <v>20.5</v>
      </c>
      <c r="C329" s="9">
        <v>51800</v>
      </c>
      <c r="D329" s="10">
        <v>43221</v>
      </c>
      <c r="E329" s="10">
        <f t="shared" ref="E329:E373" si="46">C329/D329</f>
        <v>1.1984914740519654</v>
      </c>
      <c r="F329" s="10">
        <f t="shared" ref="F329:F373" si="47">E329/H329</f>
        <v>1.0621676026159073</v>
      </c>
      <c r="G329" s="10">
        <f t="shared" ref="G329:G373" si="48">((B329-15)/(1+0.0162*(B329-15)))*(0.0005+(-0.0056)*F329^0.5+(-0.0066)*F329+(-0.0375)*F329^1.5+(0.0636)*F329^2+(-0.0144)*F329^2.5)</f>
        <v>8.4718850186731049E-3</v>
      </c>
      <c r="H329" s="10">
        <f t="shared" ref="H329:H373" si="49">0.6766097+0.0200564*B329+0.0001104259*B329^2+(-6.9698*10^-7)*B329^3+(1.0031*10^-9)*B329^4</f>
        <v>1.1283449722061938</v>
      </c>
      <c r="I329" s="10">
        <f t="shared" ref="I329:I373" si="50">0.008+(-0.1692)*F329^0.5+25.3851*F329+14.0941*F329^1.5+(-7.0261)*F329^2+2.7081*F329^2.5+G329</f>
        <v>37.455907159801612</v>
      </c>
      <c r="J329" s="10">
        <f t="shared" si="43"/>
        <v>-4.4162222540143163E-8</v>
      </c>
      <c r="K329" s="10">
        <f t="shared" si="44"/>
        <v>-2.0829912815998715E-6</v>
      </c>
      <c r="L329" s="10">
        <f t="shared" si="45"/>
        <v>37.455905032648111</v>
      </c>
    </row>
    <row r="330" spans="1:12" x14ac:dyDescent="0.2">
      <c r="A330" s="11">
        <v>40136</v>
      </c>
      <c r="B330" s="9">
        <v>20.9</v>
      </c>
      <c r="C330" s="9">
        <v>51700</v>
      </c>
      <c r="D330" s="10">
        <v>43222</v>
      </c>
      <c r="E330" s="10">
        <f t="shared" si="46"/>
        <v>1.196150108740919</v>
      </c>
      <c r="F330" s="10">
        <f t="shared" si="47"/>
        <v>1.051235200164385</v>
      </c>
      <c r="G330" s="10">
        <f t="shared" si="48"/>
        <v>7.3763256090117373E-3</v>
      </c>
      <c r="H330" s="10">
        <f t="shared" si="49"/>
        <v>1.1378520321179058</v>
      </c>
      <c r="I330" s="10">
        <f t="shared" si="50"/>
        <v>37.022541832522265</v>
      </c>
      <c r="J330" s="10">
        <f t="shared" si="43"/>
        <v>-4.5083881028601987E-8</v>
      </c>
      <c r="K330" s="10">
        <f t="shared" si="44"/>
        <v>-2.2547524899269953E-6</v>
      </c>
      <c r="L330" s="10">
        <f t="shared" si="45"/>
        <v>37.022539532685897</v>
      </c>
    </row>
    <row r="331" spans="1:12" x14ac:dyDescent="0.2">
      <c r="A331" s="11">
        <v>40137</v>
      </c>
      <c r="B331" s="9">
        <v>21.5</v>
      </c>
      <c r="C331" s="9">
        <v>53500</v>
      </c>
      <c r="D331" s="10">
        <v>43223</v>
      </c>
      <c r="E331" s="10">
        <f t="shared" si="46"/>
        <v>1.2377669296439395</v>
      </c>
      <c r="F331" s="10">
        <f t="shared" si="47"/>
        <v>1.0743066955882208</v>
      </c>
      <c r="G331" s="10">
        <f t="shared" si="48"/>
        <v>1.1913298474847791E-2</v>
      </c>
      <c r="H331" s="10">
        <f t="shared" si="49"/>
        <v>1.1521541611226938</v>
      </c>
      <c r="I331" s="10">
        <f t="shared" si="50"/>
        <v>37.940270704154273</v>
      </c>
      <c r="J331" s="10">
        <f t="shared" si="43"/>
        <v>-4.3171563464544778E-8</v>
      </c>
      <c r="K331" s="10">
        <f t="shared" si="44"/>
        <v>-2.3860872607701417E-6</v>
      </c>
      <c r="L331" s="10">
        <f t="shared" si="45"/>
        <v>37.940268274895452</v>
      </c>
    </row>
    <row r="332" spans="1:12" x14ac:dyDescent="0.2">
      <c r="A332" s="11">
        <v>40138</v>
      </c>
      <c r="B332" s="9">
        <v>21.4</v>
      </c>
      <c r="C332" s="9">
        <v>52400</v>
      </c>
      <c r="D332" s="10">
        <v>43224</v>
      </c>
      <c r="E332" s="10">
        <f t="shared" si="46"/>
        <v>1.2122894688136221</v>
      </c>
      <c r="F332" s="10">
        <f t="shared" si="47"/>
        <v>1.0543783460283291</v>
      </c>
      <c r="G332" s="10">
        <f t="shared" si="48"/>
        <v>8.4527476728839777E-3</v>
      </c>
      <c r="H332" s="10">
        <f t="shared" si="49"/>
        <v>1.1497670389193009</v>
      </c>
      <c r="I332" s="10">
        <f t="shared" si="50"/>
        <v>37.147816853431294</v>
      </c>
      <c r="J332" s="10">
        <f t="shared" si="43"/>
        <v>-4.4815964191624612E-8</v>
      </c>
      <c r="K332" s="10">
        <f t="shared" si="44"/>
        <v>-2.4174230360250528E-6</v>
      </c>
      <c r="L332" s="10">
        <f t="shared" si="45"/>
        <v>37.147814391192298</v>
      </c>
    </row>
    <row r="333" spans="1:12" x14ac:dyDescent="0.2">
      <c r="A333" s="11">
        <v>40139</v>
      </c>
      <c r="B333" s="9">
        <v>21.3</v>
      </c>
      <c r="C333" s="9">
        <v>52800</v>
      </c>
      <c r="D333" s="10">
        <v>43225</v>
      </c>
      <c r="E333" s="10">
        <f t="shared" si="46"/>
        <v>1.2215153267784846</v>
      </c>
      <c r="F333" s="10">
        <f t="shared" si="47"/>
        <v>1.0646115134367709</v>
      </c>
      <c r="G333" s="10">
        <f t="shared" si="48"/>
        <v>9.9877286460546572E-3</v>
      </c>
      <c r="H333" s="10">
        <f t="shared" si="49"/>
        <v>1.14738128543735</v>
      </c>
      <c r="I333" s="10">
        <f t="shared" si="50"/>
        <v>37.554165476621179</v>
      </c>
      <c r="J333" s="10">
        <f t="shared" si="43"/>
        <v>-4.3960054747094165E-8</v>
      </c>
      <c r="K333" s="10">
        <f t="shared" si="44"/>
        <v>-2.3500877806153642E-6</v>
      </c>
      <c r="L333" s="10">
        <f t="shared" si="45"/>
        <v>37.554163082573339</v>
      </c>
    </row>
    <row r="334" spans="1:12" x14ac:dyDescent="0.2">
      <c r="A334" s="11">
        <v>40140</v>
      </c>
      <c r="B334" s="9">
        <v>22</v>
      </c>
      <c r="C334" s="9">
        <v>52700</v>
      </c>
      <c r="D334" s="10">
        <v>43226</v>
      </c>
      <c r="E334" s="10">
        <f t="shared" si="46"/>
        <v>1.2191736454911395</v>
      </c>
      <c r="F334" s="10">
        <f t="shared" si="47"/>
        <v>1.047300910112906</v>
      </c>
      <c r="G334" s="10">
        <f t="shared" si="48"/>
        <v>7.9233384918898815E-3</v>
      </c>
      <c r="H334" s="10">
        <f t="shared" si="49"/>
        <v>1.1641101747536</v>
      </c>
      <c r="I334" s="10">
        <f t="shared" si="50"/>
        <v>36.867722297620254</v>
      </c>
      <c r="J334" s="10">
        <f t="shared" si="43"/>
        <v>-4.5422632968778506E-8</v>
      </c>
      <c r="K334" s="10">
        <f t="shared" si="44"/>
        <v>-2.6466262337924056E-6</v>
      </c>
      <c r="L334" s="10">
        <f t="shared" si="45"/>
        <v>36.867719605571388</v>
      </c>
    </row>
    <row r="335" spans="1:12" x14ac:dyDescent="0.2">
      <c r="A335" s="11">
        <v>40141</v>
      </c>
      <c r="B335" s="9">
        <v>22</v>
      </c>
      <c r="C335" s="9">
        <v>53500</v>
      </c>
      <c r="D335" s="10">
        <v>43227</v>
      </c>
      <c r="E335" s="10">
        <f t="shared" si="46"/>
        <v>1.2376523931801884</v>
      </c>
      <c r="F335" s="10">
        <f t="shared" si="47"/>
        <v>1.0631746204281347</v>
      </c>
      <c r="G335" s="10">
        <f t="shared" si="48"/>
        <v>1.0727087105632862E-2</v>
      </c>
      <c r="H335" s="10">
        <f t="shared" si="49"/>
        <v>1.1641101747536</v>
      </c>
      <c r="I335" s="10">
        <f t="shared" si="50"/>
        <v>37.498020416363403</v>
      </c>
      <c r="J335" s="10">
        <f t="shared" si="43"/>
        <v>-4.4078750348360094E-8</v>
      </c>
      <c r="K335" s="10">
        <f t="shared" si="44"/>
        <v>-2.5896677702193067E-6</v>
      </c>
      <c r="L335" s="10">
        <f t="shared" si="45"/>
        <v>37.498017782616877</v>
      </c>
    </row>
    <row r="336" spans="1:12" x14ac:dyDescent="0.2">
      <c r="A336" s="11">
        <v>40142</v>
      </c>
      <c r="B336" s="9">
        <v>21.6</v>
      </c>
      <c r="C336" s="9">
        <v>53100</v>
      </c>
      <c r="D336" s="10">
        <v>43228</v>
      </c>
      <c r="E336" s="10">
        <f t="shared" si="46"/>
        <v>1.228370500601462</v>
      </c>
      <c r="F336" s="10">
        <f t="shared" si="47"/>
        <v>1.0639455392339805</v>
      </c>
      <c r="G336" s="10">
        <f t="shared" si="48"/>
        <v>1.0304200653352483E-2</v>
      </c>
      <c r="H336" s="10">
        <f t="shared" si="49"/>
        <v>1.1545426483820442</v>
      </c>
      <c r="I336" s="10">
        <f t="shared" si="50"/>
        <v>37.528115315905275</v>
      </c>
      <c r="J336" s="10">
        <f t="shared" si="43"/>
        <v>-4.4015008348435801E-8</v>
      </c>
      <c r="K336" s="10">
        <f t="shared" si="44"/>
        <v>-2.4534068836326487E-6</v>
      </c>
      <c r="L336" s="10">
        <f t="shared" si="45"/>
        <v>37.528112818483379</v>
      </c>
    </row>
    <row r="337" spans="1:12" x14ac:dyDescent="0.2">
      <c r="A337" s="11">
        <v>40143</v>
      </c>
      <c r="B337" s="9">
        <v>20.2</v>
      </c>
      <c r="C337" s="9">
        <v>52800</v>
      </c>
      <c r="D337" s="10">
        <v>43229</v>
      </c>
      <c r="E337" s="10">
        <f t="shared" si="46"/>
        <v>1.221402299382359</v>
      </c>
      <c r="F337" s="10">
        <f t="shared" si="47"/>
        <v>1.089342035954556</v>
      </c>
      <c r="G337" s="10">
        <f t="shared" si="48"/>
        <v>1.182871402857553E-2</v>
      </c>
      <c r="H337" s="10">
        <f t="shared" si="49"/>
        <v>1.121229383489349</v>
      </c>
      <c r="I337" s="10">
        <f t="shared" si="50"/>
        <v>38.537221560447882</v>
      </c>
      <c r="J337" s="10">
        <f t="shared" si="43"/>
        <v>-4.1990082895458285E-8</v>
      </c>
      <c r="K337" s="10">
        <f t="shared" si="44"/>
        <v>-1.9072037099823218E-6</v>
      </c>
      <c r="L337" s="10">
        <f t="shared" si="45"/>
        <v>38.537219611254088</v>
      </c>
    </row>
    <row r="338" spans="1:12" x14ac:dyDescent="0.2">
      <c r="A338" s="11">
        <v>40144</v>
      </c>
      <c r="B338" s="9">
        <v>17.399999999999999</v>
      </c>
      <c r="C338" s="9">
        <v>52600</v>
      </c>
      <c r="D338" s="10">
        <v>43230</v>
      </c>
      <c r="E338" s="10">
        <f t="shared" si="46"/>
        <v>1.2167476289613695</v>
      </c>
      <c r="F338" s="10">
        <f t="shared" si="47"/>
        <v>1.1528302843377312</v>
      </c>
      <c r="G338" s="10">
        <f t="shared" si="48"/>
        <v>1.0253927644745555E-2</v>
      </c>
      <c r="H338" s="10">
        <f t="shared" si="49"/>
        <v>1.0554438458912945</v>
      </c>
      <c r="I338" s="10">
        <f t="shared" si="50"/>
        <v>41.073430062935032</v>
      </c>
      <c r="J338" s="10">
        <f t="shared" si="43"/>
        <v>-3.7499614839979983E-8</v>
      </c>
      <c r="K338" s="10">
        <f t="shared" si="44"/>
        <v>-8.4633570718787359E-7</v>
      </c>
      <c r="L338" s="10">
        <f t="shared" si="45"/>
        <v>41.073429179099705</v>
      </c>
    </row>
    <row r="339" spans="1:12" x14ac:dyDescent="0.2">
      <c r="A339" s="11">
        <v>40145</v>
      </c>
      <c r="B339" s="9">
        <v>15.4</v>
      </c>
      <c r="C339" s="9">
        <v>49700</v>
      </c>
      <c r="D339" s="10">
        <v>43231</v>
      </c>
      <c r="E339" s="10">
        <f t="shared" si="46"/>
        <v>1.1496379912562744</v>
      </c>
      <c r="F339" s="10">
        <f t="shared" si="47"/>
        <v>1.1391828775809918</v>
      </c>
      <c r="G339" s="10">
        <f t="shared" si="48"/>
        <v>1.5894952745815248E-3</v>
      </c>
      <c r="H339" s="10">
        <f t="shared" si="49"/>
        <v>1.0091777307059633</v>
      </c>
      <c r="I339" s="10">
        <f t="shared" si="50"/>
        <v>40.516958769851904</v>
      </c>
      <c r="J339" s="10">
        <f t="shared" si="43"/>
        <v>-3.8401991318668567E-8</v>
      </c>
      <c r="K339" s="10">
        <f t="shared" si="44"/>
        <v>-1.4813029045958304E-7</v>
      </c>
      <c r="L339" s="10">
        <f t="shared" si="45"/>
        <v>40.516958583319621</v>
      </c>
    </row>
    <row r="340" spans="1:12" x14ac:dyDescent="0.2">
      <c r="A340" s="11">
        <v>40146</v>
      </c>
      <c r="B340" s="9">
        <v>15.4</v>
      </c>
      <c r="C340" s="9">
        <v>51200</v>
      </c>
      <c r="D340" s="10">
        <v>43232</v>
      </c>
      <c r="E340" s="10">
        <f t="shared" si="46"/>
        <v>1.1843079200592155</v>
      </c>
      <c r="F340" s="10">
        <f t="shared" si="47"/>
        <v>1.1735375088298283</v>
      </c>
      <c r="G340" s="10">
        <f t="shared" si="48"/>
        <v>2.0350198900339731E-3</v>
      </c>
      <c r="H340" s="10">
        <f t="shared" si="49"/>
        <v>1.0091777307059633</v>
      </c>
      <c r="I340" s="10">
        <f t="shared" si="50"/>
        <v>41.89879356611943</v>
      </c>
      <c r="J340" s="10">
        <f t="shared" si="43"/>
        <v>-3.6189995441909473E-8</v>
      </c>
      <c r="K340" s="10">
        <f t="shared" si="44"/>
        <v>-1.4188882411767347E-7</v>
      </c>
      <c r="L340" s="10">
        <f t="shared" si="45"/>
        <v>41.898793388040609</v>
      </c>
    </row>
    <row r="341" spans="1:12" x14ac:dyDescent="0.2">
      <c r="A341" s="11">
        <v>40147</v>
      </c>
      <c r="B341" s="9">
        <v>16.5</v>
      </c>
      <c r="C341" s="9">
        <v>50400</v>
      </c>
      <c r="D341" s="10">
        <v>43233</v>
      </c>
      <c r="E341" s="10">
        <f t="shared" si="46"/>
        <v>1.1657761432239262</v>
      </c>
      <c r="F341" s="10">
        <f t="shared" si="47"/>
        <v>1.1268467653825631</v>
      </c>
      <c r="G341" s="10">
        <f t="shared" si="48"/>
        <v>5.2860856688827611E-3</v>
      </c>
      <c r="H341" s="10">
        <f t="shared" si="49"/>
        <v>1.0345471798271939</v>
      </c>
      <c r="I341" s="10">
        <f t="shared" si="50"/>
        <v>40.026561770068263</v>
      </c>
      <c r="J341" s="10">
        <f t="shared" si="43"/>
        <v>-3.924598854787643E-8</v>
      </c>
      <c r="K341" s="10">
        <f t="shared" si="44"/>
        <v>-5.5450004251927396E-7</v>
      </c>
      <c r="L341" s="10">
        <f t="shared" si="45"/>
        <v>40.026561176322232</v>
      </c>
    </row>
    <row r="342" spans="1:12" x14ac:dyDescent="0.2">
      <c r="A342" s="11">
        <v>40148</v>
      </c>
      <c r="B342" s="9">
        <v>18</v>
      </c>
      <c r="C342" s="9">
        <v>50200</v>
      </c>
      <c r="D342" s="10">
        <v>43234</v>
      </c>
      <c r="E342" s="10">
        <f t="shared" si="46"/>
        <v>1.1611231900818799</v>
      </c>
      <c r="F342" s="10">
        <f t="shared" si="47"/>
        <v>1.0857266349304573</v>
      </c>
      <c r="G342" s="10">
        <f t="shared" si="48"/>
        <v>6.7504448525064721E-3</v>
      </c>
      <c r="H342" s="10">
        <f t="shared" si="49"/>
        <v>1.0694434056656001</v>
      </c>
      <c r="I342" s="10">
        <f t="shared" si="50"/>
        <v>38.388441481261999</v>
      </c>
      <c r="J342" s="10">
        <f t="shared" si="43"/>
        <v>-4.2269712783915892E-8</v>
      </c>
      <c r="K342" s="10">
        <f t="shared" si="44"/>
        <v>-1.1431939086984621E-6</v>
      </c>
      <c r="L342" s="10">
        <f t="shared" si="45"/>
        <v>38.388440295798382</v>
      </c>
    </row>
    <row r="343" spans="1:12" x14ac:dyDescent="0.2">
      <c r="A343" s="11">
        <v>40149</v>
      </c>
      <c r="B343" s="9">
        <v>18.899999999999999</v>
      </c>
      <c r="C343" s="9">
        <v>51300</v>
      </c>
      <c r="D343" s="10">
        <v>43235</v>
      </c>
      <c r="E343" s="10">
        <f t="shared" si="46"/>
        <v>1.1865386839366254</v>
      </c>
      <c r="F343" s="10">
        <f t="shared" si="47"/>
        <v>1.0880251936172747</v>
      </c>
      <c r="G343" s="10">
        <f t="shared" si="48"/>
        <v>8.9042257641684958E-3</v>
      </c>
      <c r="H343" s="10">
        <f t="shared" si="49"/>
        <v>1.0905433908123308</v>
      </c>
      <c r="I343" s="10">
        <f t="shared" si="50"/>
        <v>38.481946212339679</v>
      </c>
      <c r="J343" s="10">
        <f t="shared" si="43"/>
        <v>-4.209161071570995E-8</v>
      </c>
      <c r="K343" s="10">
        <f t="shared" si="44"/>
        <v>-1.4612926066744643E-6</v>
      </c>
      <c r="L343" s="10">
        <f t="shared" si="45"/>
        <v>38.48194470895546</v>
      </c>
    </row>
    <row r="344" spans="1:12" x14ac:dyDescent="0.2">
      <c r="A344" s="11">
        <v>40150</v>
      </c>
      <c r="B344" s="9">
        <v>20.3</v>
      </c>
      <c r="C344" s="9">
        <v>50400</v>
      </c>
      <c r="D344" s="10">
        <v>43236</v>
      </c>
      <c r="E344" s="10">
        <f t="shared" si="46"/>
        <v>1.1656952539550374</v>
      </c>
      <c r="F344" s="10">
        <f t="shared" si="47"/>
        <v>1.037464775350168</v>
      </c>
      <c r="G344" s="10">
        <f t="shared" si="48"/>
        <v>4.8306962705271621E-3</v>
      </c>
      <c r="H344" s="10">
        <f t="shared" si="49"/>
        <v>1.123599838424961</v>
      </c>
      <c r="I344" s="10">
        <f t="shared" si="50"/>
        <v>36.47665148485666</v>
      </c>
      <c r="J344" s="10">
        <f t="shared" si="43"/>
        <v>-4.6286443155427893E-8</v>
      </c>
      <c r="K344" s="10">
        <f t="shared" si="44"/>
        <v>-2.0829232571455024E-6</v>
      </c>
      <c r="L344" s="10">
        <f t="shared" si="45"/>
        <v>36.476649355646956</v>
      </c>
    </row>
    <row r="345" spans="1:12" x14ac:dyDescent="0.2">
      <c r="A345" s="11">
        <v>40151</v>
      </c>
      <c r="B345" s="9">
        <v>18.899999999999999</v>
      </c>
      <c r="C345" s="9">
        <v>50000</v>
      </c>
      <c r="D345" s="10">
        <v>43237</v>
      </c>
      <c r="E345" s="10">
        <f t="shared" si="46"/>
        <v>1.1564169576982677</v>
      </c>
      <c r="F345" s="10">
        <f t="shared" si="47"/>
        <v>1.0604043520330435</v>
      </c>
      <c r="G345" s="10">
        <f t="shared" si="48"/>
        <v>5.9702961042546378E-3</v>
      </c>
      <c r="H345" s="10">
        <f t="shared" si="49"/>
        <v>1.0905433908123308</v>
      </c>
      <c r="I345" s="10">
        <f t="shared" si="50"/>
        <v>37.383631992313006</v>
      </c>
      <c r="J345" s="10">
        <f t="shared" si="43"/>
        <v>-4.4308951368269925E-8</v>
      </c>
      <c r="K345" s="10">
        <f t="shared" si="44"/>
        <v>-1.5166801276222525E-6</v>
      </c>
      <c r="L345" s="10">
        <f t="shared" si="45"/>
        <v>37.383630431323922</v>
      </c>
    </row>
    <row r="346" spans="1:12" x14ac:dyDescent="0.2">
      <c r="A346" s="11">
        <v>40152</v>
      </c>
      <c r="B346" s="9">
        <v>17.399999999999999</v>
      </c>
      <c r="C346" s="9">
        <v>48100</v>
      </c>
      <c r="D346" s="10">
        <v>43238</v>
      </c>
      <c r="E346" s="10">
        <f t="shared" si="46"/>
        <v>1.1124473842453397</v>
      </c>
      <c r="F346" s="10">
        <f t="shared" si="47"/>
        <v>1.0540090679157899</v>
      </c>
      <c r="G346" s="10">
        <f t="shared" si="48"/>
        <v>3.343568549613353E-3</v>
      </c>
      <c r="H346" s="10">
        <f t="shared" si="49"/>
        <v>1.0554438458912945</v>
      </c>
      <c r="I346" s="10">
        <f t="shared" si="50"/>
        <v>37.128112543670682</v>
      </c>
      <c r="J346" s="10">
        <f t="shared" si="43"/>
        <v>-4.4847316891305228E-8</v>
      </c>
      <c r="K346" s="10">
        <f t="shared" si="44"/>
        <v>-9.6356657635543245E-7</v>
      </c>
      <c r="L346" s="10">
        <f t="shared" si="45"/>
        <v>37.128111535256785</v>
      </c>
    </row>
    <row r="347" spans="1:12" x14ac:dyDescent="0.2">
      <c r="A347" s="11">
        <v>40153</v>
      </c>
      <c r="B347" s="9">
        <v>16.100000000000001</v>
      </c>
      <c r="C347" s="9">
        <v>50600</v>
      </c>
      <c r="D347" s="10">
        <v>43239</v>
      </c>
      <c r="E347" s="10">
        <f t="shared" si="46"/>
        <v>1.1702398297832974</v>
      </c>
      <c r="F347" s="10">
        <f t="shared" si="47"/>
        <v>1.1413634016243255</v>
      </c>
      <c r="G347" s="10">
        <f t="shared" si="48"/>
        <v>4.397634428050308E-3</v>
      </c>
      <c r="H347" s="10">
        <f t="shared" si="49"/>
        <v>1.0252999422601747</v>
      </c>
      <c r="I347" s="10">
        <f t="shared" si="50"/>
        <v>40.607209030481052</v>
      </c>
      <c r="J347" s="10">
        <f t="shared" si="43"/>
        <v>-3.825564138144977E-8</v>
      </c>
      <c r="K347" s="10">
        <f t="shared" si="44"/>
        <v>-4.01705495683911E-7</v>
      </c>
      <c r="L347" s="10">
        <f t="shared" si="45"/>
        <v>40.60720859051991</v>
      </c>
    </row>
    <row r="348" spans="1:12" x14ac:dyDescent="0.2">
      <c r="A348" s="11">
        <v>40154</v>
      </c>
      <c r="B348" s="9">
        <v>16.8</v>
      </c>
      <c r="C348" s="9">
        <v>48700</v>
      </c>
      <c r="D348" s="10">
        <v>43240</v>
      </c>
      <c r="E348" s="10">
        <f t="shared" si="46"/>
        <v>1.1262719703977799</v>
      </c>
      <c r="F348" s="10">
        <f t="shared" si="47"/>
        <v>1.0813952466980881</v>
      </c>
      <c r="G348" s="10">
        <f t="shared" si="48"/>
        <v>3.9041962814747029E-3</v>
      </c>
      <c r="H348" s="10">
        <f t="shared" si="49"/>
        <v>1.0414989097064349</v>
      </c>
      <c r="I348" s="10">
        <f t="shared" si="50"/>
        <v>38.21355049497727</v>
      </c>
      <c r="J348" s="10">
        <f t="shared" si="43"/>
        <v>-4.2608413379912133E-8</v>
      </c>
      <c r="K348" s="10">
        <f t="shared" si="44"/>
        <v>-7.0292696978480617E-7</v>
      </c>
      <c r="L348" s="10">
        <f t="shared" si="45"/>
        <v>38.213549749441889</v>
      </c>
    </row>
    <row r="349" spans="1:12" x14ac:dyDescent="0.2">
      <c r="A349" s="11">
        <v>40155</v>
      </c>
      <c r="B349" s="9">
        <v>18.2</v>
      </c>
      <c r="C349" s="9">
        <v>49300</v>
      </c>
      <c r="D349" s="10">
        <v>43241</v>
      </c>
      <c r="E349" s="10">
        <f t="shared" si="46"/>
        <v>1.1401216438102726</v>
      </c>
      <c r="F349" s="10">
        <f t="shared" si="47"/>
        <v>1.061445277750481</v>
      </c>
      <c r="G349" s="10">
        <f t="shared" si="48"/>
        <v>5.0413076664266232E-3</v>
      </c>
      <c r="H349" s="10">
        <f t="shared" si="49"/>
        <v>1.0741219238607667</v>
      </c>
      <c r="I349" s="10">
        <f t="shared" si="50"/>
        <v>37.423890947094058</v>
      </c>
      <c r="J349" s="10">
        <f t="shared" si="43"/>
        <v>-4.4222242516768119E-8</v>
      </c>
      <c r="K349" s="10">
        <f t="shared" si="44"/>
        <v>-1.2560882554418924E-6</v>
      </c>
      <c r="L349" s="10">
        <f t="shared" si="45"/>
        <v>37.423889646783564</v>
      </c>
    </row>
    <row r="350" spans="1:12" x14ac:dyDescent="0.2">
      <c r="A350" s="11">
        <v>40156</v>
      </c>
      <c r="B350" s="9">
        <v>19.7</v>
      </c>
      <c r="C350" s="9">
        <v>48800</v>
      </c>
      <c r="D350" s="10">
        <v>43242</v>
      </c>
      <c r="E350" s="10">
        <f t="shared" si="46"/>
        <v>1.1285324453078025</v>
      </c>
      <c r="F350" s="10">
        <f t="shared" si="47"/>
        <v>1.0172472481568853</v>
      </c>
      <c r="G350" s="10">
        <f t="shared" si="48"/>
        <v>1.9547304379293959E-3</v>
      </c>
      <c r="H350" s="10">
        <f t="shared" si="49"/>
        <v>1.1093983762084891</v>
      </c>
      <c r="I350" s="10">
        <f t="shared" si="50"/>
        <v>35.678350486095994</v>
      </c>
      <c r="J350" s="10">
        <f t="shared" si="43"/>
        <v>-4.8141131725035122E-8</v>
      </c>
      <c r="K350" s="10">
        <f t="shared" si="44"/>
        <v>-1.9175840768188275E-6</v>
      </c>
      <c r="L350" s="10">
        <f t="shared" si="45"/>
        <v>35.678348520370783</v>
      </c>
    </row>
    <row r="351" spans="1:12" x14ac:dyDescent="0.2">
      <c r="A351" s="11">
        <v>40157</v>
      </c>
      <c r="B351" s="9">
        <v>19.600000000000001</v>
      </c>
      <c r="C351" s="9">
        <v>49000</v>
      </c>
      <c r="D351" s="10">
        <v>43243</v>
      </c>
      <c r="E351" s="10">
        <f t="shared" si="46"/>
        <v>1.1331313738639779</v>
      </c>
      <c r="F351" s="10">
        <f t="shared" si="47"/>
        <v>1.0235718703059813</v>
      </c>
      <c r="G351" s="10">
        <f t="shared" si="48"/>
        <v>2.6334026305151227E-3</v>
      </c>
      <c r="H351" s="10">
        <f t="shared" si="49"/>
        <v>1.1070364541429274</v>
      </c>
      <c r="I351" s="10">
        <f t="shared" si="50"/>
        <v>35.927566080693495</v>
      </c>
      <c r="J351" s="10">
        <f t="shared" si="43"/>
        <v>-4.7549126936036772E-8</v>
      </c>
      <c r="K351" s="10">
        <f t="shared" si="44"/>
        <v>-1.8628517424115721E-6</v>
      </c>
      <c r="L351" s="10">
        <f t="shared" si="45"/>
        <v>35.927564170292626</v>
      </c>
    </row>
    <row r="352" spans="1:12" x14ac:dyDescent="0.2">
      <c r="A352" s="11">
        <v>40158</v>
      </c>
      <c r="B352" s="9">
        <v>17</v>
      </c>
      <c r="C352" s="9">
        <v>49900</v>
      </c>
      <c r="D352" s="10">
        <v>43244</v>
      </c>
      <c r="E352" s="10">
        <f t="shared" si="46"/>
        <v>1.1539173064471371</v>
      </c>
      <c r="F352" s="10">
        <f t="shared" si="47"/>
        <v>1.1030226266204919</v>
      </c>
      <c r="G352" s="10">
        <f t="shared" si="48"/>
        <v>5.5717026390607206E-3</v>
      </c>
      <c r="H352" s="10">
        <f t="shared" si="49"/>
        <v>1.0461411022750997</v>
      </c>
      <c r="I352" s="10">
        <f t="shared" si="50"/>
        <v>39.075522932998361</v>
      </c>
      <c r="J352" s="10">
        <f t="shared" si="43"/>
        <v>-4.0956699359261925E-8</v>
      </c>
      <c r="K352" s="10">
        <f t="shared" si="44"/>
        <v>-7.5658235218530892E-7</v>
      </c>
      <c r="L352" s="10">
        <f t="shared" si="45"/>
        <v>39.075522135459309</v>
      </c>
    </row>
    <row r="353" spans="1:12" x14ac:dyDescent="0.2">
      <c r="A353" s="11">
        <v>40159</v>
      </c>
      <c r="B353" s="9">
        <v>17.399999999999999</v>
      </c>
      <c r="C353" s="9">
        <v>49600</v>
      </c>
      <c r="D353" s="10">
        <v>43245</v>
      </c>
      <c r="E353" s="10">
        <f t="shared" si="46"/>
        <v>1.1469534050179211</v>
      </c>
      <c r="F353" s="10">
        <f t="shared" si="47"/>
        <v>1.0867024422785365</v>
      </c>
      <c r="G353" s="10">
        <f t="shared" si="48"/>
        <v>5.5173860406262723E-3</v>
      </c>
      <c r="H353" s="10">
        <f t="shared" si="49"/>
        <v>1.0554438458912945</v>
      </c>
      <c r="I353" s="10">
        <f t="shared" si="50"/>
        <v>38.425985318814895</v>
      </c>
      <c r="J353" s="10">
        <f t="shared" si="43"/>
        <v>-4.2193965276154048E-8</v>
      </c>
      <c r="K353" s="10">
        <f t="shared" si="44"/>
        <v>-9.2191263628558013E-7</v>
      </c>
      <c r="L353" s="10">
        <f t="shared" si="45"/>
        <v>38.425984354708291</v>
      </c>
    </row>
    <row r="354" spans="1:12" x14ac:dyDescent="0.2">
      <c r="A354" s="11">
        <v>40160</v>
      </c>
      <c r="B354" s="9">
        <v>18.899999999999999</v>
      </c>
      <c r="C354" s="9">
        <v>48400</v>
      </c>
      <c r="D354" s="10">
        <v>43246</v>
      </c>
      <c r="E354" s="10">
        <f t="shared" si="46"/>
        <v>1.119178652360912</v>
      </c>
      <c r="F354" s="10">
        <f t="shared" si="47"/>
        <v>1.0262577920235261</v>
      </c>
      <c r="G354" s="10">
        <f t="shared" si="48"/>
        <v>2.5195778559096195E-3</v>
      </c>
      <c r="H354" s="10">
        <f t="shared" si="49"/>
        <v>1.0905433908123308</v>
      </c>
      <c r="I354" s="10">
        <f t="shared" si="50"/>
        <v>36.033081389510627</v>
      </c>
      <c r="J354" s="10">
        <f t="shared" si="43"/>
        <v>-4.7301014857511366E-8</v>
      </c>
      <c r="K354" s="10">
        <f t="shared" si="44"/>
        <v>-1.5901853173291032E-6</v>
      </c>
      <c r="L354" s="10">
        <f t="shared" si="45"/>
        <v>36.033079752024292</v>
      </c>
    </row>
    <row r="355" spans="1:12" x14ac:dyDescent="0.2">
      <c r="A355" s="11">
        <v>40161</v>
      </c>
      <c r="B355" s="9">
        <v>20.2</v>
      </c>
      <c r="C355" s="9">
        <v>48700</v>
      </c>
      <c r="D355" s="10">
        <v>43247</v>
      </c>
      <c r="E355" s="10">
        <f t="shared" si="46"/>
        <v>1.1260896709598354</v>
      </c>
      <c r="F355" s="10">
        <f t="shared" si="47"/>
        <v>1.0043347842484833</v>
      </c>
      <c r="G355" s="10">
        <f t="shared" si="48"/>
        <v>5.3326653327116379E-4</v>
      </c>
      <c r="H355" s="10">
        <f t="shared" si="49"/>
        <v>1.121229383489349</v>
      </c>
      <c r="I355" s="10">
        <f t="shared" si="50"/>
        <v>35.170345212150515</v>
      </c>
      <c r="J355" s="10">
        <f t="shared" si="43"/>
        <v>-4.9384624891101922E-8</v>
      </c>
      <c r="K355" s="10">
        <f t="shared" si="44"/>
        <v>-2.1449638099797589E-6</v>
      </c>
      <c r="L355" s="10">
        <f t="shared" si="45"/>
        <v>35.170343017802082</v>
      </c>
    </row>
    <row r="356" spans="1:12" x14ac:dyDescent="0.2">
      <c r="A356" s="11">
        <v>40162</v>
      </c>
      <c r="B356" s="9">
        <v>20.7</v>
      </c>
      <c r="C356" s="9">
        <v>48100</v>
      </c>
      <c r="D356" s="10">
        <v>43248</v>
      </c>
      <c r="E356" s="10">
        <f t="shared" si="46"/>
        <v>1.112190159082501</v>
      </c>
      <c r="F356" s="10">
        <f t="shared" si="47"/>
        <v>0.98155005447544841</v>
      </c>
      <c r="G356" s="10">
        <f t="shared" si="48"/>
        <v>-2.4184602248520631E-3</v>
      </c>
      <c r="H356" s="10">
        <f t="shared" si="49"/>
        <v>1.1330957132663684</v>
      </c>
      <c r="I356" s="10">
        <f t="shared" si="50"/>
        <v>34.276230592171132</v>
      </c>
      <c r="J356" s="10">
        <f t="shared" si="43"/>
        <v>-5.1699487678861846E-8</v>
      </c>
      <c r="K356" s="10">
        <f t="shared" si="44"/>
        <v>-2.412427627776489E-6</v>
      </c>
      <c r="L356" s="10">
        <f t="shared" si="45"/>
        <v>34.276228128044018</v>
      </c>
    </row>
    <row r="357" spans="1:12" x14ac:dyDescent="0.2">
      <c r="A357" s="11">
        <v>40163</v>
      </c>
      <c r="B357" s="9">
        <v>20.9</v>
      </c>
      <c r="C357" s="9">
        <v>49000</v>
      </c>
      <c r="D357" s="10">
        <v>43249</v>
      </c>
      <c r="E357" s="10">
        <f t="shared" si="46"/>
        <v>1.1329741728132443</v>
      </c>
      <c r="F357" s="10">
        <f t="shared" si="47"/>
        <v>0.99571309874484981</v>
      </c>
      <c r="G357" s="10">
        <f t="shared" si="48"/>
        <v>-5.875501411720898E-4</v>
      </c>
      <c r="H357" s="10">
        <f t="shared" si="49"/>
        <v>1.1378520321179058</v>
      </c>
      <c r="I357" s="10">
        <f t="shared" si="50"/>
        <v>34.831600398594361</v>
      </c>
      <c r="J357" s="10">
        <f t="shared" si="43"/>
        <v>-5.0241927484913426E-8</v>
      </c>
      <c r="K357" s="10">
        <f t="shared" si="44"/>
        <v>-2.4387042072559003E-6</v>
      </c>
      <c r="L357" s="10">
        <f t="shared" si="45"/>
        <v>34.831597909648224</v>
      </c>
    </row>
    <row r="358" spans="1:12" x14ac:dyDescent="0.2">
      <c r="A358" s="11">
        <v>40164</v>
      </c>
      <c r="B358" s="9">
        <v>19.899999999999999</v>
      </c>
      <c r="C358" s="9">
        <v>49400</v>
      </c>
      <c r="D358" s="10">
        <v>43250</v>
      </c>
      <c r="E358" s="10">
        <f t="shared" si="46"/>
        <v>1.1421965317919076</v>
      </c>
      <c r="F358" s="10">
        <f t="shared" si="47"/>
        <v>1.0251946441239026</v>
      </c>
      <c r="G358" s="10">
        <f t="shared" si="48"/>
        <v>2.9890531467193929E-3</v>
      </c>
      <c r="H358" s="10">
        <f t="shared" si="49"/>
        <v>1.1141265108422322</v>
      </c>
      <c r="I358" s="10">
        <f t="shared" si="50"/>
        <v>35.991734701770568</v>
      </c>
      <c r="J358" s="10">
        <f t="shared" si="43"/>
        <v>-4.739899043627094E-8</v>
      </c>
      <c r="K358" s="10">
        <f t="shared" si="44"/>
        <v>-1.9708895200143146E-6</v>
      </c>
      <c r="L358" s="10">
        <f t="shared" si="45"/>
        <v>35.991732683482056</v>
      </c>
    </row>
    <row r="359" spans="1:12" x14ac:dyDescent="0.2">
      <c r="A359" s="11">
        <v>40165</v>
      </c>
      <c r="B359" s="9">
        <v>19.5</v>
      </c>
      <c r="C359" s="9">
        <v>48600</v>
      </c>
      <c r="D359" s="10">
        <v>43251</v>
      </c>
      <c r="E359" s="10">
        <f t="shared" si="46"/>
        <v>1.1236734410765068</v>
      </c>
      <c r="F359" s="10">
        <f t="shared" si="47"/>
        <v>1.0171973270457322</v>
      </c>
      <c r="G359" s="10">
        <f t="shared" si="48"/>
        <v>1.8716854159017853E-3</v>
      </c>
      <c r="H359" s="10">
        <f t="shared" si="49"/>
        <v>1.1046759671891937</v>
      </c>
      <c r="I359" s="10">
        <f t="shared" si="50"/>
        <v>35.676306772948955</v>
      </c>
      <c r="J359" s="10">
        <f t="shared" si="43"/>
        <v>-4.814584838990811E-8</v>
      </c>
      <c r="K359" s="10">
        <f t="shared" si="44"/>
        <v>-1.841659768733398E-6</v>
      </c>
      <c r="L359" s="10">
        <f t="shared" si="45"/>
        <v>35.676304883143338</v>
      </c>
    </row>
    <row r="360" spans="1:12" x14ac:dyDescent="0.2">
      <c r="A360" s="11">
        <v>40166</v>
      </c>
      <c r="B360" s="9">
        <v>17.8</v>
      </c>
      <c r="C360" s="9">
        <v>48600</v>
      </c>
      <c r="D360" s="10">
        <v>43252</v>
      </c>
      <c r="E360" s="10">
        <f t="shared" si="46"/>
        <v>1.1236474613890688</v>
      </c>
      <c r="F360" s="10">
        <f t="shared" si="47"/>
        <v>1.0552950842684492</v>
      </c>
      <c r="G360" s="10">
        <f t="shared" si="48"/>
        <v>3.9733304892068163E-3</v>
      </c>
      <c r="H360" s="10">
        <f t="shared" si="49"/>
        <v>1.0647708665941553</v>
      </c>
      <c r="I360" s="10">
        <f t="shared" si="50"/>
        <v>37.179574013356174</v>
      </c>
      <c r="J360" s="10">
        <f t="shared" si="43"/>
        <v>-4.4738272636014958E-8</v>
      </c>
      <c r="K360" s="10">
        <f t="shared" si="44"/>
        <v>-1.1152240891116512E-6</v>
      </c>
      <c r="L360" s="10">
        <f t="shared" si="45"/>
        <v>37.179572853393815</v>
      </c>
    </row>
    <row r="361" spans="1:12" x14ac:dyDescent="0.2">
      <c r="A361" s="11">
        <v>40167</v>
      </c>
      <c r="B361" s="9">
        <v>16.100000000000001</v>
      </c>
      <c r="C361" s="9">
        <v>49700</v>
      </c>
      <c r="D361" s="10">
        <v>43253</v>
      </c>
      <c r="E361" s="10">
        <f t="shared" si="46"/>
        <v>1.1490532448616282</v>
      </c>
      <c r="F361" s="10">
        <f t="shared" si="47"/>
        <v>1.1206996094515047</v>
      </c>
      <c r="G361" s="10">
        <f t="shared" si="48"/>
        <v>3.6939552454793795E-3</v>
      </c>
      <c r="H361" s="10">
        <f t="shared" si="49"/>
        <v>1.0252999422601747</v>
      </c>
      <c r="I361" s="10">
        <f t="shared" si="50"/>
        <v>39.779141823848278</v>
      </c>
      <c r="J361" s="10">
        <f t="shared" si="43"/>
        <v>-3.9676982128906231E-8</v>
      </c>
      <c r="K361" s="10">
        <f t="shared" si="44"/>
        <v>-4.1247660395463388E-7</v>
      </c>
      <c r="L361" s="10">
        <f t="shared" si="45"/>
        <v>39.779141371694692</v>
      </c>
    </row>
    <row r="362" spans="1:12" x14ac:dyDescent="0.2">
      <c r="A362" s="11">
        <v>40168</v>
      </c>
      <c r="B362" s="9">
        <v>14.2</v>
      </c>
      <c r="C362" s="9">
        <v>49200</v>
      </c>
      <c r="D362" s="10">
        <v>43254</v>
      </c>
      <c r="E362" s="10">
        <f t="shared" si="46"/>
        <v>1.1374670550700514</v>
      </c>
      <c r="F362" s="10">
        <f t="shared" si="47"/>
        <v>1.1586447773601107</v>
      </c>
      <c r="G362" s="10">
        <f t="shared" si="48"/>
        <v>-3.7511438388340068E-3</v>
      </c>
      <c r="H362" s="10">
        <f t="shared" si="49"/>
        <v>0.98172198873729777</v>
      </c>
      <c r="I362" s="10">
        <f t="shared" si="50"/>
        <v>41.29319949486662</v>
      </c>
      <c r="J362" s="10">
        <f t="shared" ref="J362:J373" si="51">-0.008/(1+1.5*(400*F362)+(400*F362)^2)</f>
        <v>-3.7124792125143801E-8</v>
      </c>
      <c r="K362" s="10">
        <f t="shared" ref="K362:K373" si="52">-(0.0005*((B362-15)/(1+0.0162*(B362-15))))/(1+(100*F362)^0.5+(100*F362)+(100*F362)^1.5)</f>
        <v>2.9477208917816183E-7</v>
      </c>
      <c r="L362" s="10">
        <f t="shared" ref="L362:L373" si="53">I362+J362+K362</f>
        <v>41.293199752513914</v>
      </c>
    </row>
    <row r="363" spans="1:12" x14ac:dyDescent="0.2">
      <c r="A363" s="11">
        <v>40169</v>
      </c>
      <c r="B363" s="9">
        <v>13.6</v>
      </c>
      <c r="C363" s="9">
        <v>49700</v>
      </c>
      <c r="D363" s="10">
        <v>43255</v>
      </c>
      <c r="E363" s="10">
        <f t="shared" si="46"/>
        <v>1.149000115593573</v>
      </c>
      <c r="F363" s="10">
        <f t="shared" si="47"/>
        <v>1.1868827934940298</v>
      </c>
      <c r="G363" s="10">
        <f t="shared" si="48"/>
        <v>-7.9789285932843797E-3</v>
      </c>
      <c r="H363" s="10">
        <f t="shared" si="49"/>
        <v>0.96808220819434487</v>
      </c>
      <c r="I363" s="10">
        <f t="shared" si="50"/>
        <v>42.42753373413143</v>
      </c>
      <c r="J363" s="10">
        <f t="shared" si="51"/>
        <v>-3.5382002562794517E-8</v>
      </c>
      <c r="K363" s="10">
        <f t="shared" si="52"/>
        <v>5.0311416058163848E-7</v>
      </c>
      <c r="L363" s="10">
        <f t="shared" si="53"/>
        <v>42.427534201863587</v>
      </c>
    </row>
    <row r="364" spans="1:12" x14ac:dyDescent="0.2">
      <c r="A364" s="11">
        <v>40170</v>
      </c>
      <c r="B364" s="9">
        <v>13.5</v>
      </c>
      <c r="C364" s="9">
        <v>48900</v>
      </c>
      <c r="D364" s="10">
        <v>43256</v>
      </c>
      <c r="E364" s="10">
        <f t="shared" si="46"/>
        <v>1.1304790086924357</v>
      </c>
      <c r="F364" s="10">
        <f t="shared" si="47"/>
        <v>1.1704926436815268</v>
      </c>
      <c r="G364" s="10">
        <f t="shared" si="48"/>
        <v>-7.716092478000894E-3</v>
      </c>
      <c r="H364" s="10">
        <f t="shared" si="49"/>
        <v>0.96581470613669373</v>
      </c>
      <c r="I364" s="10">
        <f t="shared" si="50"/>
        <v>41.766288341622975</v>
      </c>
      <c r="J364" s="10">
        <f t="shared" si="51"/>
        <v>-3.6378223996367137E-8</v>
      </c>
      <c r="K364" s="10">
        <f t="shared" si="52"/>
        <v>5.5093895667107398E-7</v>
      </c>
      <c r="L364" s="10">
        <f t="shared" si="53"/>
        <v>41.766288856183706</v>
      </c>
    </row>
    <row r="365" spans="1:12" x14ac:dyDescent="0.2">
      <c r="A365" s="11">
        <v>40171</v>
      </c>
      <c r="B365" s="9">
        <v>14.7</v>
      </c>
      <c r="C365" s="9">
        <v>49400</v>
      </c>
      <c r="D365" s="10">
        <v>43257</v>
      </c>
      <c r="E365" s="10">
        <f t="shared" si="46"/>
        <v>1.1420116975287238</v>
      </c>
      <c r="F365" s="10">
        <f t="shared" si="47"/>
        <v>1.1499074457335796</v>
      </c>
      <c r="G365" s="10">
        <f t="shared" si="48"/>
        <v>-1.3095192218937279E-3</v>
      </c>
      <c r="H365" s="10">
        <f t="shared" si="49"/>
        <v>0.99313357937271307</v>
      </c>
      <c r="I365" s="10">
        <f t="shared" si="50"/>
        <v>40.944438426844286</v>
      </c>
      <c r="J365" s="10">
        <f t="shared" si="51"/>
        <v>-3.7690178894714138E-8</v>
      </c>
      <c r="K365" s="10">
        <f t="shared" si="52"/>
        <v>1.1084883387967458E-7</v>
      </c>
      <c r="L365" s="10">
        <f t="shared" si="53"/>
        <v>40.944438500002938</v>
      </c>
    </row>
    <row r="366" spans="1:12" x14ac:dyDescent="0.2">
      <c r="A366" s="11">
        <v>40172</v>
      </c>
      <c r="B366" s="9">
        <v>16.399999999999999</v>
      </c>
      <c r="C366" s="9">
        <v>48300</v>
      </c>
      <c r="D366" s="10">
        <v>43258</v>
      </c>
      <c r="E366" s="10">
        <f t="shared" si="46"/>
        <v>1.1165564751028711</v>
      </c>
      <c r="F366" s="10">
        <f t="shared" si="47"/>
        <v>1.0816903143694643</v>
      </c>
      <c r="G366" s="10">
        <f t="shared" si="48"/>
        <v>3.0676688953883953E-3</v>
      </c>
      <c r="H366" s="10">
        <f t="shared" si="49"/>
        <v>1.0322330340488728</v>
      </c>
      <c r="I366" s="10">
        <f t="shared" si="50"/>
        <v>38.224430195075527</v>
      </c>
      <c r="J366" s="10">
        <f t="shared" si="51"/>
        <v>-4.2585211042087524E-8</v>
      </c>
      <c r="K366" s="10">
        <f t="shared" si="52"/>
        <v>-5.4996800914815593E-7</v>
      </c>
      <c r="L366" s="10">
        <f t="shared" si="53"/>
        <v>38.224429602522306</v>
      </c>
    </row>
    <row r="367" spans="1:12" x14ac:dyDescent="0.2">
      <c r="A367" s="11">
        <v>40173</v>
      </c>
      <c r="B367" s="9">
        <v>16.5</v>
      </c>
      <c r="C367" s="9">
        <v>48600</v>
      </c>
      <c r="D367" s="10">
        <v>43259</v>
      </c>
      <c r="E367" s="10">
        <f t="shared" si="46"/>
        <v>1.1234656372084422</v>
      </c>
      <c r="F367" s="10">
        <f t="shared" si="47"/>
        <v>1.085949156418464</v>
      </c>
      <c r="G367" s="10">
        <f t="shared" si="48"/>
        <v>3.4649022467368685E-3</v>
      </c>
      <c r="H367" s="10">
        <f t="shared" si="49"/>
        <v>1.0345471798271939</v>
      </c>
      <c r="I367" s="10">
        <f t="shared" si="50"/>
        <v>38.393997995230158</v>
      </c>
      <c r="J367" s="10">
        <f t="shared" si="51"/>
        <v>-4.2252421504662632E-8</v>
      </c>
      <c r="K367" s="10">
        <f t="shared" si="52"/>
        <v>-5.8498374041894239E-7</v>
      </c>
      <c r="L367" s="10">
        <f t="shared" si="53"/>
        <v>38.393997367993997</v>
      </c>
    </row>
    <row r="368" spans="1:12" x14ac:dyDescent="0.2">
      <c r="A368" s="11">
        <v>40174</v>
      </c>
      <c r="B368" s="9">
        <v>15.1</v>
      </c>
      <c r="C368" s="9">
        <v>48200</v>
      </c>
      <c r="D368" s="10">
        <v>43260</v>
      </c>
      <c r="E368" s="10">
        <f t="shared" si="46"/>
        <v>1.1141932501155802</v>
      </c>
      <c r="F368" s="10">
        <f t="shared" si="47"/>
        <v>1.1116453243536562</v>
      </c>
      <c r="G368" s="10">
        <f t="shared" si="48"/>
        <v>3.1336085386042279E-4</v>
      </c>
      <c r="H368" s="10">
        <f t="shared" si="49"/>
        <v>1.0022920311956562</v>
      </c>
      <c r="I368" s="10">
        <f t="shared" si="50"/>
        <v>39.414138279635587</v>
      </c>
      <c r="J368" s="10">
        <f t="shared" si="51"/>
        <v>-4.0324849011456505E-8</v>
      </c>
      <c r="K368" s="10">
        <f t="shared" si="52"/>
        <v>-3.8554537083616887E-8</v>
      </c>
      <c r="L368" s="10">
        <f t="shared" si="53"/>
        <v>39.414138200756199</v>
      </c>
    </row>
    <row r="369" spans="1:12" x14ac:dyDescent="0.2">
      <c r="A369" s="11">
        <v>40175</v>
      </c>
      <c r="B369" s="9">
        <v>14.4</v>
      </c>
      <c r="C369" s="9">
        <v>47700</v>
      </c>
      <c r="D369" s="10">
        <v>43261</v>
      </c>
      <c r="E369" s="10">
        <f t="shared" si="46"/>
        <v>1.1026097408751532</v>
      </c>
      <c r="F369" s="10">
        <f t="shared" si="47"/>
        <v>1.1179460206878025</v>
      </c>
      <c r="G369" s="10">
        <f t="shared" si="48"/>
        <v>-2.0192199534192212E-3</v>
      </c>
      <c r="H369" s="10">
        <f t="shared" si="49"/>
        <v>0.9862817349596058</v>
      </c>
      <c r="I369" s="10">
        <f t="shared" si="50"/>
        <v>39.663393614566182</v>
      </c>
      <c r="J369" s="10">
        <f t="shared" si="51"/>
        <v>-3.9872349383200726E-8</v>
      </c>
      <c r="K369" s="10">
        <f t="shared" si="52"/>
        <v>2.3206938163327324E-7</v>
      </c>
      <c r="L369" s="10">
        <f t="shared" si="53"/>
        <v>39.663393806763217</v>
      </c>
    </row>
    <row r="370" spans="1:12" x14ac:dyDescent="0.2">
      <c r="A370" s="11">
        <v>40176</v>
      </c>
      <c r="B370" s="9">
        <v>12.5</v>
      </c>
      <c r="C370" s="9">
        <v>49300</v>
      </c>
      <c r="D370" s="10">
        <v>43262</v>
      </c>
      <c r="E370" s="10">
        <f t="shared" si="46"/>
        <v>1.13956821228792</v>
      </c>
      <c r="F370" s="10">
        <f t="shared" si="47"/>
        <v>1.2081526874036781</v>
      </c>
      <c r="G370" s="10">
        <f t="shared" si="48"/>
        <v>-1.642099818786201E-2</v>
      </c>
      <c r="H370" s="10">
        <f t="shared" si="49"/>
        <v>0.94323194755859363</v>
      </c>
      <c r="I370" s="10">
        <f t="shared" si="50"/>
        <v>43.280249519995103</v>
      </c>
      <c r="J370" s="10">
        <f t="shared" si="51"/>
        <v>-3.414904616578893E-8</v>
      </c>
      <c r="K370" s="10">
        <f t="shared" si="52"/>
        <v>8.9183841628352956E-7</v>
      </c>
      <c r="L370" s="10">
        <f t="shared" si="53"/>
        <v>43.280250377684474</v>
      </c>
    </row>
    <row r="371" spans="1:12" x14ac:dyDescent="0.2">
      <c r="A371" s="11">
        <v>40177</v>
      </c>
      <c r="B371" s="9">
        <v>12.6</v>
      </c>
      <c r="C371" s="9">
        <v>49000</v>
      </c>
      <c r="D371" s="10">
        <v>43263</v>
      </c>
      <c r="E371" s="10">
        <f t="shared" si="46"/>
        <v>1.1326075399301945</v>
      </c>
      <c r="F371" s="10">
        <f t="shared" si="47"/>
        <v>1.1979147156540311</v>
      </c>
      <c r="G371" s="10">
        <f t="shared" si="48"/>
        <v>-1.4851153559112932E-2</v>
      </c>
      <c r="H371" s="10">
        <f t="shared" si="49"/>
        <v>0.94548261669180644</v>
      </c>
      <c r="I371" s="10">
        <f t="shared" si="50"/>
        <v>42.866931489182846</v>
      </c>
      <c r="J371" s="10">
        <f t="shared" si="51"/>
        <v>-3.4734328675553381E-8</v>
      </c>
      <c r="K371" s="10">
        <f t="shared" si="52"/>
        <v>8.6533403458077545E-7</v>
      </c>
      <c r="L371" s="10">
        <f t="shared" si="53"/>
        <v>42.866932319782556</v>
      </c>
    </row>
    <row r="372" spans="1:12" x14ac:dyDescent="0.2">
      <c r="A372" s="11">
        <v>40178</v>
      </c>
      <c r="B372" s="9">
        <v>13.6</v>
      </c>
      <c r="C372" s="9">
        <v>48000</v>
      </c>
      <c r="D372" s="10">
        <v>43264</v>
      </c>
      <c r="E372" s="10">
        <f t="shared" si="46"/>
        <v>1.1094674556213018</v>
      </c>
      <c r="F372" s="10">
        <f t="shared" si="47"/>
        <v>1.1460467367649148</v>
      </c>
      <c r="G372" s="10">
        <f t="shared" si="48"/>
        <v>-6.0440963405120601E-3</v>
      </c>
      <c r="H372" s="10">
        <f t="shared" si="49"/>
        <v>0.96808220819434487</v>
      </c>
      <c r="I372" s="10">
        <f t="shared" si="50"/>
        <v>40.784683828563693</v>
      </c>
      <c r="J372" s="10">
        <f t="shared" si="51"/>
        <v>-3.7944125129422031E-8</v>
      </c>
      <c r="K372" s="10">
        <f t="shared" si="52"/>
        <v>5.2929914062160562E-7</v>
      </c>
      <c r="L372" s="10">
        <f t="shared" si="53"/>
        <v>40.784684319918711</v>
      </c>
    </row>
    <row r="373" spans="1:12" x14ac:dyDescent="0.2">
      <c r="A373" s="11">
        <v>40179</v>
      </c>
      <c r="B373" s="9">
        <v>14.2</v>
      </c>
      <c r="C373" s="9">
        <v>48200</v>
      </c>
      <c r="D373" s="10">
        <v>43265</v>
      </c>
      <c r="E373" s="10">
        <f t="shared" si="46"/>
        <v>1.1140644863053277</v>
      </c>
      <c r="F373" s="10">
        <f t="shared" si="47"/>
        <v>1.13480649214983</v>
      </c>
      <c r="G373" s="10">
        <f t="shared" si="48"/>
        <v>-3.1288935314604843E-3</v>
      </c>
      <c r="H373" s="10">
        <f t="shared" si="49"/>
        <v>0.98172198873729777</v>
      </c>
      <c r="I373" s="10">
        <f t="shared" si="50"/>
        <v>40.336837580632064</v>
      </c>
      <c r="J373" s="10">
        <f t="shared" si="51"/>
        <v>-3.8698266205312566E-8</v>
      </c>
      <c r="K373" s="10">
        <f t="shared" si="52"/>
        <v>3.0378441092028297E-7</v>
      </c>
      <c r="L373" s="10">
        <f t="shared" si="53"/>
        <v>40.336837845718208</v>
      </c>
    </row>
    <row r="374" spans="1:12" x14ac:dyDescent="0.2">
      <c r="B374"/>
      <c r="C374"/>
    </row>
    <row r="375" spans="1:12" x14ac:dyDescent="0.2">
      <c r="B375"/>
      <c r="C375"/>
    </row>
    <row r="376" spans="1:12" x14ac:dyDescent="0.2">
      <c r="B376"/>
      <c r="C376"/>
    </row>
    <row r="377" spans="1:12" x14ac:dyDescent="0.2">
      <c r="B377"/>
      <c r="C377"/>
    </row>
    <row r="378" spans="1:12" x14ac:dyDescent="0.2">
      <c r="B378"/>
      <c r="C378"/>
    </row>
    <row r="379" spans="1:12" x14ac:dyDescent="0.2">
      <c r="B379"/>
      <c r="C379"/>
    </row>
    <row r="380" spans="1:12" x14ac:dyDescent="0.2">
      <c r="B380"/>
      <c r="C380"/>
    </row>
    <row r="381" spans="1:12" x14ac:dyDescent="0.2">
      <c r="B381"/>
      <c r="C381"/>
    </row>
    <row r="382" spans="1:12" x14ac:dyDescent="0.2">
      <c r="B382"/>
      <c r="C382"/>
    </row>
    <row r="383" spans="1:12" x14ac:dyDescent="0.2">
      <c r="B383"/>
      <c r="C383"/>
    </row>
    <row r="384" spans="1:12" x14ac:dyDescent="0.2">
      <c r="B384"/>
      <c r="C384"/>
    </row>
    <row r="385" spans="2:3" x14ac:dyDescent="0.2">
      <c r="B385"/>
      <c r="C385"/>
    </row>
    <row r="386" spans="2:3" x14ac:dyDescent="0.2">
      <c r="B386"/>
      <c r="C386"/>
    </row>
    <row r="387" spans="2:3" x14ac:dyDescent="0.2">
      <c r="B387"/>
      <c r="C387"/>
    </row>
    <row r="388" spans="2:3" x14ac:dyDescent="0.2">
      <c r="B388"/>
      <c r="C388"/>
    </row>
    <row r="389" spans="2:3" x14ac:dyDescent="0.2">
      <c r="B389"/>
      <c r="C389"/>
    </row>
    <row r="390" spans="2:3" x14ac:dyDescent="0.2">
      <c r="B390"/>
      <c r="C390"/>
    </row>
    <row r="391" spans="2:3" x14ac:dyDescent="0.2">
      <c r="B391"/>
      <c r="C391"/>
    </row>
    <row r="392" spans="2:3" x14ac:dyDescent="0.2">
      <c r="B392"/>
      <c r="C392"/>
    </row>
    <row r="393" spans="2:3" x14ac:dyDescent="0.2">
      <c r="B393"/>
      <c r="C393"/>
    </row>
    <row r="394" spans="2:3" x14ac:dyDescent="0.2">
      <c r="B394"/>
      <c r="C394"/>
    </row>
    <row r="395" spans="2:3" x14ac:dyDescent="0.2">
      <c r="B395"/>
      <c r="C395"/>
    </row>
    <row r="396" spans="2:3" x14ac:dyDescent="0.2">
      <c r="B396"/>
      <c r="C396"/>
    </row>
    <row r="397" spans="2:3" x14ac:dyDescent="0.2">
      <c r="B397"/>
      <c r="C397"/>
    </row>
    <row r="398" spans="2:3" x14ac:dyDescent="0.2">
      <c r="B398"/>
      <c r="C398"/>
    </row>
    <row r="399" spans="2:3" x14ac:dyDescent="0.2">
      <c r="B399"/>
      <c r="C399"/>
    </row>
    <row r="400" spans="2:3" x14ac:dyDescent="0.2">
      <c r="B400"/>
      <c r="C400"/>
    </row>
    <row r="401" spans="2:3" x14ac:dyDescent="0.2">
      <c r="B401"/>
      <c r="C401"/>
    </row>
    <row r="402" spans="2:3" x14ac:dyDescent="0.2">
      <c r="B402"/>
      <c r="C402"/>
    </row>
    <row r="403" spans="2:3" x14ac:dyDescent="0.2">
      <c r="B403"/>
      <c r="C403"/>
    </row>
    <row r="404" spans="2:3" x14ac:dyDescent="0.2">
      <c r="B404"/>
      <c r="C404"/>
    </row>
    <row r="405" spans="2:3" x14ac:dyDescent="0.2">
      <c r="B405"/>
      <c r="C405"/>
    </row>
    <row r="406" spans="2:3" x14ac:dyDescent="0.2">
      <c r="B406"/>
      <c r="C406"/>
    </row>
    <row r="407" spans="2:3" x14ac:dyDescent="0.2">
      <c r="B407"/>
      <c r="C407"/>
    </row>
    <row r="408" spans="2:3" x14ac:dyDescent="0.2">
      <c r="B408"/>
      <c r="C408"/>
    </row>
    <row r="409" spans="2:3" x14ac:dyDescent="0.2">
      <c r="B409"/>
      <c r="C409"/>
    </row>
    <row r="410" spans="2:3" x14ac:dyDescent="0.2">
      <c r="B410"/>
      <c r="C410"/>
    </row>
    <row r="411" spans="2:3" x14ac:dyDescent="0.2">
      <c r="B411"/>
      <c r="C411"/>
    </row>
    <row r="412" spans="2:3" x14ac:dyDescent="0.2">
      <c r="B412"/>
      <c r="C412"/>
    </row>
    <row r="413" spans="2:3" x14ac:dyDescent="0.2">
      <c r="B413"/>
      <c r="C413"/>
    </row>
    <row r="414" spans="2:3" x14ac:dyDescent="0.2">
      <c r="B414"/>
      <c r="C414"/>
    </row>
    <row r="415" spans="2:3" x14ac:dyDescent="0.2">
      <c r="B415"/>
      <c r="C415"/>
    </row>
    <row r="416" spans="2:3" x14ac:dyDescent="0.2">
      <c r="B416"/>
      <c r="C416"/>
    </row>
    <row r="417" spans="2:3" x14ac:dyDescent="0.2">
      <c r="B417"/>
      <c r="C417"/>
    </row>
    <row r="418" spans="2:3" x14ac:dyDescent="0.2">
      <c r="B418"/>
      <c r="C418"/>
    </row>
    <row r="419" spans="2:3" x14ac:dyDescent="0.2">
      <c r="B419"/>
      <c r="C419"/>
    </row>
    <row r="420" spans="2:3" x14ac:dyDescent="0.2">
      <c r="B420"/>
      <c r="C420"/>
    </row>
    <row r="421" spans="2:3" x14ac:dyDescent="0.2">
      <c r="B421"/>
      <c r="C421"/>
    </row>
    <row r="422" spans="2:3" x14ac:dyDescent="0.2">
      <c r="B422"/>
      <c r="C422"/>
    </row>
    <row r="423" spans="2:3" x14ac:dyDescent="0.2">
      <c r="B423"/>
      <c r="C423"/>
    </row>
    <row r="424" spans="2:3" x14ac:dyDescent="0.2">
      <c r="B424"/>
      <c r="C424"/>
    </row>
    <row r="425" spans="2:3" x14ac:dyDescent="0.2">
      <c r="B425"/>
      <c r="C425"/>
    </row>
    <row r="426" spans="2:3" x14ac:dyDescent="0.2">
      <c r="B426"/>
      <c r="C426"/>
    </row>
    <row r="427" spans="2:3" x14ac:dyDescent="0.2">
      <c r="B427"/>
      <c r="C427"/>
    </row>
    <row r="428" spans="2:3" x14ac:dyDescent="0.2">
      <c r="B428"/>
      <c r="C428"/>
    </row>
    <row r="429" spans="2:3" x14ac:dyDescent="0.2">
      <c r="B429"/>
      <c r="C429"/>
    </row>
    <row r="430" spans="2:3" x14ac:dyDescent="0.2">
      <c r="B430"/>
      <c r="C430"/>
    </row>
    <row r="431" spans="2:3" x14ac:dyDescent="0.2">
      <c r="B431"/>
      <c r="C431"/>
    </row>
    <row r="432" spans="2:3" x14ac:dyDescent="0.2">
      <c r="B432"/>
      <c r="C432"/>
    </row>
    <row r="433" spans="2:3" x14ac:dyDescent="0.2">
      <c r="B433"/>
      <c r="C433"/>
    </row>
    <row r="434" spans="2:3" x14ac:dyDescent="0.2">
      <c r="B434"/>
      <c r="C434"/>
    </row>
    <row r="435" spans="2:3" x14ac:dyDescent="0.2">
      <c r="B435"/>
      <c r="C435"/>
    </row>
    <row r="436" spans="2:3" x14ac:dyDescent="0.2">
      <c r="B436"/>
      <c r="C436"/>
    </row>
    <row r="437" spans="2:3" x14ac:dyDescent="0.2">
      <c r="B437"/>
      <c r="C437"/>
    </row>
    <row r="438" spans="2:3" x14ac:dyDescent="0.2">
      <c r="B438"/>
      <c r="C438"/>
    </row>
    <row r="439" spans="2:3" x14ac:dyDescent="0.2">
      <c r="B439"/>
      <c r="C439"/>
    </row>
    <row r="440" spans="2:3" x14ac:dyDescent="0.2">
      <c r="B440"/>
      <c r="C440"/>
    </row>
    <row r="441" spans="2:3" x14ac:dyDescent="0.2">
      <c r="B441"/>
      <c r="C441"/>
    </row>
    <row r="442" spans="2:3" x14ac:dyDescent="0.2">
      <c r="B442"/>
      <c r="C442"/>
    </row>
    <row r="443" spans="2:3" x14ac:dyDescent="0.2">
      <c r="B443"/>
      <c r="C443"/>
    </row>
    <row r="444" spans="2:3" x14ac:dyDescent="0.2">
      <c r="B444"/>
      <c r="C444"/>
    </row>
    <row r="445" spans="2:3" x14ac:dyDescent="0.2">
      <c r="B445"/>
      <c r="C445"/>
    </row>
    <row r="446" spans="2:3" x14ac:dyDescent="0.2">
      <c r="B446"/>
      <c r="C446"/>
    </row>
    <row r="447" spans="2:3" x14ac:dyDescent="0.2">
      <c r="B447"/>
      <c r="C447"/>
    </row>
    <row r="448" spans="2:3" x14ac:dyDescent="0.2">
      <c r="B448"/>
      <c r="C448"/>
    </row>
    <row r="449" spans="2:3" x14ac:dyDescent="0.2">
      <c r="B449"/>
      <c r="C449"/>
    </row>
    <row r="450" spans="2:3" x14ac:dyDescent="0.2">
      <c r="B450"/>
      <c r="C450"/>
    </row>
    <row r="451" spans="2:3" x14ac:dyDescent="0.2">
      <c r="B451"/>
      <c r="C451"/>
    </row>
    <row r="452" spans="2:3" x14ac:dyDescent="0.2">
      <c r="B452"/>
      <c r="C452"/>
    </row>
    <row r="453" spans="2:3" x14ac:dyDescent="0.2">
      <c r="B453"/>
      <c r="C453"/>
    </row>
    <row r="454" spans="2:3" x14ac:dyDescent="0.2">
      <c r="B454"/>
      <c r="C454"/>
    </row>
    <row r="455" spans="2:3" x14ac:dyDescent="0.2">
      <c r="B455"/>
      <c r="C455"/>
    </row>
    <row r="456" spans="2:3" x14ac:dyDescent="0.2">
      <c r="B456"/>
      <c r="C456"/>
    </row>
    <row r="457" spans="2:3" x14ac:dyDescent="0.2">
      <c r="B457"/>
      <c r="C457"/>
    </row>
    <row r="458" spans="2:3" x14ac:dyDescent="0.2">
      <c r="B458"/>
      <c r="C458"/>
    </row>
    <row r="459" spans="2:3" x14ac:dyDescent="0.2">
      <c r="B459"/>
      <c r="C459"/>
    </row>
    <row r="460" spans="2:3" x14ac:dyDescent="0.2">
      <c r="B460"/>
      <c r="C460"/>
    </row>
    <row r="461" spans="2:3" x14ac:dyDescent="0.2">
      <c r="B461"/>
      <c r="C461"/>
    </row>
    <row r="462" spans="2:3" x14ac:dyDescent="0.2">
      <c r="B462"/>
      <c r="C462"/>
    </row>
    <row r="463" spans="2:3" x14ac:dyDescent="0.2">
      <c r="B463"/>
      <c r="C463"/>
    </row>
    <row r="464" spans="2:3" x14ac:dyDescent="0.2">
      <c r="B464"/>
      <c r="C464"/>
    </row>
    <row r="465" spans="2:3" x14ac:dyDescent="0.2">
      <c r="B465"/>
      <c r="C465"/>
    </row>
    <row r="466" spans="2:3" x14ac:dyDescent="0.2">
      <c r="B466"/>
      <c r="C466"/>
    </row>
    <row r="467" spans="2:3" x14ac:dyDescent="0.2">
      <c r="B467"/>
      <c r="C467"/>
    </row>
    <row r="468" spans="2:3" x14ac:dyDescent="0.2">
      <c r="B468"/>
      <c r="C468"/>
    </row>
    <row r="469" spans="2:3" x14ac:dyDescent="0.2">
      <c r="B469"/>
      <c r="C469"/>
    </row>
    <row r="470" spans="2:3" x14ac:dyDescent="0.2">
      <c r="B470"/>
      <c r="C470"/>
    </row>
    <row r="471" spans="2:3" x14ac:dyDescent="0.2">
      <c r="B471"/>
      <c r="C471"/>
    </row>
    <row r="472" spans="2:3" x14ac:dyDescent="0.2">
      <c r="B472"/>
      <c r="C472"/>
    </row>
    <row r="473" spans="2:3" x14ac:dyDescent="0.2">
      <c r="B473"/>
      <c r="C473"/>
    </row>
    <row r="474" spans="2:3" x14ac:dyDescent="0.2">
      <c r="B474"/>
      <c r="C474"/>
    </row>
    <row r="475" spans="2:3" x14ac:dyDescent="0.2">
      <c r="B475"/>
      <c r="C475"/>
    </row>
    <row r="476" spans="2:3" x14ac:dyDescent="0.2">
      <c r="B476"/>
      <c r="C476"/>
    </row>
    <row r="477" spans="2:3" x14ac:dyDescent="0.2">
      <c r="B477"/>
      <c r="C477"/>
    </row>
    <row r="478" spans="2:3" x14ac:dyDescent="0.2">
      <c r="B478"/>
      <c r="C478"/>
    </row>
    <row r="479" spans="2:3" x14ac:dyDescent="0.2">
      <c r="B479"/>
      <c r="C479"/>
    </row>
    <row r="480" spans="2:3" x14ac:dyDescent="0.2">
      <c r="B480"/>
      <c r="C480"/>
    </row>
    <row r="481" spans="2:3" x14ac:dyDescent="0.2">
      <c r="B481"/>
      <c r="C481"/>
    </row>
    <row r="482" spans="2:3" x14ac:dyDescent="0.2">
      <c r="B482"/>
      <c r="C482"/>
    </row>
    <row r="483" spans="2:3" x14ac:dyDescent="0.2">
      <c r="B483"/>
      <c r="C483"/>
    </row>
    <row r="484" spans="2:3" x14ac:dyDescent="0.2">
      <c r="B484"/>
      <c r="C484"/>
    </row>
    <row r="485" spans="2:3" x14ac:dyDescent="0.2">
      <c r="B485"/>
      <c r="C485"/>
    </row>
    <row r="486" spans="2:3" x14ac:dyDescent="0.2">
      <c r="B486"/>
      <c r="C486"/>
    </row>
    <row r="487" spans="2:3" x14ac:dyDescent="0.2">
      <c r="B487"/>
      <c r="C487"/>
    </row>
    <row r="488" spans="2:3" x14ac:dyDescent="0.2">
      <c r="B488"/>
      <c r="C488"/>
    </row>
    <row r="489" spans="2:3" x14ac:dyDescent="0.2">
      <c r="B489"/>
      <c r="C489"/>
    </row>
    <row r="490" spans="2:3" x14ac:dyDescent="0.2">
      <c r="B490"/>
      <c r="C490"/>
    </row>
    <row r="491" spans="2:3" x14ac:dyDescent="0.2">
      <c r="B491"/>
      <c r="C491"/>
    </row>
    <row r="492" spans="2:3" x14ac:dyDescent="0.2">
      <c r="B492"/>
      <c r="C492"/>
    </row>
    <row r="493" spans="2:3" x14ac:dyDescent="0.2">
      <c r="B493"/>
      <c r="C493"/>
    </row>
    <row r="494" spans="2:3" x14ac:dyDescent="0.2">
      <c r="B494"/>
      <c r="C494"/>
    </row>
    <row r="495" spans="2:3" x14ac:dyDescent="0.2">
      <c r="B495"/>
      <c r="C495"/>
    </row>
    <row r="496" spans="2:3" x14ac:dyDescent="0.2">
      <c r="B496"/>
      <c r="C496"/>
    </row>
    <row r="497" spans="2:3" x14ac:dyDescent="0.2">
      <c r="B497"/>
      <c r="C497"/>
    </row>
    <row r="498" spans="2:3" x14ac:dyDescent="0.2">
      <c r="B498"/>
      <c r="C498"/>
    </row>
    <row r="499" spans="2:3" x14ac:dyDescent="0.2">
      <c r="B499"/>
      <c r="C499"/>
    </row>
    <row r="500" spans="2:3" x14ac:dyDescent="0.2">
      <c r="B500"/>
      <c r="C500"/>
    </row>
    <row r="501" spans="2:3" x14ac:dyDescent="0.2">
      <c r="B501"/>
      <c r="C501"/>
    </row>
    <row r="502" spans="2:3" x14ac:dyDescent="0.2">
      <c r="B502"/>
      <c r="C502"/>
    </row>
    <row r="503" spans="2:3" x14ac:dyDescent="0.2">
      <c r="B503"/>
      <c r="C503"/>
    </row>
    <row r="504" spans="2:3" x14ac:dyDescent="0.2">
      <c r="B504"/>
      <c r="C504"/>
    </row>
    <row r="505" spans="2:3" x14ac:dyDescent="0.2">
      <c r="B505"/>
      <c r="C505"/>
    </row>
    <row r="506" spans="2:3" x14ac:dyDescent="0.2">
      <c r="B506"/>
      <c r="C506"/>
    </row>
    <row r="507" spans="2:3" x14ac:dyDescent="0.2">
      <c r="B507"/>
      <c r="C507"/>
    </row>
    <row r="508" spans="2:3" x14ac:dyDescent="0.2">
      <c r="B508"/>
      <c r="C508"/>
    </row>
    <row r="509" spans="2:3" x14ac:dyDescent="0.2">
      <c r="B509"/>
      <c r="C509"/>
    </row>
    <row r="510" spans="2:3" x14ac:dyDescent="0.2">
      <c r="B510"/>
      <c r="C510"/>
    </row>
    <row r="511" spans="2:3" x14ac:dyDescent="0.2">
      <c r="B511"/>
      <c r="C511"/>
    </row>
    <row r="512" spans="2:3" x14ac:dyDescent="0.2">
      <c r="B512"/>
      <c r="C512"/>
    </row>
    <row r="513" spans="2:3" x14ac:dyDescent="0.2">
      <c r="B513"/>
      <c r="C513"/>
    </row>
    <row r="514" spans="2:3" x14ac:dyDescent="0.2">
      <c r="B514"/>
      <c r="C514"/>
    </row>
    <row r="515" spans="2:3" x14ac:dyDescent="0.2">
      <c r="B515"/>
      <c r="C515"/>
    </row>
    <row r="516" spans="2:3" x14ac:dyDescent="0.2">
      <c r="B516"/>
      <c r="C516"/>
    </row>
    <row r="517" spans="2:3" x14ac:dyDescent="0.2">
      <c r="B517"/>
      <c r="C517"/>
    </row>
    <row r="518" spans="2:3" x14ac:dyDescent="0.2">
      <c r="B518"/>
      <c r="C518"/>
    </row>
    <row r="519" spans="2:3" x14ac:dyDescent="0.2">
      <c r="B519"/>
      <c r="C519"/>
    </row>
    <row r="520" spans="2:3" x14ac:dyDescent="0.2">
      <c r="B520"/>
      <c r="C520"/>
    </row>
    <row r="521" spans="2:3" x14ac:dyDescent="0.2">
      <c r="B521"/>
      <c r="C521"/>
    </row>
    <row r="522" spans="2:3" x14ac:dyDescent="0.2">
      <c r="B522"/>
      <c r="C522"/>
    </row>
    <row r="523" spans="2:3" x14ac:dyDescent="0.2">
      <c r="B523"/>
      <c r="C523"/>
    </row>
    <row r="524" spans="2:3" x14ac:dyDescent="0.2">
      <c r="B524"/>
      <c r="C524"/>
    </row>
    <row r="525" spans="2:3" x14ac:dyDescent="0.2">
      <c r="B525"/>
      <c r="C525"/>
    </row>
    <row r="526" spans="2:3" x14ac:dyDescent="0.2">
      <c r="B526"/>
      <c r="C526"/>
    </row>
    <row r="527" spans="2:3" x14ac:dyDescent="0.2">
      <c r="B527"/>
      <c r="C527"/>
    </row>
    <row r="528" spans="2:3" x14ac:dyDescent="0.2">
      <c r="B528"/>
      <c r="C528"/>
    </row>
    <row r="529" spans="2:3" x14ac:dyDescent="0.2">
      <c r="B529"/>
      <c r="C529"/>
    </row>
    <row r="530" spans="2:3" x14ac:dyDescent="0.2">
      <c r="B530"/>
      <c r="C530"/>
    </row>
    <row r="531" spans="2:3" x14ac:dyDescent="0.2">
      <c r="B531"/>
      <c r="C531"/>
    </row>
    <row r="532" spans="2:3" x14ac:dyDescent="0.2">
      <c r="B532"/>
      <c r="C532"/>
    </row>
    <row r="533" spans="2:3" x14ac:dyDescent="0.2">
      <c r="B533"/>
      <c r="C533"/>
    </row>
    <row r="534" spans="2:3" x14ac:dyDescent="0.2">
      <c r="B534"/>
      <c r="C534"/>
    </row>
    <row r="535" spans="2:3" x14ac:dyDescent="0.2">
      <c r="B535"/>
      <c r="C535"/>
    </row>
    <row r="536" spans="2:3" x14ac:dyDescent="0.2">
      <c r="B536"/>
      <c r="C536"/>
    </row>
    <row r="537" spans="2:3" x14ac:dyDescent="0.2">
      <c r="B537"/>
      <c r="C537"/>
    </row>
    <row r="538" spans="2:3" x14ac:dyDescent="0.2">
      <c r="B538"/>
      <c r="C538"/>
    </row>
    <row r="539" spans="2:3" x14ac:dyDescent="0.2">
      <c r="B539"/>
      <c r="C539"/>
    </row>
    <row r="540" spans="2:3" x14ac:dyDescent="0.2">
      <c r="B540"/>
      <c r="C540"/>
    </row>
    <row r="541" spans="2:3" x14ac:dyDescent="0.2">
      <c r="B541"/>
      <c r="C541"/>
    </row>
    <row r="542" spans="2:3" x14ac:dyDescent="0.2">
      <c r="B542"/>
      <c r="C542"/>
    </row>
    <row r="543" spans="2:3" x14ac:dyDescent="0.2">
      <c r="B543"/>
      <c r="C543"/>
    </row>
    <row r="544" spans="2:3" x14ac:dyDescent="0.2">
      <c r="B544"/>
      <c r="C544"/>
    </row>
    <row r="545" spans="2:3" x14ac:dyDescent="0.2">
      <c r="B545"/>
      <c r="C545"/>
    </row>
    <row r="546" spans="2:3" x14ac:dyDescent="0.2">
      <c r="B546"/>
      <c r="C546"/>
    </row>
    <row r="547" spans="2:3" x14ac:dyDescent="0.2">
      <c r="B547"/>
      <c r="C547"/>
    </row>
    <row r="548" spans="2:3" x14ac:dyDescent="0.2">
      <c r="B548"/>
      <c r="C548"/>
    </row>
    <row r="549" spans="2:3" x14ac:dyDescent="0.2">
      <c r="B549"/>
      <c r="C549"/>
    </row>
    <row r="550" spans="2:3" x14ac:dyDescent="0.2">
      <c r="B550"/>
      <c r="C550"/>
    </row>
    <row r="551" spans="2:3" x14ac:dyDescent="0.2">
      <c r="B551"/>
      <c r="C551"/>
    </row>
    <row r="552" spans="2:3" x14ac:dyDescent="0.2">
      <c r="B552"/>
      <c r="C552"/>
    </row>
    <row r="553" spans="2:3" x14ac:dyDescent="0.2">
      <c r="B553"/>
      <c r="C553"/>
    </row>
    <row r="554" spans="2:3" x14ac:dyDescent="0.2">
      <c r="B554"/>
      <c r="C554"/>
    </row>
    <row r="555" spans="2:3" x14ac:dyDescent="0.2">
      <c r="B555"/>
      <c r="C555"/>
    </row>
    <row r="556" spans="2:3" x14ac:dyDescent="0.2">
      <c r="B556"/>
      <c r="C556"/>
    </row>
    <row r="557" spans="2:3" x14ac:dyDescent="0.2">
      <c r="B557"/>
      <c r="C557"/>
    </row>
    <row r="558" spans="2:3" x14ac:dyDescent="0.2">
      <c r="B558"/>
      <c r="C558"/>
    </row>
    <row r="559" spans="2:3" x14ac:dyDescent="0.2">
      <c r="B559"/>
      <c r="C559"/>
    </row>
    <row r="560" spans="2:3" x14ac:dyDescent="0.2">
      <c r="B560"/>
      <c r="C560"/>
    </row>
    <row r="561" spans="2:3" x14ac:dyDescent="0.2">
      <c r="B561"/>
      <c r="C561"/>
    </row>
    <row r="562" spans="2:3" x14ac:dyDescent="0.2">
      <c r="B562"/>
      <c r="C562"/>
    </row>
    <row r="563" spans="2:3" x14ac:dyDescent="0.2">
      <c r="B563"/>
      <c r="C563"/>
    </row>
    <row r="564" spans="2:3" x14ac:dyDescent="0.2">
      <c r="B564"/>
      <c r="C564"/>
    </row>
    <row r="565" spans="2:3" x14ac:dyDescent="0.2">
      <c r="B565"/>
      <c r="C565"/>
    </row>
    <row r="566" spans="2:3" x14ac:dyDescent="0.2">
      <c r="B566"/>
      <c r="C566"/>
    </row>
    <row r="567" spans="2:3" x14ac:dyDescent="0.2">
      <c r="B567"/>
      <c r="C567"/>
    </row>
    <row r="568" spans="2:3" x14ac:dyDescent="0.2">
      <c r="B568"/>
      <c r="C568"/>
    </row>
    <row r="569" spans="2:3" x14ac:dyDescent="0.2">
      <c r="B569"/>
      <c r="C569"/>
    </row>
    <row r="570" spans="2:3" x14ac:dyDescent="0.2">
      <c r="B570"/>
      <c r="C570"/>
    </row>
    <row r="571" spans="2:3" x14ac:dyDescent="0.2">
      <c r="B571"/>
      <c r="C571"/>
    </row>
    <row r="572" spans="2:3" x14ac:dyDescent="0.2">
      <c r="B572"/>
      <c r="C572"/>
    </row>
    <row r="573" spans="2:3" x14ac:dyDescent="0.2">
      <c r="B573"/>
      <c r="C573"/>
    </row>
    <row r="574" spans="2:3" x14ac:dyDescent="0.2">
      <c r="B574"/>
      <c r="C574"/>
    </row>
    <row r="575" spans="2:3" x14ac:dyDescent="0.2">
      <c r="B575"/>
      <c r="C575"/>
    </row>
    <row r="576" spans="2:3" x14ac:dyDescent="0.2">
      <c r="B576"/>
      <c r="C576"/>
    </row>
    <row r="577" spans="2:3" x14ac:dyDescent="0.2">
      <c r="B577"/>
      <c r="C577"/>
    </row>
    <row r="578" spans="2:3" x14ac:dyDescent="0.2">
      <c r="B578"/>
      <c r="C578"/>
    </row>
    <row r="579" spans="2:3" x14ac:dyDescent="0.2">
      <c r="B579"/>
      <c r="C579"/>
    </row>
    <row r="580" spans="2:3" x14ac:dyDescent="0.2">
      <c r="B580"/>
      <c r="C580"/>
    </row>
    <row r="581" spans="2:3" x14ac:dyDescent="0.2">
      <c r="B581"/>
      <c r="C581"/>
    </row>
    <row r="582" spans="2:3" x14ac:dyDescent="0.2">
      <c r="B582"/>
      <c r="C582"/>
    </row>
    <row r="583" spans="2:3" x14ac:dyDescent="0.2">
      <c r="B583"/>
      <c r="C583"/>
    </row>
    <row r="584" spans="2:3" x14ac:dyDescent="0.2">
      <c r="B584"/>
      <c r="C584"/>
    </row>
    <row r="585" spans="2:3" x14ac:dyDescent="0.2">
      <c r="B585"/>
      <c r="C585"/>
    </row>
    <row r="586" spans="2:3" x14ac:dyDescent="0.2">
      <c r="B586"/>
      <c r="C586"/>
    </row>
    <row r="587" spans="2:3" x14ac:dyDescent="0.2">
      <c r="B587"/>
      <c r="C587"/>
    </row>
    <row r="588" spans="2:3" x14ac:dyDescent="0.2">
      <c r="B588"/>
      <c r="C588"/>
    </row>
    <row r="589" spans="2:3" x14ac:dyDescent="0.2">
      <c r="B589"/>
      <c r="C589"/>
    </row>
    <row r="590" spans="2:3" x14ac:dyDescent="0.2">
      <c r="B590"/>
      <c r="C590"/>
    </row>
    <row r="591" spans="2:3" x14ac:dyDescent="0.2">
      <c r="B591"/>
      <c r="C591"/>
    </row>
    <row r="592" spans="2:3" x14ac:dyDescent="0.2">
      <c r="B592"/>
      <c r="C592"/>
    </row>
    <row r="593" spans="2:3" x14ac:dyDescent="0.2">
      <c r="B593"/>
      <c r="C593"/>
    </row>
    <row r="594" spans="2:3" x14ac:dyDescent="0.2">
      <c r="B594"/>
      <c r="C594"/>
    </row>
    <row r="595" spans="2:3" x14ac:dyDescent="0.2">
      <c r="B595"/>
      <c r="C595"/>
    </row>
    <row r="596" spans="2:3" x14ac:dyDescent="0.2">
      <c r="B596"/>
      <c r="C596"/>
    </row>
    <row r="597" spans="2:3" x14ac:dyDescent="0.2">
      <c r="B597"/>
      <c r="C597"/>
    </row>
    <row r="598" spans="2:3" x14ac:dyDescent="0.2">
      <c r="B598"/>
      <c r="C598"/>
    </row>
    <row r="599" spans="2:3" x14ac:dyDescent="0.2">
      <c r="B599"/>
      <c r="C599"/>
    </row>
    <row r="600" spans="2:3" x14ac:dyDescent="0.2">
      <c r="B600"/>
      <c r="C600"/>
    </row>
    <row r="601" spans="2:3" x14ac:dyDescent="0.2">
      <c r="B601"/>
      <c r="C601"/>
    </row>
    <row r="602" spans="2:3" x14ac:dyDescent="0.2">
      <c r="B602"/>
      <c r="C602"/>
    </row>
    <row r="603" spans="2:3" x14ac:dyDescent="0.2">
      <c r="B603"/>
      <c r="C603"/>
    </row>
    <row r="604" spans="2:3" x14ac:dyDescent="0.2">
      <c r="B604"/>
      <c r="C604"/>
    </row>
    <row r="605" spans="2:3" x14ac:dyDescent="0.2">
      <c r="B605"/>
      <c r="C605"/>
    </row>
    <row r="606" spans="2:3" x14ac:dyDescent="0.2">
      <c r="B606"/>
      <c r="C606"/>
    </row>
    <row r="607" spans="2:3" x14ac:dyDescent="0.2">
      <c r="B607"/>
      <c r="C607"/>
    </row>
    <row r="608" spans="2:3" x14ac:dyDescent="0.2">
      <c r="B608"/>
      <c r="C608"/>
    </row>
    <row r="609" spans="2:3" x14ac:dyDescent="0.2">
      <c r="B609"/>
      <c r="C609"/>
    </row>
    <row r="610" spans="2:3" x14ac:dyDescent="0.2">
      <c r="B610"/>
      <c r="C610"/>
    </row>
    <row r="611" spans="2:3" x14ac:dyDescent="0.2">
      <c r="B611"/>
      <c r="C611"/>
    </row>
    <row r="612" spans="2:3" x14ac:dyDescent="0.2">
      <c r="B612"/>
      <c r="C612"/>
    </row>
    <row r="613" spans="2:3" x14ac:dyDescent="0.2">
      <c r="B613"/>
      <c r="C613"/>
    </row>
    <row r="614" spans="2:3" x14ac:dyDescent="0.2">
      <c r="B614"/>
      <c r="C614"/>
    </row>
    <row r="615" spans="2:3" x14ac:dyDescent="0.2">
      <c r="B615"/>
      <c r="C615"/>
    </row>
    <row r="616" spans="2:3" x14ac:dyDescent="0.2">
      <c r="B616"/>
      <c r="C616"/>
    </row>
    <row r="617" spans="2:3" x14ac:dyDescent="0.2">
      <c r="B617"/>
      <c r="C617"/>
    </row>
    <row r="618" spans="2:3" x14ac:dyDescent="0.2">
      <c r="B618"/>
      <c r="C618"/>
    </row>
    <row r="619" spans="2:3" x14ac:dyDescent="0.2">
      <c r="B619"/>
      <c r="C619"/>
    </row>
    <row r="620" spans="2:3" x14ac:dyDescent="0.2">
      <c r="B620"/>
      <c r="C620"/>
    </row>
    <row r="621" spans="2:3" x14ac:dyDescent="0.2">
      <c r="B621"/>
      <c r="C621"/>
    </row>
    <row r="622" spans="2:3" x14ac:dyDescent="0.2">
      <c r="B622"/>
      <c r="C622"/>
    </row>
    <row r="623" spans="2:3" x14ac:dyDescent="0.2">
      <c r="B623"/>
      <c r="C623"/>
    </row>
    <row r="624" spans="2:3" x14ac:dyDescent="0.2">
      <c r="B624"/>
      <c r="C624"/>
    </row>
    <row r="625" spans="2:3" x14ac:dyDescent="0.2">
      <c r="B625"/>
      <c r="C625"/>
    </row>
    <row r="626" spans="2:3" x14ac:dyDescent="0.2">
      <c r="B626"/>
      <c r="C626"/>
    </row>
    <row r="627" spans="2:3" x14ac:dyDescent="0.2">
      <c r="B627"/>
      <c r="C627"/>
    </row>
    <row r="628" spans="2:3" x14ac:dyDescent="0.2">
      <c r="B628"/>
      <c r="C628"/>
    </row>
    <row r="629" spans="2:3" x14ac:dyDescent="0.2">
      <c r="B629"/>
      <c r="C629"/>
    </row>
    <row r="630" spans="2:3" x14ac:dyDescent="0.2">
      <c r="B630"/>
      <c r="C630"/>
    </row>
    <row r="631" spans="2:3" x14ac:dyDescent="0.2">
      <c r="B631"/>
      <c r="C631"/>
    </row>
    <row r="632" spans="2:3" x14ac:dyDescent="0.2">
      <c r="B632"/>
      <c r="C632"/>
    </row>
    <row r="633" spans="2:3" x14ac:dyDescent="0.2">
      <c r="B633"/>
      <c r="C633"/>
    </row>
    <row r="634" spans="2:3" x14ac:dyDescent="0.2">
      <c r="B634"/>
      <c r="C634"/>
    </row>
    <row r="635" spans="2:3" x14ac:dyDescent="0.2">
      <c r="B635"/>
      <c r="C635"/>
    </row>
    <row r="636" spans="2:3" x14ac:dyDescent="0.2">
      <c r="B636"/>
      <c r="C636"/>
    </row>
    <row r="637" spans="2:3" x14ac:dyDescent="0.2">
      <c r="B637"/>
      <c r="C637"/>
    </row>
    <row r="638" spans="2:3" x14ac:dyDescent="0.2">
      <c r="B638"/>
      <c r="C638"/>
    </row>
    <row r="639" spans="2:3" x14ac:dyDescent="0.2">
      <c r="B639"/>
      <c r="C639"/>
    </row>
    <row r="640" spans="2:3" x14ac:dyDescent="0.2">
      <c r="B640"/>
      <c r="C640"/>
    </row>
    <row r="641" spans="2:3" x14ac:dyDescent="0.2">
      <c r="B641"/>
      <c r="C641"/>
    </row>
    <row r="642" spans="2:3" x14ac:dyDescent="0.2">
      <c r="B642"/>
      <c r="C642"/>
    </row>
    <row r="643" spans="2:3" x14ac:dyDescent="0.2">
      <c r="B643"/>
      <c r="C643"/>
    </row>
    <row r="644" spans="2:3" x14ac:dyDescent="0.2">
      <c r="B644"/>
      <c r="C644"/>
    </row>
    <row r="645" spans="2:3" x14ac:dyDescent="0.2">
      <c r="B645"/>
      <c r="C645"/>
    </row>
    <row r="646" spans="2:3" x14ac:dyDescent="0.2">
      <c r="B646"/>
      <c r="C646"/>
    </row>
    <row r="647" spans="2:3" x14ac:dyDescent="0.2">
      <c r="B647"/>
      <c r="C647"/>
    </row>
    <row r="648" spans="2:3" x14ac:dyDescent="0.2">
      <c r="B648"/>
      <c r="C648"/>
    </row>
    <row r="649" spans="2:3" x14ac:dyDescent="0.2">
      <c r="B649"/>
      <c r="C649"/>
    </row>
    <row r="650" spans="2:3" x14ac:dyDescent="0.2">
      <c r="B650"/>
      <c r="C650"/>
    </row>
    <row r="651" spans="2:3" x14ac:dyDescent="0.2">
      <c r="B651"/>
      <c r="C651"/>
    </row>
    <row r="652" spans="2:3" x14ac:dyDescent="0.2">
      <c r="B652"/>
      <c r="C652"/>
    </row>
    <row r="653" spans="2:3" x14ac:dyDescent="0.2">
      <c r="B653"/>
      <c r="C653"/>
    </row>
    <row r="654" spans="2:3" x14ac:dyDescent="0.2">
      <c r="B654"/>
      <c r="C654"/>
    </row>
    <row r="655" spans="2:3" x14ac:dyDescent="0.2">
      <c r="B655"/>
      <c r="C655"/>
    </row>
    <row r="656" spans="2:3" x14ac:dyDescent="0.2">
      <c r="B656"/>
      <c r="C656"/>
    </row>
    <row r="657" spans="2:3" x14ac:dyDescent="0.2">
      <c r="B657"/>
      <c r="C657"/>
    </row>
    <row r="658" spans="2:3" x14ac:dyDescent="0.2">
      <c r="B658"/>
      <c r="C658"/>
    </row>
    <row r="659" spans="2:3" x14ac:dyDescent="0.2">
      <c r="B659"/>
      <c r="C659"/>
    </row>
    <row r="660" spans="2:3" x14ac:dyDescent="0.2">
      <c r="B660"/>
      <c r="C660"/>
    </row>
    <row r="661" spans="2:3" x14ac:dyDescent="0.2">
      <c r="B661"/>
      <c r="C661"/>
    </row>
    <row r="662" spans="2:3" x14ac:dyDescent="0.2">
      <c r="B662"/>
      <c r="C662"/>
    </row>
    <row r="663" spans="2:3" x14ac:dyDescent="0.2">
      <c r="B663"/>
      <c r="C663"/>
    </row>
    <row r="664" spans="2:3" x14ac:dyDescent="0.2">
      <c r="B664"/>
      <c r="C664"/>
    </row>
    <row r="665" spans="2:3" x14ac:dyDescent="0.2">
      <c r="B665"/>
      <c r="C665"/>
    </row>
    <row r="666" spans="2:3" x14ac:dyDescent="0.2">
      <c r="B666"/>
      <c r="C666"/>
    </row>
    <row r="667" spans="2:3" x14ac:dyDescent="0.2">
      <c r="B667"/>
      <c r="C667"/>
    </row>
    <row r="668" spans="2:3" x14ac:dyDescent="0.2">
      <c r="B668"/>
      <c r="C668"/>
    </row>
    <row r="669" spans="2:3" x14ac:dyDescent="0.2">
      <c r="B669"/>
      <c r="C669"/>
    </row>
    <row r="670" spans="2:3" x14ac:dyDescent="0.2">
      <c r="B670"/>
      <c r="C670"/>
    </row>
    <row r="671" spans="2:3" x14ac:dyDescent="0.2">
      <c r="B671"/>
      <c r="C671"/>
    </row>
    <row r="672" spans="2:3" x14ac:dyDescent="0.2">
      <c r="B672"/>
      <c r="C672"/>
    </row>
    <row r="673" spans="2:3" x14ac:dyDescent="0.2">
      <c r="B673"/>
      <c r="C673"/>
    </row>
    <row r="674" spans="2:3" x14ac:dyDescent="0.2">
      <c r="B674"/>
      <c r="C674"/>
    </row>
    <row r="675" spans="2:3" x14ac:dyDescent="0.2">
      <c r="B675"/>
      <c r="C675"/>
    </row>
    <row r="676" spans="2:3" x14ac:dyDescent="0.2">
      <c r="B676"/>
      <c r="C676"/>
    </row>
    <row r="677" spans="2:3" x14ac:dyDescent="0.2">
      <c r="B677"/>
      <c r="C677"/>
    </row>
    <row r="678" spans="2:3" x14ac:dyDescent="0.2">
      <c r="B678"/>
      <c r="C678"/>
    </row>
    <row r="679" spans="2:3" x14ac:dyDescent="0.2">
      <c r="B679"/>
      <c r="C679"/>
    </row>
    <row r="680" spans="2:3" x14ac:dyDescent="0.2">
      <c r="B680"/>
      <c r="C680"/>
    </row>
    <row r="681" spans="2:3" x14ac:dyDescent="0.2">
      <c r="B681"/>
      <c r="C681"/>
    </row>
    <row r="682" spans="2:3" x14ac:dyDescent="0.2">
      <c r="B682"/>
      <c r="C682"/>
    </row>
    <row r="683" spans="2:3" x14ac:dyDescent="0.2">
      <c r="B683"/>
      <c r="C683"/>
    </row>
    <row r="684" spans="2:3" x14ac:dyDescent="0.2">
      <c r="B684"/>
      <c r="C684"/>
    </row>
    <row r="685" spans="2:3" x14ac:dyDescent="0.2">
      <c r="B685"/>
      <c r="C685"/>
    </row>
    <row r="686" spans="2:3" x14ac:dyDescent="0.2">
      <c r="B686"/>
      <c r="C686"/>
    </row>
    <row r="687" spans="2:3" x14ac:dyDescent="0.2">
      <c r="B687"/>
      <c r="C687"/>
    </row>
    <row r="688" spans="2:3" x14ac:dyDescent="0.2">
      <c r="B688"/>
      <c r="C688"/>
    </row>
    <row r="689" spans="2:3" x14ac:dyDescent="0.2">
      <c r="B689"/>
      <c r="C689"/>
    </row>
    <row r="690" spans="2:3" x14ac:dyDescent="0.2">
      <c r="B690"/>
      <c r="C690"/>
    </row>
    <row r="691" spans="2:3" x14ac:dyDescent="0.2">
      <c r="B691"/>
      <c r="C691"/>
    </row>
    <row r="692" spans="2:3" x14ac:dyDescent="0.2">
      <c r="B692"/>
      <c r="C692"/>
    </row>
    <row r="693" spans="2:3" x14ac:dyDescent="0.2">
      <c r="B693"/>
      <c r="C693"/>
    </row>
    <row r="694" spans="2:3" x14ac:dyDescent="0.2">
      <c r="B694"/>
      <c r="C694"/>
    </row>
    <row r="695" spans="2:3" x14ac:dyDescent="0.2">
      <c r="B695"/>
      <c r="C695"/>
    </row>
    <row r="696" spans="2:3" x14ac:dyDescent="0.2">
      <c r="B696"/>
      <c r="C696"/>
    </row>
    <row r="697" spans="2:3" x14ac:dyDescent="0.2">
      <c r="B697"/>
      <c r="C697"/>
    </row>
    <row r="698" spans="2:3" x14ac:dyDescent="0.2">
      <c r="B698"/>
      <c r="C698"/>
    </row>
    <row r="699" spans="2:3" x14ac:dyDescent="0.2">
      <c r="B699"/>
      <c r="C699"/>
    </row>
    <row r="700" spans="2:3" x14ac:dyDescent="0.2">
      <c r="B700"/>
      <c r="C700"/>
    </row>
    <row r="701" spans="2:3" x14ac:dyDescent="0.2">
      <c r="B701"/>
      <c r="C701"/>
    </row>
    <row r="702" spans="2:3" x14ac:dyDescent="0.2">
      <c r="B702"/>
      <c r="C702"/>
    </row>
    <row r="703" spans="2:3" x14ac:dyDescent="0.2">
      <c r="B703"/>
      <c r="C703"/>
    </row>
    <row r="704" spans="2:3" x14ac:dyDescent="0.2">
      <c r="B704"/>
      <c r="C704"/>
    </row>
    <row r="705" spans="2:3" x14ac:dyDescent="0.2">
      <c r="B705"/>
      <c r="C705"/>
    </row>
    <row r="706" spans="2:3" x14ac:dyDescent="0.2">
      <c r="B706"/>
      <c r="C706"/>
    </row>
    <row r="707" spans="2:3" x14ac:dyDescent="0.2">
      <c r="B707"/>
      <c r="C707"/>
    </row>
    <row r="708" spans="2:3" x14ac:dyDescent="0.2">
      <c r="B708"/>
      <c r="C708"/>
    </row>
    <row r="709" spans="2:3" x14ac:dyDescent="0.2">
      <c r="B709"/>
      <c r="C709"/>
    </row>
    <row r="710" spans="2:3" x14ac:dyDescent="0.2">
      <c r="B710"/>
      <c r="C710"/>
    </row>
    <row r="711" spans="2:3" x14ac:dyDescent="0.2">
      <c r="B711"/>
      <c r="C711"/>
    </row>
    <row r="712" spans="2:3" x14ac:dyDescent="0.2">
      <c r="B712"/>
      <c r="C712"/>
    </row>
    <row r="713" spans="2:3" x14ac:dyDescent="0.2">
      <c r="B713"/>
      <c r="C713"/>
    </row>
    <row r="714" spans="2:3" x14ac:dyDescent="0.2">
      <c r="B714"/>
      <c r="C714"/>
    </row>
    <row r="715" spans="2:3" x14ac:dyDescent="0.2">
      <c r="B715"/>
      <c r="C715"/>
    </row>
    <row r="716" spans="2:3" x14ac:dyDescent="0.2">
      <c r="B716"/>
      <c r="C716"/>
    </row>
    <row r="717" spans="2:3" x14ac:dyDescent="0.2">
      <c r="B717"/>
      <c r="C717"/>
    </row>
    <row r="718" spans="2:3" x14ac:dyDescent="0.2">
      <c r="B718"/>
      <c r="C718"/>
    </row>
    <row r="719" spans="2:3" x14ac:dyDescent="0.2">
      <c r="B719"/>
      <c r="C719"/>
    </row>
  </sheetData>
  <mergeCells count="2">
    <mergeCell ref="F6:H6"/>
    <mergeCell ref="B4:I5"/>
  </mergeCells>
  <hyperlinks>
    <hyperlink ref="E1" r:id="rId1" xr:uid="{00000000-0004-0000-0100-000000000000}"/>
  </hyperlinks>
  <pageMargins left="0.7" right="0.7" top="0.75" bottom="0.75" header="0.3" footer="0.3"/>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84"/>
  <sheetViews>
    <sheetView workbookViewId="0">
      <selection sqref="A1:XFD1048576"/>
    </sheetView>
  </sheetViews>
  <sheetFormatPr baseColWidth="10" defaultColWidth="8.83203125" defaultRowHeight="15" x14ac:dyDescent="0.2"/>
  <cols>
    <col min="2" max="2" width="15" customWidth="1"/>
    <col min="5" max="5" width="10" customWidth="1"/>
  </cols>
  <sheetData>
    <row r="1" spans="1:12" x14ac:dyDescent="0.2">
      <c r="A1" t="s">
        <v>0</v>
      </c>
    </row>
    <row r="2" spans="1:12" x14ac:dyDescent="0.2">
      <c r="A2" t="s">
        <v>28</v>
      </c>
    </row>
    <row r="3" spans="1:12" x14ac:dyDescent="0.2">
      <c r="I3" t="s">
        <v>29</v>
      </c>
      <c r="L3" t="s">
        <v>30</v>
      </c>
    </row>
    <row r="4" spans="1:12" x14ac:dyDescent="0.2">
      <c r="A4" t="s">
        <v>31</v>
      </c>
      <c r="B4" t="s">
        <v>32</v>
      </c>
      <c r="C4" t="s">
        <v>33</v>
      </c>
      <c r="D4" t="s">
        <v>34</v>
      </c>
      <c r="E4" t="s">
        <v>35</v>
      </c>
      <c r="F4" t="s">
        <v>36</v>
      </c>
      <c r="G4" t="s">
        <v>37</v>
      </c>
      <c r="H4" t="s">
        <v>38</v>
      </c>
      <c r="I4" t="s">
        <v>39</v>
      </c>
      <c r="J4" t="s">
        <v>40</v>
      </c>
      <c r="K4" t="s">
        <v>41</v>
      </c>
      <c r="L4" t="s">
        <v>42</v>
      </c>
    </row>
    <row r="5" spans="1:12" x14ac:dyDescent="0.2">
      <c r="A5">
        <v>0</v>
      </c>
      <c r="B5">
        <v>1.2</v>
      </c>
      <c r="C5">
        <v>1</v>
      </c>
      <c r="D5">
        <f>A5^2</f>
        <v>0</v>
      </c>
      <c r="E5">
        <f>B5^2</f>
        <v>1.44</v>
      </c>
      <c r="F5" t="e">
        <f>LOG(A5)</f>
        <v>#NUM!</v>
      </c>
      <c r="G5">
        <f>LOG(B5)</f>
        <v>7.9181246047624818E-2</v>
      </c>
      <c r="H5">
        <f>A5*B5</f>
        <v>0</v>
      </c>
      <c r="I5">
        <f>-0.236-0.0795*(A5)+1.13*B5-0.0169*(A5*B5)</f>
        <v>1.1199999999999999</v>
      </c>
      <c r="J5">
        <f>(15-A5)^2</f>
        <v>225</v>
      </c>
      <c r="K5">
        <f>(33-B5)^2</f>
        <v>1011.24</v>
      </c>
      <c r="L5">
        <f>-3.91+0.0163*A5+1.23*B5-0.0213*H5+0.00994*J5+0.00186*K5</f>
        <v>1.6834064</v>
      </c>
    </row>
    <row r="6" spans="1:12" x14ac:dyDescent="0.2">
      <c r="A6">
        <v>5</v>
      </c>
      <c r="B6">
        <v>1.4</v>
      </c>
      <c r="C6">
        <v>1</v>
      </c>
      <c r="D6">
        <f t="shared" ref="D6:E69" si="0">A6^2</f>
        <v>25</v>
      </c>
      <c r="E6">
        <f t="shared" si="0"/>
        <v>1.9599999999999997</v>
      </c>
      <c r="G6">
        <f t="shared" ref="G6:G69" si="1">LOG(B6)</f>
        <v>0.14612803567823801</v>
      </c>
      <c r="H6">
        <f t="shared" ref="H6:H69" si="2">A6*B6</f>
        <v>7</v>
      </c>
      <c r="I6">
        <f t="shared" ref="I6:I69" si="3">-0.236-0.0795*(A6)+1.13*B6-0.0169*(A6*B6)</f>
        <v>0.83019999999999994</v>
      </c>
      <c r="J6">
        <f t="shared" ref="J6:J69" si="4">(15-A6)^2</f>
        <v>100</v>
      </c>
      <c r="K6">
        <f t="shared" ref="K6:K69" si="5">(33-B6)^2</f>
        <v>998.56000000000006</v>
      </c>
      <c r="L6">
        <f t="shared" ref="L6:L69" si="6">-3.91+0.0163*A6+1.23*B6-0.0213*H6+0.00994*J6+0.00186*K6</f>
        <v>0.59572159999999963</v>
      </c>
    </row>
    <row r="7" spans="1:12" x14ac:dyDescent="0.2">
      <c r="A7">
        <v>10</v>
      </c>
      <c r="B7">
        <v>1.5</v>
      </c>
      <c r="C7">
        <v>1</v>
      </c>
      <c r="D7">
        <f t="shared" si="0"/>
        <v>100</v>
      </c>
      <c r="E7">
        <f t="shared" si="0"/>
        <v>2.25</v>
      </c>
      <c r="G7">
        <f t="shared" si="1"/>
        <v>0.17609125905568124</v>
      </c>
      <c r="H7">
        <f t="shared" si="2"/>
        <v>15</v>
      </c>
      <c r="I7">
        <f t="shared" si="3"/>
        <v>0.41049999999999975</v>
      </c>
      <c r="J7">
        <f t="shared" si="4"/>
        <v>25</v>
      </c>
      <c r="K7">
        <f t="shared" si="5"/>
        <v>992.25</v>
      </c>
      <c r="L7">
        <f t="shared" si="6"/>
        <v>-0.12741500000000028</v>
      </c>
    </row>
    <row r="8" spans="1:12" x14ac:dyDescent="0.2">
      <c r="A8">
        <v>15</v>
      </c>
      <c r="B8">
        <v>1.7</v>
      </c>
      <c r="C8">
        <v>1</v>
      </c>
      <c r="D8">
        <f t="shared" si="0"/>
        <v>225</v>
      </c>
      <c r="E8">
        <f t="shared" si="0"/>
        <v>2.8899999999999997</v>
      </c>
      <c r="G8">
        <f t="shared" si="1"/>
        <v>0.23044892137827391</v>
      </c>
      <c r="H8">
        <f t="shared" si="2"/>
        <v>25.5</v>
      </c>
      <c r="I8">
        <f t="shared" si="3"/>
        <v>6.1549999999999772E-2</v>
      </c>
      <c r="J8">
        <f t="shared" si="4"/>
        <v>0</v>
      </c>
      <c r="K8">
        <f t="shared" si="5"/>
        <v>979.69</v>
      </c>
      <c r="L8">
        <f t="shared" si="6"/>
        <v>-0.29542660000000009</v>
      </c>
    </row>
    <row r="9" spans="1:12" x14ac:dyDescent="0.2">
      <c r="A9">
        <v>20</v>
      </c>
      <c r="B9">
        <v>2</v>
      </c>
      <c r="C9">
        <v>1</v>
      </c>
      <c r="D9">
        <f t="shared" si="0"/>
        <v>400</v>
      </c>
      <c r="E9">
        <f t="shared" si="0"/>
        <v>4</v>
      </c>
      <c r="G9">
        <f t="shared" si="1"/>
        <v>0.3010299956639812</v>
      </c>
      <c r="H9">
        <f t="shared" si="2"/>
        <v>40</v>
      </c>
      <c r="I9">
        <f t="shared" si="3"/>
        <v>-0.24200000000000021</v>
      </c>
      <c r="J9">
        <f t="shared" si="4"/>
        <v>25</v>
      </c>
      <c r="K9">
        <f t="shared" si="5"/>
        <v>961</v>
      </c>
      <c r="L9">
        <f t="shared" si="6"/>
        <v>5.9960000000000013E-2</v>
      </c>
    </row>
    <row r="10" spans="1:12" x14ac:dyDescent="0.2">
      <c r="A10">
        <v>25</v>
      </c>
      <c r="B10">
        <v>2.2000000000000002</v>
      </c>
      <c r="C10">
        <v>1</v>
      </c>
      <c r="D10">
        <f t="shared" si="0"/>
        <v>625</v>
      </c>
      <c r="E10">
        <f t="shared" si="0"/>
        <v>4.8400000000000007</v>
      </c>
      <c r="G10">
        <f t="shared" si="1"/>
        <v>0.34242268082220628</v>
      </c>
      <c r="H10">
        <f t="shared" si="2"/>
        <v>55.000000000000007</v>
      </c>
      <c r="I10">
        <f t="shared" si="3"/>
        <v>-0.66700000000000026</v>
      </c>
      <c r="J10">
        <f t="shared" si="4"/>
        <v>100</v>
      </c>
      <c r="K10">
        <f t="shared" si="5"/>
        <v>948.6400000000001</v>
      </c>
      <c r="L10">
        <f t="shared" si="6"/>
        <v>0.79047039999999946</v>
      </c>
    </row>
    <row r="11" spans="1:12" x14ac:dyDescent="0.2">
      <c r="A11">
        <v>30</v>
      </c>
      <c r="B11">
        <v>2.4</v>
      </c>
      <c r="C11">
        <v>1</v>
      </c>
      <c r="D11">
        <f t="shared" si="0"/>
        <v>900</v>
      </c>
      <c r="E11">
        <f t="shared" si="0"/>
        <v>5.76</v>
      </c>
      <c r="G11">
        <f t="shared" si="1"/>
        <v>0.38021124171160603</v>
      </c>
      <c r="H11">
        <f t="shared" si="2"/>
        <v>72</v>
      </c>
      <c r="I11">
        <f t="shared" si="3"/>
        <v>-1.1258000000000006</v>
      </c>
      <c r="J11">
        <f t="shared" si="4"/>
        <v>225</v>
      </c>
      <c r="K11">
        <f t="shared" si="5"/>
        <v>936.36000000000013</v>
      </c>
      <c r="L11">
        <f t="shared" si="6"/>
        <v>1.9755296000000002</v>
      </c>
    </row>
    <row r="12" spans="1:12" x14ac:dyDescent="0.2">
      <c r="A12">
        <v>0</v>
      </c>
      <c r="B12">
        <v>2.2200000000000002</v>
      </c>
      <c r="C12">
        <v>2</v>
      </c>
      <c r="D12">
        <f t="shared" si="0"/>
        <v>0</v>
      </c>
      <c r="E12">
        <f t="shared" si="0"/>
        <v>4.9284000000000008</v>
      </c>
      <c r="G12">
        <f t="shared" si="1"/>
        <v>0.34635297445063867</v>
      </c>
      <c r="H12">
        <f t="shared" si="2"/>
        <v>0</v>
      </c>
      <c r="I12">
        <f t="shared" si="3"/>
        <v>2.2725999999999997</v>
      </c>
      <c r="J12">
        <f t="shared" si="4"/>
        <v>225</v>
      </c>
      <c r="K12">
        <f t="shared" si="5"/>
        <v>947.40840000000003</v>
      </c>
      <c r="L12">
        <f t="shared" si="6"/>
        <v>2.819279624</v>
      </c>
    </row>
    <row r="13" spans="1:12" x14ac:dyDescent="0.2">
      <c r="A13">
        <v>5</v>
      </c>
      <c r="B13">
        <v>2.5</v>
      </c>
      <c r="C13">
        <v>2</v>
      </c>
      <c r="D13">
        <f t="shared" si="0"/>
        <v>25</v>
      </c>
      <c r="E13">
        <f t="shared" si="0"/>
        <v>6.25</v>
      </c>
      <c r="G13">
        <f t="shared" si="1"/>
        <v>0.3979400086720376</v>
      </c>
      <c r="H13">
        <f t="shared" si="2"/>
        <v>12.5</v>
      </c>
      <c r="I13">
        <f t="shared" si="3"/>
        <v>1.9802499999999996</v>
      </c>
      <c r="J13">
        <f t="shared" si="4"/>
        <v>100</v>
      </c>
      <c r="K13">
        <f t="shared" si="5"/>
        <v>930.25</v>
      </c>
      <c r="L13">
        <f t="shared" si="6"/>
        <v>1.7045150000000002</v>
      </c>
    </row>
    <row r="14" spans="1:12" x14ac:dyDescent="0.2">
      <c r="A14">
        <v>10</v>
      </c>
      <c r="B14">
        <v>2.9</v>
      </c>
      <c r="C14">
        <v>2</v>
      </c>
      <c r="D14">
        <f t="shared" si="0"/>
        <v>100</v>
      </c>
      <c r="E14">
        <f t="shared" si="0"/>
        <v>8.41</v>
      </c>
      <c r="G14">
        <f t="shared" si="1"/>
        <v>0.46239799789895608</v>
      </c>
      <c r="H14">
        <f t="shared" si="2"/>
        <v>29</v>
      </c>
      <c r="I14">
        <f t="shared" si="3"/>
        <v>1.7558999999999996</v>
      </c>
      <c r="J14">
        <f t="shared" si="4"/>
        <v>25</v>
      </c>
      <c r="K14">
        <f t="shared" si="5"/>
        <v>906.0100000000001</v>
      </c>
      <c r="L14">
        <f t="shared" si="6"/>
        <v>1.1359785999999996</v>
      </c>
    </row>
    <row r="15" spans="1:12" x14ac:dyDescent="0.2">
      <c r="A15">
        <v>15</v>
      </c>
      <c r="B15">
        <v>3.3</v>
      </c>
      <c r="C15">
        <v>2</v>
      </c>
      <c r="D15">
        <f t="shared" si="0"/>
        <v>225</v>
      </c>
      <c r="E15">
        <f t="shared" si="0"/>
        <v>10.889999999999999</v>
      </c>
      <c r="G15">
        <f t="shared" si="1"/>
        <v>0.51851393987788741</v>
      </c>
      <c r="H15">
        <f t="shared" si="2"/>
        <v>49.5</v>
      </c>
      <c r="I15">
        <f t="shared" si="3"/>
        <v>1.4639499999999996</v>
      </c>
      <c r="J15">
        <f t="shared" si="4"/>
        <v>0</v>
      </c>
      <c r="K15">
        <f t="shared" si="5"/>
        <v>882.08999999999992</v>
      </c>
      <c r="L15">
        <f t="shared" si="6"/>
        <v>0.97983740000000008</v>
      </c>
    </row>
    <row r="16" spans="1:12" x14ac:dyDescent="0.2">
      <c r="A16">
        <v>20</v>
      </c>
      <c r="B16">
        <v>3.7</v>
      </c>
      <c r="C16">
        <v>2</v>
      </c>
      <c r="D16">
        <f t="shared" si="0"/>
        <v>400</v>
      </c>
      <c r="E16">
        <f t="shared" si="0"/>
        <v>13.690000000000001</v>
      </c>
      <c r="G16">
        <f t="shared" si="1"/>
        <v>0.56820172406699498</v>
      </c>
      <c r="H16">
        <f t="shared" si="2"/>
        <v>74</v>
      </c>
      <c r="I16">
        <f t="shared" si="3"/>
        <v>1.1044</v>
      </c>
      <c r="J16">
        <f t="shared" si="4"/>
        <v>25</v>
      </c>
      <c r="K16">
        <f t="shared" si="5"/>
        <v>858.49</v>
      </c>
      <c r="L16">
        <f t="shared" si="6"/>
        <v>1.2360914000000001</v>
      </c>
    </row>
    <row r="17" spans="1:12" x14ac:dyDescent="0.2">
      <c r="A17">
        <v>25</v>
      </c>
      <c r="B17">
        <v>4.0999999999999996</v>
      </c>
      <c r="C17">
        <v>2</v>
      </c>
      <c r="D17">
        <f t="shared" si="0"/>
        <v>625</v>
      </c>
      <c r="E17">
        <f t="shared" si="0"/>
        <v>16.809999999999999</v>
      </c>
      <c r="G17">
        <f t="shared" si="1"/>
        <v>0.61278385671973545</v>
      </c>
      <c r="H17">
        <f t="shared" si="2"/>
        <v>102.49999999999999</v>
      </c>
      <c r="I17">
        <f t="shared" si="3"/>
        <v>0.67724999999999946</v>
      </c>
      <c r="J17">
        <f t="shared" si="4"/>
        <v>100</v>
      </c>
      <c r="K17">
        <f t="shared" si="5"/>
        <v>835.20999999999992</v>
      </c>
      <c r="L17">
        <f t="shared" si="6"/>
        <v>1.9047405999999989</v>
      </c>
    </row>
    <row r="18" spans="1:12" x14ac:dyDescent="0.2">
      <c r="A18">
        <v>30</v>
      </c>
      <c r="B18">
        <v>4.5</v>
      </c>
      <c r="C18">
        <v>2</v>
      </c>
      <c r="D18">
        <f t="shared" si="0"/>
        <v>900</v>
      </c>
      <c r="E18">
        <f t="shared" si="0"/>
        <v>20.25</v>
      </c>
      <c r="G18">
        <f t="shared" si="1"/>
        <v>0.65321251377534373</v>
      </c>
      <c r="H18">
        <f t="shared" si="2"/>
        <v>135</v>
      </c>
      <c r="I18">
        <f t="shared" si="3"/>
        <v>0.18249999999999877</v>
      </c>
      <c r="J18">
        <f t="shared" si="4"/>
        <v>225</v>
      </c>
      <c r="K18">
        <f t="shared" si="5"/>
        <v>812.25</v>
      </c>
      <c r="L18">
        <f t="shared" si="6"/>
        <v>2.9857849999999999</v>
      </c>
    </row>
    <row r="19" spans="1:12" x14ac:dyDescent="0.2">
      <c r="A19">
        <v>0</v>
      </c>
      <c r="B19">
        <v>3.2</v>
      </c>
      <c r="C19">
        <v>3</v>
      </c>
      <c r="D19">
        <f t="shared" si="0"/>
        <v>0</v>
      </c>
      <c r="E19">
        <f t="shared" si="0"/>
        <v>10.240000000000002</v>
      </c>
      <c r="G19">
        <f t="shared" si="1"/>
        <v>0.50514997831990605</v>
      </c>
      <c r="H19">
        <f t="shared" si="2"/>
        <v>0</v>
      </c>
      <c r="I19">
        <f t="shared" si="3"/>
        <v>3.38</v>
      </c>
      <c r="J19">
        <f t="shared" si="4"/>
        <v>225</v>
      </c>
      <c r="K19">
        <f t="shared" si="5"/>
        <v>888.04000000000008</v>
      </c>
      <c r="L19">
        <f t="shared" si="6"/>
        <v>3.9142543999999999</v>
      </c>
    </row>
    <row r="20" spans="1:12" x14ac:dyDescent="0.2">
      <c r="A20">
        <v>5</v>
      </c>
      <c r="B20">
        <v>3.7</v>
      </c>
      <c r="C20">
        <v>3</v>
      </c>
      <c r="D20">
        <f t="shared" si="0"/>
        <v>25</v>
      </c>
      <c r="E20">
        <f t="shared" si="0"/>
        <v>13.690000000000001</v>
      </c>
      <c r="G20">
        <f t="shared" si="1"/>
        <v>0.56820172406699498</v>
      </c>
      <c r="H20">
        <f t="shared" si="2"/>
        <v>18.5</v>
      </c>
      <c r="I20">
        <f t="shared" si="3"/>
        <v>3.2348500000000002</v>
      </c>
      <c r="J20">
        <f t="shared" si="4"/>
        <v>100</v>
      </c>
      <c r="K20">
        <f t="shared" si="5"/>
        <v>858.49</v>
      </c>
      <c r="L20">
        <f t="shared" si="6"/>
        <v>2.9192413999999998</v>
      </c>
    </row>
    <row r="21" spans="1:12" x14ac:dyDescent="0.2">
      <c r="A21">
        <v>10</v>
      </c>
      <c r="B21">
        <v>4.2</v>
      </c>
      <c r="C21">
        <v>3</v>
      </c>
      <c r="D21">
        <f t="shared" si="0"/>
        <v>100</v>
      </c>
      <c r="E21">
        <f t="shared" si="0"/>
        <v>17.64</v>
      </c>
      <c r="G21">
        <f t="shared" si="1"/>
        <v>0.62324929039790045</v>
      </c>
      <c r="H21">
        <f t="shared" si="2"/>
        <v>42</v>
      </c>
      <c r="I21">
        <f t="shared" si="3"/>
        <v>3.0051999999999994</v>
      </c>
      <c r="J21">
        <f t="shared" si="4"/>
        <v>25</v>
      </c>
      <c r="K21">
        <f t="shared" si="5"/>
        <v>829.44</v>
      </c>
      <c r="L21">
        <f t="shared" si="6"/>
        <v>2.3156584000000002</v>
      </c>
    </row>
    <row r="22" spans="1:12" x14ac:dyDescent="0.2">
      <c r="A22">
        <v>15</v>
      </c>
      <c r="B22">
        <v>4.7</v>
      </c>
      <c r="C22">
        <v>3</v>
      </c>
      <c r="D22">
        <f t="shared" si="0"/>
        <v>225</v>
      </c>
      <c r="E22">
        <f t="shared" si="0"/>
        <v>22.090000000000003</v>
      </c>
      <c r="G22">
        <f t="shared" si="1"/>
        <v>0.67209785793571752</v>
      </c>
      <c r="H22">
        <f t="shared" si="2"/>
        <v>70.5</v>
      </c>
      <c r="I22">
        <f t="shared" si="3"/>
        <v>2.6910499999999997</v>
      </c>
      <c r="J22">
        <f t="shared" si="4"/>
        <v>0</v>
      </c>
      <c r="K22">
        <f t="shared" si="5"/>
        <v>800.89</v>
      </c>
      <c r="L22">
        <f t="shared" si="6"/>
        <v>2.1035053999999995</v>
      </c>
    </row>
    <row r="23" spans="1:12" x14ac:dyDescent="0.2">
      <c r="A23">
        <v>20</v>
      </c>
      <c r="B23">
        <v>5.3</v>
      </c>
      <c r="C23">
        <v>3</v>
      </c>
      <c r="D23">
        <f t="shared" si="0"/>
        <v>400</v>
      </c>
      <c r="E23">
        <f t="shared" si="0"/>
        <v>28.09</v>
      </c>
      <c r="G23">
        <f t="shared" si="1"/>
        <v>0.72427586960078905</v>
      </c>
      <c r="H23">
        <f t="shared" si="2"/>
        <v>106</v>
      </c>
      <c r="I23">
        <f t="shared" si="3"/>
        <v>2.3715999999999986</v>
      </c>
      <c r="J23">
        <f t="shared" si="4"/>
        <v>25</v>
      </c>
      <c r="K23">
        <f t="shared" si="5"/>
        <v>767.29</v>
      </c>
      <c r="L23">
        <f t="shared" si="6"/>
        <v>2.3528593999999998</v>
      </c>
    </row>
    <row r="24" spans="1:12" x14ac:dyDescent="0.2">
      <c r="A24">
        <v>25</v>
      </c>
      <c r="B24">
        <v>5.9</v>
      </c>
      <c r="C24">
        <v>3</v>
      </c>
      <c r="D24">
        <f t="shared" si="0"/>
        <v>625</v>
      </c>
      <c r="E24">
        <f t="shared" si="0"/>
        <v>34.81</v>
      </c>
      <c r="G24">
        <f t="shared" si="1"/>
        <v>0.77085201164214423</v>
      </c>
      <c r="H24">
        <f t="shared" si="2"/>
        <v>147.5</v>
      </c>
      <c r="I24">
        <f t="shared" si="3"/>
        <v>1.9507500000000007</v>
      </c>
      <c r="J24">
        <f t="shared" si="4"/>
        <v>100</v>
      </c>
      <c r="K24">
        <f t="shared" si="5"/>
        <v>734.41000000000008</v>
      </c>
      <c r="L24">
        <f t="shared" si="6"/>
        <v>2.9727526000000002</v>
      </c>
    </row>
    <row r="25" spans="1:12" x14ac:dyDescent="0.2">
      <c r="A25">
        <v>30</v>
      </c>
      <c r="B25">
        <v>6.5</v>
      </c>
      <c r="C25">
        <v>3</v>
      </c>
      <c r="D25">
        <f t="shared" si="0"/>
        <v>900</v>
      </c>
      <c r="E25">
        <f t="shared" si="0"/>
        <v>42.25</v>
      </c>
      <c r="G25">
        <f t="shared" si="1"/>
        <v>0.81291335664285558</v>
      </c>
      <c r="H25">
        <f t="shared" si="2"/>
        <v>195</v>
      </c>
      <c r="I25">
        <f t="shared" si="3"/>
        <v>1.4284999999999988</v>
      </c>
      <c r="J25">
        <f t="shared" si="4"/>
        <v>225</v>
      </c>
      <c r="K25">
        <f t="shared" si="5"/>
        <v>702.25</v>
      </c>
      <c r="L25">
        <f t="shared" si="6"/>
        <v>3.9631849999999997</v>
      </c>
    </row>
    <row r="26" spans="1:12" x14ac:dyDescent="0.2">
      <c r="A26">
        <v>0</v>
      </c>
      <c r="B26">
        <v>4.0999999999999996</v>
      </c>
      <c r="C26">
        <v>4</v>
      </c>
      <c r="D26">
        <f t="shared" si="0"/>
        <v>0</v>
      </c>
      <c r="E26">
        <f t="shared" si="0"/>
        <v>16.809999999999999</v>
      </c>
      <c r="G26">
        <f t="shared" si="1"/>
        <v>0.61278385671973545</v>
      </c>
      <c r="H26">
        <f t="shared" si="2"/>
        <v>0</v>
      </c>
      <c r="I26">
        <f t="shared" si="3"/>
        <v>4.3969999999999994</v>
      </c>
      <c r="J26">
        <f t="shared" si="4"/>
        <v>225</v>
      </c>
      <c r="K26">
        <f t="shared" si="5"/>
        <v>835.20999999999992</v>
      </c>
      <c r="L26">
        <f t="shared" si="6"/>
        <v>4.9229905999999986</v>
      </c>
    </row>
    <row r="27" spans="1:12" x14ac:dyDescent="0.2">
      <c r="A27">
        <v>5</v>
      </c>
      <c r="B27">
        <v>4.7</v>
      </c>
      <c r="C27">
        <v>4</v>
      </c>
      <c r="D27">
        <f t="shared" si="0"/>
        <v>25</v>
      </c>
      <c r="E27">
        <f t="shared" si="0"/>
        <v>22.090000000000003</v>
      </c>
      <c r="G27">
        <f t="shared" si="1"/>
        <v>0.67209785793571752</v>
      </c>
      <c r="H27">
        <f t="shared" si="2"/>
        <v>23.5</v>
      </c>
      <c r="I27">
        <f t="shared" si="3"/>
        <v>4.2803500000000003</v>
      </c>
      <c r="J27">
        <f t="shared" si="4"/>
        <v>100</v>
      </c>
      <c r="K27">
        <f t="shared" si="5"/>
        <v>800.89</v>
      </c>
      <c r="L27">
        <f t="shared" si="6"/>
        <v>3.9356053999999991</v>
      </c>
    </row>
    <row r="28" spans="1:12" x14ac:dyDescent="0.2">
      <c r="A28">
        <v>10</v>
      </c>
      <c r="B28">
        <v>5.4</v>
      </c>
      <c r="C28">
        <v>4</v>
      </c>
      <c r="D28">
        <f t="shared" si="0"/>
        <v>100</v>
      </c>
      <c r="E28">
        <f t="shared" si="0"/>
        <v>29.160000000000004</v>
      </c>
      <c r="G28">
        <f t="shared" si="1"/>
        <v>0.7323937598229685</v>
      </c>
      <c r="H28">
        <f t="shared" si="2"/>
        <v>54</v>
      </c>
      <c r="I28">
        <f t="shared" si="3"/>
        <v>4.1584000000000003</v>
      </c>
      <c r="J28">
        <f t="shared" si="4"/>
        <v>25</v>
      </c>
      <c r="K28">
        <f t="shared" si="5"/>
        <v>761.7600000000001</v>
      </c>
      <c r="L28">
        <f t="shared" si="6"/>
        <v>3.4101736000000002</v>
      </c>
    </row>
    <row r="29" spans="1:12" x14ac:dyDescent="0.2">
      <c r="A29">
        <v>15</v>
      </c>
      <c r="B29">
        <v>6.1</v>
      </c>
      <c r="C29">
        <v>4</v>
      </c>
      <c r="D29">
        <f t="shared" si="0"/>
        <v>225</v>
      </c>
      <c r="E29">
        <f t="shared" si="0"/>
        <v>37.209999999999994</v>
      </c>
      <c r="G29">
        <f t="shared" si="1"/>
        <v>0.78532983501076703</v>
      </c>
      <c r="H29">
        <f t="shared" si="2"/>
        <v>91.5</v>
      </c>
      <c r="I29">
        <f t="shared" si="3"/>
        <v>3.9181499999999994</v>
      </c>
      <c r="J29">
        <f t="shared" si="4"/>
        <v>0</v>
      </c>
      <c r="K29">
        <f t="shared" si="5"/>
        <v>723.6099999999999</v>
      </c>
      <c r="L29">
        <f t="shared" si="6"/>
        <v>3.234464599999999</v>
      </c>
    </row>
    <row r="30" spans="1:12" x14ac:dyDescent="0.2">
      <c r="A30">
        <v>20</v>
      </c>
      <c r="B30">
        <v>6.9</v>
      </c>
      <c r="C30">
        <v>4</v>
      </c>
      <c r="D30">
        <f t="shared" si="0"/>
        <v>400</v>
      </c>
      <c r="E30">
        <f t="shared" si="0"/>
        <v>47.610000000000007</v>
      </c>
      <c r="G30">
        <f t="shared" si="1"/>
        <v>0.83884909073725533</v>
      </c>
      <c r="H30">
        <f t="shared" si="2"/>
        <v>138</v>
      </c>
      <c r="I30">
        <f t="shared" si="3"/>
        <v>3.6388000000000003</v>
      </c>
      <c r="J30">
        <f t="shared" si="4"/>
        <v>25</v>
      </c>
      <c r="K30">
        <f t="shared" si="5"/>
        <v>681.21</v>
      </c>
      <c r="L30">
        <f t="shared" si="6"/>
        <v>3.4791506000000005</v>
      </c>
    </row>
    <row r="31" spans="1:12" x14ac:dyDescent="0.2">
      <c r="A31">
        <v>25</v>
      </c>
      <c r="B31">
        <v>7.6</v>
      </c>
      <c r="C31">
        <v>4</v>
      </c>
      <c r="D31">
        <f t="shared" si="0"/>
        <v>625</v>
      </c>
      <c r="E31">
        <f t="shared" si="0"/>
        <v>57.76</v>
      </c>
      <c r="G31">
        <f t="shared" si="1"/>
        <v>0.88081359228079137</v>
      </c>
      <c r="H31">
        <f t="shared" si="2"/>
        <v>190</v>
      </c>
      <c r="I31">
        <f t="shared" si="3"/>
        <v>3.1534999999999997</v>
      </c>
      <c r="J31">
        <f t="shared" si="4"/>
        <v>100</v>
      </c>
      <c r="K31">
        <f t="shared" si="5"/>
        <v>645.16</v>
      </c>
      <c r="L31">
        <f t="shared" si="6"/>
        <v>3.9924975999999988</v>
      </c>
    </row>
    <row r="32" spans="1:12" x14ac:dyDescent="0.2">
      <c r="A32">
        <v>30</v>
      </c>
      <c r="B32">
        <v>8.4</v>
      </c>
      <c r="C32">
        <v>4</v>
      </c>
      <c r="D32">
        <f t="shared" si="0"/>
        <v>900</v>
      </c>
      <c r="E32">
        <f t="shared" si="0"/>
        <v>70.56</v>
      </c>
      <c r="G32">
        <f t="shared" si="1"/>
        <v>0.9242792860618817</v>
      </c>
      <c r="H32">
        <f t="shared" si="2"/>
        <v>252</v>
      </c>
      <c r="I32">
        <f t="shared" si="3"/>
        <v>2.6121999999999987</v>
      </c>
      <c r="J32">
        <f t="shared" si="4"/>
        <v>225</v>
      </c>
      <c r="K32">
        <f t="shared" si="5"/>
        <v>605.16000000000008</v>
      </c>
      <c r="L32">
        <f t="shared" si="6"/>
        <v>4.9054976000000012</v>
      </c>
    </row>
    <row r="33" spans="1:12" x14ac:dyDescent="0.2">
      <c r="A33">
        <v>0</v>
      </c>
      <c r="B33">
        <v>5</v>
      </c>
      <c r="C33">
        <v>5</v>
      </c>
      <c r="D33">
        <f t="shared" si="0"/>
        <v>0</v>
      </c>
      <c r="E33">
        <f t="shared" si="0"/>
        <v>25</v>
      </c>
      <c r="G33">
        <f t="shared" si="1"/>
        <v>0.69897000433601886</v>
      </c>
      <c r="H33">
        <f t="shared" si="2"/>
        <v>0</v>
      </c>
      <c r="I33">
        <f t="shared" si="3"/>
        <v>5.4139999999999997</v>
      </c>
      <c r="J33">
        <f t="shared" si="4"/>
        <v>225</v>
      </c>
      <c r="K33">
        <f t="shared" si="5"/>
        <v>784</v>
      </c>
      <c r="L33">
        <f t="shared" si="6"/>
        <v>5.9347399999999997</v>
      </c>
    </row>
    <row r="34" spans="1:12" x14ac:dyDescent="0.2">
      <c r="A34">
        <v>5</v>
      </c>
      <c r="B34">
        <v>5.8</v>
      </c>
      <c r="C34">
        <v>5</v>
      </c>
      <c r="D34">
        <f t="shared" si="0"/>
        <v>25</v>
      </c>
      <c r="E34">
        <f t="shared" si="0"/>
        <v>33.64</v>
      </c>
      <c r="G34">
        <f t="shared" si="1"/>
        <v>0.76342799356293722</v>
      </c>
      <c r="H34">
        <f t="shared" si="2"/>
        <v>29</v>
      </c>
      <c r="I34">
        <f t="shared" si="3"/>
        <v>5.4303999999999997</v>
      </c>
      <c r="J34">
        <f t="shared" si="4"/>
        <v>100</v>
      </c>
      <c r="K34">
        <f t="shared" si="5"/>
        <v>739.83999999999992</v>
      </c>
      <c r="L34">
        <f t="shared" si="6"/>
        <v>5.0579023999999988</v>
      </c>
    </row>
    <row r="35" spans="1:12" x14ac:dyDescent="0.2">
      <c r="A35">
        <v>10</v>
      </c>
      <c r="B35">
        <v>6.6</v>
      </c>
      <c r="C35">
        <v>5</v>
      </c>
      <c r="D35">
        <f t="shared" si="0"/>
        <v>100</v>
      </c>
      <c r="E35">
        <f t="shared" si="0"/>
        <v>43.559999999999995</v>
      </c>
      <c r="G35">
        <f t="shared" si="1"/>
        <v>0.81954393554186866</v>
      </c>
      <c r="H35">
        <f t="shared" si="2"/>
        <v>66</v>
      </c>
      <c r="I35">
        <f t="shared" si="3"/>
        <v>5.3115999999999994</v>
      </c>
      <c r="J35">
        <f t="shared" si="4"/>
        <v>25</v>
      </c>
      <c r="K35">
        <f t="shared" si="5"/>
        <v>696.95999999999992</v>
      </c>
      <c r="L35">
        <f t="shared" si="6"/>
        <v>4.5100455999999998</v>
      </c>
    </row>
    <row r="36" spans="1:12" x14ac:dyDescent="0.2">
      <c r="A36">
        <v>15</v>
      </c>
      <c r="B36">
        <v>7.5</v>
      </c>
      <c r="C36">
        <v>5</v>
      </c>
      <c r="D36">
        <f t="shared" si="0"/>
        <v>225</v>
      </c>
      <c r="E36">
        <f t="shared" si="0"/>
        <v>56.25</v>
      </c>
      <c r="G36">
        <f t="shared" si="1"/>
        <v>0.87506126339170009</v>
      </c>
      <c r="H36">
        <f t="shared" si="2"/>
        <v>112.5</v>
      </c>
      <c r="I36">
        <f t="shared" si="3"/>
        <v>5.1452499999999999</v>
      </c>
      <c r="J36">
        <f t="shared" si="4"/>
        <v>0</v>
      </c>
      <c r="K36">
        <f t="shared" si="5"/>
        <v>650.25</v>
      </c>
      <c r="L36">
        <f t="shared" si="6"/>
        <v>4.3727150000000004</v>
      </c>
    </row>
    <row r="37" spans="1:12" x14ac:dyDescent="0.2">
      <c r="A37">
        <v>20</v>
      </c>
      <c r="B37">
        <v>8.4</v>
      </c>
      <c r="C37">
        <v>5</v>
      </c>
      <c r="D37">
        <f t="shared" si="0"/>
        <v>400</v>
      </c>
      <c r="E37">
        <f t="shared" si="0"/>
        <v>70.56</v>
      </c>
      <c r="G37">
        <f t="shared" si="1"/>
        <v>0.9242792860618817</v>
      </c>
      <c r="H37">
        <f t="shared" si="2"/>
        <v>168</v>
      </c>
      <c r="I37">
        <f t="shared" si="3"/>
        <v>4.8267999999999986</v>
      </c>
      <c r="J37">
        <f t="shared" si="4"/>
        <v>25</v>
      </c>
      <c r="K37">
        <f t="shared" si="5"/>
        <v>605.16000000000008</v>
      </c>
      <c r="L37">
        <f t="shared" si="6"/>
        <v>4.5436976000000016</v>
      </c>
    </row>
    <row r="38" spans="1:12" x14ac:dyDescent="0.2">
      <c r="A38">
        <v>25</v>
      </c>
      <c r="B38">
        <v>9.3000000000000007</v>
      </c>
      <c r="C38">
        <v>5</v>
      </c>
      <c r="D38">
        <f t="shared" si="0"/>
        <v>625</v>
      </c>
      <c r="E38">
        <f t="shared" si="0"/>
        <v>86.490000000000009</v>
      </c>
      <c r="G38">
        <f t="shared" si="1"/>
        <v>0.96848294855393513</v>
      </c>
      <c r="H38">
        <f t="shared" si="2"/>
        <v>232.50000000000003</v>
      </c>
      <c r="I38">
        <f t="shared" si="3"/>
        <v>4.3562500000000011</v>
      </c>
      <c r="J38">
        <f t="shared" si="4"/>
        <v>100</v>
      </c>
      <c r="K38">
        <f t="shared" si="5"/>
        <v>561.68999999999994</v>
      </c>
      <c r="L38">
        <f t="shared" si="6"/>
        <v>5.0229933999999989</v>
      </c>
    </row>
    <row r="39" spans="1:12" x14ac:dyDescent="0.2">
      <c r="A39">
        <v>30</v>
      </c>
      <c r="B39">
        <v>10.3</v>
      </c>
      <c r="C39">
        <v>5</v>
      </c>
      <c r="D39">
        <f t="shared" si="0"/>
        <v>900</v>
      </c>
      <c r="E39">
        <f t="shared" si="0"/>
        <v>106.09000000000002</v>
      </c>
      <c r="G39">
        <f t="shared" si="1"/>
        <v>1.0128372247051722</v>
      </c>
      <c r="H39">
        <f t="shared" si="2"/>
        <v>309</v>
      </c>
      <c r="I39">
        <f t="shared" si="3"/>
        <v>3.7958999999999996</v>
      </c>
      <c r="J39">
        <f t="shared" si="4"/>
        <v>225</v>
      </c>
      <c r="K39">
        <f t="shared" si="5"/>
        <v>515.29</v>
      </c>
      <c r="L39">
        <f t="shared" si="6"/>
        <v>5.8612394000000005</v>
      </c>
    </row>
    <row r="40" spans="1:12" x14ac:dyDescent="0.2">
      <c r="A40">
        <v>0</v>
      </c>
      <c r="B40">
        <v>5.9</v>
      </c>
      <c r="C40">
        <v>6</v>
      </c>
      <c r="D40">
        <f t="shared" si="0"/>
        <v>0</v>
      </c>
      <c r="E40">
        <f t="shared" si="0"/>
        <v>34.81</v>
      </c>
      <c r="G40">
        <f t="shared" si="1"/>
        <v>0.77085201164214423</v>
      </c>
      <c r="H40">
        <f t="shared" si="2"/>
        <v>0</v>
      </c>
      <c r="I40">
        <f t="shared" si="3"/>
        <v>6.431</v>
      </c>
      <c r="J40">
        <f t="shared" si="4"/>
        <v>225</v>
      </c>
      <c r="K40">
        <f t="shared" si="5"/>
        <v>734.41000000000008</v>
      </c>
      <c r="L40">
        <f t="shared" si="6"/>
        <v>6.9495026000000006</v>
      </c>
    </row>
    <row r="41" spans="1:12" x14ac:dyDescent="0.2">
      <c r="A41">
        <v>5</v>
      </c>
      <c r="B41">
        <v>6.8</v>
      </c>
      <c r="C41">
        <v>6</v>
      </c>
      <c r="D41">
        <f t="shared" si="0"/>
        <v>25</v>
      </c>
      <c r="E41">
        <f t="shared" si="0"/>
        <v>46.239999999999995</v>
      </c>
      <c r="G41">
        <f t="shared" si="1"/>
        <v>0.83250891270623628</v>
      </c>
      <c r="H41">
        <f t="shared" si="2"/>
        <v>34</v>
      </c>
      <c r="I41">
        <f t="shared" si="3"/>
        <v>6.4758999999999993</v>
      </c>
      <c r="J41">
        <f t="shared" si="4"/>
        <v>100</v>
      </c>
      <c r="K41">
        <f t="shared" si="5"/>
        <v>686.43999999999994</v>
      </c>
      <c r="L41">
        <f t="shared" si="6"/>
        <v>6.0820783999999986</v>
      </c>
    </row>
    <row r="42" spans="1:12" x14ac:dyDescent="0.2">
      <c r="A42">
        <v>10</v>
      </c>
      <c r="B42">
        <v>7.9</v>
      </c>
      <c r="C42">
        <v>6</v>
      </c>
      <c r="D42">
        <f t="shared" si="0"/>
        <v>100</v>
      </c>
      <c r="E42">
        <f t="shared" si="0"/>
        <v>62.410000000000004</v>
      </c>
      <c r="G42">
        <f t="shared" si="1"/>
        <v>0.89762709129044149</v>
      </c>
      <c r="H42">
        <f t="shared" si="2"/>
        <v>79</v>
      </c>
      <c r="I42">
        <f t="shared" si="3"/>
        <v>6.5608999999999993</v>
      </c>
      <c r="J42">
        <f t="shared" si="4"/>
        <v>25</v>
      </c>
      <c r="K42">
        <f t="shared" si="5"/>
        <v>630.0100000000001</v>
      </c>
      <c r="L42">
        <f t="shared" si="6"/>
        <v>5.7076186000000009</v>
      </c>
    </row>
    <row r="43" spans="1:12" x14ac:dyDescent="0.2">
      <c r="A43">
        <v>15</v>
      </c>
      <c r="B43">
        <v>8.8000000000000007</v>
      </c>
      <c r="C43">
        <v>6</v>
      </c>
      <c r="D43">
        <f t="shared" si="0"/>
        <v>225</v>
      </c>
      <c r="E43">
        <f t="shared" si="0"/>
        <v>77.440000000000012</v>
      </c>
      <c r="G43">
        <f t="shared" si="1"/>
        <v>0.94448267215016868</v>
      </c>
      <c r="H43">
        <f t="shared" si="2"/>
        <v>132</v>
      </c>
      <c r="I43">
        <f t="shared" si="3"/>
        <v>6.2846999999999991</v>
      </c>
      <c r="J43">
        <f t="shared" si="4"/>
        <v>0</v>
      </c>
      <c r="K43">
        <f t="shared" si="5"/>
        <v>585.64</v>
      </c>
      <c r="L43">
        <f t="shared" si="6"/>
        <v>5.4361904000000001</v>
      </c>
    </row>
    <row r="44" spans="1:12" x14ac:dyDescent="0.2">
      <c r="A44">
        <v>20</v>
      </c>
      <c r="B44">
        <v>9.9</v>
      </c>
      <c r="C44">
        <v>6</v>
      </c>
      <c r="D44">
        <f t="shared" si="0"/>
        <v>400</v>
      </c>
      <c r="E44">
        <f t="shared" si="0"/>
        <v>98.01</v>
      </c>
      <c r="G44">
        <f t="shared" si="1"/>
        <v>0.9956351945975499</v>
      </c>
      <c r="H44">
        <f t="shared" si="2"/>
        <v>198</v>
      </c>
      <c r="I44">
        <f t="shared" si="3"/>
        <v>6.0147999999999993</v>
      </c>
      <c r="J44">
        <f t="shared" si="4"/>
        <v>25</v>
      </c>
      <c r="K44">
        <f t="shared" si="5"/>
        <v>533.61</v>
      </c>
      <c r="L44">
        <f t="shared" si="6"/>
        <v>5.6166146000000001</v>
      </c>
    </row>
    <row r="45" spans="1:12" x14ac:dyDescent="0.2">
      <c r="A45">
        <v>25</v>
      </c>
      <c r="B45">
        <v>11</v>
      </c>
      <c r="C45">
        <v>6</v>
      </c>
      <c r="D45">
        <f t="shared" si="0"/>
        <v>625</v>
      </c>
      <c r="E45">
        <f t="shared" si="0"/>
        <v>121</v>
      </c>
      <c r="G45">
        <f t="shared" si="1"/>
        <v>1.0413926851582251</v>
      </c>
      <c r="H45">
        <f t="shared" si="2"/>
        <v>275</v>
      </c>
      <c r="I45">
        <f t="shared" si="3"/>
        <v>5.5590000000000002</v>
      </c>
      <c r="J45">
        <f t="shared" si="4"/>
        <v>100</v>
      </c>
      <c r="K45">
        <f t="shared" si="5"/>
        <v>484</v>
      </c>
      <c r="L45">
        <f t="shared" si="6"/>
        <v>6.0642399999999999</v>
      </c>
    </row>
    <row r="46" spans="1:12" x14ac:dyDescent="0.2">
      <c r="A46">
        <v>30</v>
      </c>
      <c r="B46">
        <v>12.1</v>
      </c>
      <c r="C46">
        <v>6</v>
      </c>
      <c r="D46">
        <f t="shared" si="0"/>
        <v>900</v>
      </c>
      <c r="E46">
        <f t="shared" si="0"/>
        <v>146.41</v>
      </c>
      <c r="G46">
        <f t="shared" si="1"/>
        <v>1.0827853703164501</v>
      </c>
      <c r="H46">
        <f t="shared" si="2"/>
        <v>363</v>
      </c>
      <c r="I46">
        <f t="shared" si="3"/>
        <v>4.9172999999999982</v>
      </c>
      <c r="J46">
        <f t="shared" si="4"/>
        <v>225</v>
      </c>
      <c r="K46">
        <f t="shared" si="5"/>
        <v>436.80999999999995</v>
      </c>
      <c r="L46">
        <f t="shared" si="6"/>
        <v>6.7790665999999993</v>
      </c>
    </row>
    <row r="47" spans="1:12" x14ac:dyDescent="0.2">
      <c r="A47">
        <v>0</v>
      </c>
      <c r="B47">
        <v>6.7</v>
      </c>
      <c r="C47">
        <v>7</v>
      </c>
      <c r="D47">
        <f t="shared" si="0"/>
        <v>0</v>
      </c>
      <c r="E47">
        <f t="shared" si="0"/>
        <v>44.89</v>
      </c>
      <c r="G47">
        <f t="shared" si="1"/>
        <v>0.82607480270082645</v>
      </c>
      <c r="H47">
        <f t="shared" si="2"/>
        <v>0</v>
      </c>
      <c r="I47">
        <f t="shared" si="3"/>
        <v>7.335</v>
      </c>
      <c r="J47">
        <f t="shared" si="4"/>
        <v>225</v>
      </c>
      <c r="K47">
        <f t="shared" si="5"/>
        <v>691.69</v>
      </c>
      <c r="L47">
        <f t="shared" si="6"/>
        <v>7.8540433999999992</v>
      </c>
    </row>
    <row r="48" spans="1:12" x14ac:dyDescent="0.2">
      <c r="A48">
        <v>5</v>
      </c>
      <c r="B48">
        <v>7.8</v>
      </c>
      <c r="C48">
        <v>7</v>
      </c>
      <c r="D48">
        <f t="shared" si="0"/>
        <v>25</v>
      </c>
      <c r="E48">
        <f t="shared" si="0"/>
        <v>60.839999999999996</v>
      </c>
      <c r="G48">
        <f t="shared" si="1"/>
        <v>0.89209460269048035</v>
      </c>
      <c r="H48">
        <f t="shared" si="2"/>
        <v>39</v>
      </c>
      <c r="I48">
        <f t="shared" si="3"/>
        <v>7.521399999999999</v>
      </c>
      <c r="J48">
        <f t="shared" si="4"/>
        <v>100</v>
      </c>
      <c r="K48">
        <f t="shared" si="5"/>
        <v>635.04</v>
      </c>
      <c r="L48">
        <f t="shared" si="6"/>
        <v>7.1099743999999987</v>
      </c>
    </row>
    <row r="49" spans="1:12" x14ac:dyDescent="0.2">
      <c r="A49">
        <v>10</v>
      </c>
      <c r="B49">
        <v>8.9</v>
      </c>
      <c r="C49">
        <v>7</v>
      </c>
      <c r="D49">
        <f t="shared" si="0"/>
        <v>100</v>
      </c>
      <c r="E49">
        <f t="shared" si="0"/>
        <v>79.210000000000008</v>
      </c>
      <c r="G49">
        <f t="shared" si="1"/>
        <v>0.9493900066449128</v>
      </c>
      <c r="H49">
        <f t="shared" si="2"/>
        <v>89</v>
      </c>
      <c r="I49">
        <f t="shared" si="3"/>
        <v>7.5218999999999987</v>
      </c>
      <c r="J49">
        <f t="shared" si="4"/>
        <v>25</v>
      </c>
      <c r="K49">
        <f t="shared" si="5"/>
        <v>580.81000000000006</v>
      </c>
      <c r="L49">
        <f t="shared" si="6"/>
        <v>6.6331066000000014</v>
      </c>
    </row>
    <row r="50" spans="1:12" x14ac:dyDescent="0.2">
      <c r="A50">
        <v>15</v>
      </c>
      <c r="B50">
        <v>10.1</v>
      </c>
      <c r="C50">
        <v>7</v>
      </c>
      <c r="D50">
        <f t="shared" si="0"/>
        <v>225</v>
      </c>
      <c r="E50">
        <f t="shared" si="0"/>
        <v>102.00999999999999</v>
      </c>
      <c r="G50">
        <f t="shared" si="1"/>
        <v>1.0043213737826426</v>
      </c>
      <c r="H50">
        <f t="shared" si="2"/>
        <v>151.5</v>
      </c>
      <c r="I50">
        <f t="shared" si="3"/>
        <v>7.4241499999999991</v>
      </c>
      <c r="J50">
        <f t="shared" si="4"/>
        <v>0</v>
      </c>
      <c r="K50">
        <f t="shared" si="5"/>
        <v>524.41</v>
      </c>
      <c r="L50">
        <f t="shared" si="6"/>
        <v>6.5059525999999996</v>
      </c>
    </row>
    <row r="51" spans="1:12" x14ac:dyDescent="0.2">
      <c r="A51">
        <v>20</v>
      </c>
      <c r="B51">
        <v>11.3</v>
      </c>
      <c r="C51">
        <v>7</v>
      </c>
      <c r="D51">
        <f t="shared" si="0"/>
        <v>400</v>
      </c>
      <c r="E51">
        <f t="shared" si="0"/>
        <v>127.69000000000001</v>
      </c>
      <c r="G51">
        <f t="shared" si="1"/>
        <v>1.0530784434834197</v>
      </c>
      <c r="H51">
        <f t="shared" si="2"/>
        <v>226</v>
      </c>
      <c r="I51">
        <f t="shared" si="3"/>
        <v>7.1235999999999997</v>
      </c>
      <c r="J51">
        <f t="shared" si="4"/>
        <v>25</v>
      </c>
      <c r="K51">
        <f t="shared" si="5"/>
        <v>470.89</v>
      </c>
      <c r="L51">
        <f t="shared" si="6"/>
        <v>6.6255554000000014</v>
      </c>
    </row>
    <row r="52" spans="1:12" x14ac:dyDescent="0.2">
      <c r="A52">
        <v>25</v>
      </c>
      <c r="B52">
        <v>12.6</v>
      </c>
      <c r="C52">
        <v>7</v>
      </c>
      <c r="D52">
        <f t="shared" si="0"/>
        <v>625</v>
      </c>
      <c r="E52">
        <f t="shared" si="0"/>
        <v>158.76</v>
      </c>
      <c r="G52">
        <f t="shared" si="1"/>
        <v>1.1003705451175629</v>
      </c>
      <c r="H52">
        <f t="shared" si="2"/>
        <v>315</v>
      </c>
      <c r="I52">
        <f t="shared" si="3"/>
        <v>6.6909999999999989</v>
      </c>
      <c r="J52">
        <f t="shared" si="4"/>
        <v>100</v>
      </c>
      <c r="K52">
        <f t="shared" si="5"/>
        <v>416.15999999999997</v>
      </c>
      <c r="L52">
        <f t="shared" si="6"/>
        <v>7.0540575999999993</v>
      </c>
    </row>
    <row r="53" spans="1:12" x14ac:dyDescent="0.2">
      <c r="A53">
        <v>30</v>
      </c>
      <c r="B53">
        <v>13.9</v>
      </c>
      <c r="C53">
        <v>7</v>
      </c>
      <c r="D53">
        <f t="shared" si="0"/>
        <v>900</v>
      </c>
      <c r="E53">
        <f t="shared" si="0"/>
        <v>193.21</v>
      </c>
      <c r="G53">
        <f t="shared" si="1"/>
        <v>1.1430148002540952</v>
      </c>
      <c r="H53">
        <f t="shared" si="2"/>
        <v>417</v>
      </c>
      <c r="I53">
        <f t="shared" si="3"/>
        <v>6.0386999999999995</v>
      </c>
      <c r="J53">
        <f t="shared" si="4"/>
        <v>225</v>
      </c>
      <c r="K53">
        <f t="shared" si="5"/>
        <v>364.81000000000006</v>
      </c>
      <c r="L53">
        <f t="shared" si="6"/>
        <v>7.7089466000000018</v>
      </c>
    </row>
    <row r="54" spans="1:12" x14ac:dyDescent="0.2">
      <c r="A54">
        <v>0</v>
      </c>
      <c r="B54">
        <v>7.6</v>
      </c>
      <c r="C54">
        <v>8</v>
      </c>
      <c r="D54">
        <f t="shared" si="0"/>
        <v>0</v>
      </c>
      <c r="E54">
        <f t="shared" si="0"/>
        <v>57.76</v>
      </c>
      <c r="G54">
        <f t="shared" si="1"/>
        <v>0.88081359228079137</v>
      </c>
      <c r="H54">
        <f t="shared" si="2"/>
        <v>0</v>
      </c>
      <c r="I54">
        <f t="shared" si="3"/>
        <v>8.3519999999999985</v>
      </c>
      <c r="J54">
        <f t="shared" si="4"/>
        <v>225</v>
      </c>
      <c r="K54">
        <f t="shared" si="5"/>
        <v>645.16</v>
      </c>
      <c r="L54">
        <f t="shared" si="6"/>
        <v>8.874497599999998</v>
      </c>
    </row>
    <row r="55" spans="1:12" x14ac:dyDescent="0.2">
      <c r="A55">
        <v>5</v>
      </c>
      <c r="B55">
        <v>8.8000000000000007</v>
      </c>
      <c r="C55">
        <v>8</v>
      </c>
      <c r="D55">
        <f t="shared" si="0"/>
        <v>25</v>
      </c>
      <c r="E55">
        <f t="shared" si="0"/>
        <v>77.440000000000012</v>
      </c>
      <c r="G55">
        <f t="shared" si="1"/>
        <v>0.94448267215016868</v>
      </c>
      <c r="H55">
        <f t="shared" si="2"/>
        <v>44</v>
      </c>
      <c r="I55">
        <f t="shared" si="3"/>
        <v>8.5668999999999986</v>
      </c>
      <c r="J55">
        <f t="shared" si="4"/>
        <v>100</v>
      </c>
      <c r="K55">
        <f t="shared" si="5"/>
        <v>585.64</v>
      </c>
      <c r="L55">
        <f t="shared" si="6"/>
        <v>8.1415904000000001</v>
      </c>
    </row>
    <row r="56" spans="1:12" x14ac:dyDescent="0.2">
      <c r="A56">
        <v>10</v>
      </c>
      <c r="B56">
        <v>10.1</v>
      </c>
      <c r="C56">
        <v>8</v>
      </c>
      <c r="D56">
        <f t="shared" si="0"/>
        <v>100</v>
      </c>
      <c r="E56">
        <f t="shared" si="0"/>
        <v>102.00999999999999</v>
      </c>
      <c r="G56">
        <f t="shared" si="1"/>
        <v>1.0043213737826426</v>
      </c>
      <c r="H56">
        <f t="shared" si="2"/>
        <v>101</v>
      </c>
      <c r="I56">
        <f t="shared" si="3"/>
        <v>8.6750999999999987</v>
      </c>
      <c r="J56">
        <f t="shared" si="4"/>
        <v>25</v>
      </c>
      <c r="K56">
        <f t="shared" si="5"/>
        <v>524.41</v>
      </c>
      <c r="L56">
        <f t="shared" si="6"/>
        <v>7.7486025999999999</v>
      </c>
    </row>
    <row r="57" spans="1:12" x14ac:dyDescent="0.2">
      <c r="A57">
        <v>15</v>
      </c>
      <c r="B57">
        <v>11.4</v>
      </c>
      <c r="C57">
        <v>8</v>
      </c>
      <c r="D57">
        <f t="shared" si="0"/>
        <v>225</v>
      </c>
      <c r="E57">
        <f t="shared" si="0"/>
        <v>129.96</v>
      </c>
      <c r="G57">
        <f t="shared" si="1"/>
        <v>1.0569048513364727</v>
      </c>
      <c r="H57">
        <f t="shared" si="2"/>
        <v>171</v>
      </c>
      <c r="I57">
        <f t="shared" si="3"/>
        <v>8.563600000000001</v>
      </c>
      <c r="J57">
        <f t="shared" si="4"/>
        <v>0</v>
      </c>
      <c r="K57">
        <f t="shared" si="5"/>
        <v>466.56000000000006</v>
      </c>
      <c r="L57">
        <f t="shared" si="6"/>
        <v>7.5820015999999999</v>
      </c>
    </row>
    <row r="58" spans="1:12" x14ac:dyDescent="0.2">
      <c r="A58">
        <v>20</v>
      </c>
      <c r="B58">
        <v>12.8</v>
      </c>
      <c r="C58">
        <v>8</v>
      </c>
      <c r="D58">
        <f t="shared" si="0"/>
        <v>400</v>
      </c>
      <c r="E58">
        <f t="shared" si="0"/>
        <v>163.84000000000003</v>
      </c>
      <c r="G58">
        <f t="shared" si="1"/>
        <v>1.1072099696478683</v>
      </c>
      <c r="H58">
        <f t="shared" si="2"/>
        <v>256</v>
      </c>
      <c r="I58">
        <f t="shared" si="3"/>
        <v>8.3115999999999985</v>
      </c>
      <c r="J58">
        <f t="shared" si="4"/>
        <v>25</v>
      </c>
      <c r="K58">
        <f t="shared" si="5"/>
        <v>408.03999999999996</v>
      </c>
      <c r="L58">
        <f t="shared" si="6"/>
        <v>7.7146544000000006</v>
      </c>
    </row>
    <row r="59" spans="1:12" x14ac:dyDescent="0.2">
      <c r="A59">
        <v>25</v>
      </c>
      <c r="B59">
        <v>14.2</v>
      </c>
      <c r="C59">
        <v>8</v>
      </c>
      <c r="D59">
        <f t="shared" si="0"/>
        <v>625</v>
      </c>
      <c r="E59">
        <f t="shared" si="0"/>
        <v>201.64</v>
      </c>
      <c r="G59">
        <f t="shared" si="1"/>
        <v>1.1522883443830565</v>
      </c>
      <c r="H59">
        <f t="shared" si="2"/>
        <v>355</v>
      </c>
      <c r="I59">
        <f t="shared" si="3"/>
        <v>7.8230000000000004</v>
      </c>
      <c r="J59">
        <f t="shared" si="4"/>
        <v>100</v>
      </c>
      <c r="K59">
        <f t="shared" si="5"/>
        <v>353.44000000000005</v>
      </c>
      <c r="L59">
        <f t="shared" si="6"/>
        <v>8.0533983999999972</v>
      </c>
    </row>
    <row r="60" spans="1:12" x14ac:dyDescent="0.2">
      <c r="A60">
        <v>30</v>
      </c>
      <c r="B60">
        <v>15.7</v>
      </c>
      <c r="C60">
        <v>8</v>
      </c>
      <c r="D60">
        <f t="shared" si="0"/>
        <v>900</v>
      </c>
      <c r="E60">
        <f t="shared" si="0"/>
        <v>246.48999999999998</v>
      </c>
      <c r="G60">
        <f t="shared" si="1"/>
        <v>1.1958996524092338</v>
      </c>
      <c r="H60">
        <f t="shared" si="2"/>
        <v>471</v>
      </c>
      <c r="I60">
        <f t="shared" si="3"/>
        <v>7.1600999999999964</v>
      </c>
      <c r="J60">
        <f t="shared" si="4"/>
        <v>225</v>
      </c>
      <c r="K60">
        <f t="shared" si="5"/>
        <v>299.29000000000002</v>
      </c>
      <c r="L60">
        <f t="shared" si="6"/>
        <v>8.6508794000000009</v>
      </c>
    </row>
    <row r="61" spans="1:12" x14ac:dyDescent="0.2">
      <c r="A61">
        <v>0</v>
      </c>
      <c r="B61">
        <v>8.5</v>
      </c>
      <c r="C61">
        <v>9</v>
      </c>
      <c r="D61">
        <f t="shared" si="0"/>
        <v>0</v>
      </c>
      <c r="E61">
        <f t="shared" si="0"/>
        <v>72.25</v>
      </c>
      <c r="G61">
        <f t="shared" si="1"/>
        <v>0.92941892571429274</v>
      </c>
      <c r="H61">
        <f t="shared" si="2"/>
        <v>0</v>
      </c>
      <c r="I61">
        <f t="shared" si="3"/>
        <v>9.368999999999998</v>
      </c>
      <c r="J61">
        <f t="shared" si="4"/>
        <v>225</v>
      </c>
      <c r="K61">
        <f t="shared" si="5"/>
        <v>600.25</v>
      </c>
      <c r="L61">
        <f t="shared" si="6"/>
        <v>9.8979649999999992</v>
      </c>
    </row>
    <row r="62" spans="1:12" x14ac:dyDescent="0.2">
      <c r="A62">
        <v>5</v>
      </c>
      <c r="B62">
        <v>9.8000000000000007</v>
      </c>
      <c r="C62">
        <v>9</v>
      </c>
      <c r="D62">
        <f t="shared" si="0"/>
        <v>25</v>
      </c>
      <c r="E62">
        <f t="shared" si="0"/>
        <v>96.04000000000002</v>
      </c>
      <c r="G62">
        <f t="shared" si="1"/>
        <v>0.99122607569249488</v>
      </c>
      <c r="H62">
        <f t="shared" si="2"/>
        <v>49</v>
      </c>
      <c r="I62">
        <f t="shared" si="3"/>
        <v>9.6124000000000009</v>
      </c>
      <c r="J62">
        <f t="shared" si="4"/>
        <v>100</v>
      </c>
      <c r="K62">
        <f t="shared" si="5"/>
        <v>538.24</v>
      </c>
      <c r="L62">
        <f t="shared" si="6"/>
        <v>9.176926400000001</v>
      </c>
    </row>
    <row r="63" spans="1:12" x14ac:dyDescent="0.2">
      <c r="A63">
        <v>10</v>
      </c>
      <c r="B63">
        <v>11.2</v>
      </c>
      <c r="C63">
        <v>9</v>
      </c>
      <c r="D63">
        <f t="shared" si="0"/>
        <v>100</v>
      </c>
      <c r="E63">
        <f t="shared" si="0"/>
        <v>125.43999999999998</v>
      </c>
      <c r="G63">
        <f t="shared" si="1"/>
        <v>1.0492180226701815</v>
      </c>
      <c r="H63">
        <f t="shared" si="2"/>
        <v>112</v>
      </c>
      <c r="I63">
        <f t="shared" si="3"/>
        <v>9.7321999999999989</v>
      </c>
      <c r="J63">
        <f t="shared" si="4"/>
        <v>25</v>
      </c>
      <c r="K63">
        <f t="shared" si="5"/>
        <v>475.24</v>
      </c>
      <c r="L63">
        <f t="shared" si="6"/>
        <v>8.7758463999999989</v>
      </c>
    </row>
    <row r="64" spans="1:12" x14ac:dyDescent="0.2">
      <c r="A64">
        <v>15</v>
      </c>
      <c r="B64">
        <v>12.7</v>
      </c>
      <c r="C64">
        <v>9</v>
      </c>
      <c r="D64">
        <f t="shared" si="0"/>
        <v>225</v>
      </c>
      <c r="E64">
        <f t="shared" si="0"/>
        <v>161.29</v>
      </c>
      <c r="G64">
        <f t="shared" si="1"/>
        <v>1.1038037209559568</v>
      </c>
      <c r="H64">
        <f t="shared" si="2"/>
        <v>190.5</v>
      </c>
      <c r="I64">
        <f t="shared" si="3"/>
        <v>9.7030499999999975</v>
      </c>
      <c r="J64">
        <f t="shared" si="4"/>
        <v>0</v>
      </c>
      <c r="K64">
        <f t="shared" si="5"/>
        <v>412.09000000000003</v>
      </c>
      <c r="L64">
        <f t="shared" si="6"/>
        <v>8.6643373999999991</v>
      </c>
    </row>
    <row r="65" spans="1:12" x14ac:dyDescent="0.2">
      <c r="A65">
        <v>20</v>
      </c>
      <c r="B65">
        <v>14.2</v>
      </c>
      <c r="C65">
        <v>9</v>
      </c>
      <c r="D65">
        <f t="shared" si="0"/>
        <v>400</v>
      </c>
      <c r="E65">
        <f t="shared" si="0"/>
        <v>201.64</v>
      </c>
      <c r="G65">
        <f t="shared" si="1"/>
        <v>1.1522883443830565</v>
      </c>
      <c r="H65">
        <f t="shared" si="2"/>
        <v>284</v>
      </c>
      <c r="I65">
        <f t="shared" si="3"/>
        <v>9.420399999999999</v>
      </c>
      <c r="J65">
        <f t="shared" si="4"/>
        <v>25</v>
      </c>
      <c r="K65">
        <f t="shared" si="5"/>
        <v>353.44000000000005</v>
      </c>
      <c r="L65">
        <f t="shared" si="6"/>
        <v>8.7386983999999988</v>
      </c>
    </row>
    <row r="66" spans="1:12" x14ac:dyDescent="0.2">
      <c r="A66">
        <v>25</v>
      </c>
      <c r="B66">
        <v>15.8</v>
      </c>
      <c r="C66">
        <v>9</v>
      </c>
      <c r="D66">
        <f t="shared" si="0"/>
        <v>625</v>
      </c>
      <c r="E66">
        <f t="shared" si="0"/>
        <v>249.64000000000001</v>
      </c>
      <c r="G66">
        <f t="shared" si="1"/>
        <v>1.1986570869544226</v>
      </c>
      <c r="H66">
        <f t="shared" si="2"/>
        <v>395</v>
      </c>
      <c r="I66">
        <f t="shared" si="3"/>
        <v>8.9550000000000001</v>
      </c>
      <c r="J66">
        <f t="shared" si="4"/>
        <v>100</v>
      </c>
      <c r="K66">
        <f t="shared" si="5"/>
        <v>295.83999999999997</v>
      </c>
      <c r="L66">
        <f t="shared" si="6"/>
        <v>9.0622623999999998</v>
      </c>
    </row>
    <row r="67" spans="1:12" x14ac:dyDescent="0.2">
      <c r="A67">
        <v>30</v>
      </c>
      <c r="B67">
        <v>17.399999999999999</v>
      </c>
      <c r="C67">
        <v>9</v>
      </c>
      <c r="D67">
        <f t="shared" si="0"/>
        <v>900</v>
      </c>
      <c r="E67">
        <f t="shared" si="0"/>
        <v>302.75999999999993</v>
      </c>
      <c r="G67">
        <f t="shared" si="1"/>
        <v>1.2405492482825997</v>
      </c>
      <c r="H67">
        <f t="shared" si="2"/>
        <v>522</v>
      </c>
      <c r="I67">
        <f t="shared" si="3"/>
        <v>8.2191999999999972</v>
      </c>
      <c r="J67">
        <f t="shared" si="4"/>
        <v>225</v>
      </c>
      <c r="K67">
        <f t="shared" si="5"/>
        <v>243.36000000000004</v>
      </c>
      <c r="L67">
        <f t="shared" si="6"/>
        <v>9.5515495999999995</v>
      </c>
    </row>
    <row r="68" spans="1:12" x14ac:dyDescent="0.2">
      <c r="A68">
        <v>0</v>
      </c>
      <c r="B68">
        <v>9.3000000000000007</v>
      </c>
      <c r="C68">
        <v>10</v>
      </c>
      <c r="D68">
        <f t="shared" si="0"/>
        <v>0</v>
      </c>
      <c r="E68">
        <f t="shared" si="0"/>
        <v>86.490000000000009</v>
      </c>
      <c r="G68">
        <f t="shared" si="1"/>
        <v>0.96848294855393513</v>
      </c>
      <c r="H68">
        <f t="shared" si="2"/>
        <v>0</v>
      </c>
      <c r="I68">
        <f t="shared" si="3"/>
        <v>10.273</v>
      </c>
      <c r="J68">
        <f t="shared" si="4"/>
        <v>225</v>
      </c>
      <c r="K68">
        <f t="shared" si="5"/>
        <v>561.68999999999994</v>
      </c>
      <c r="L68">
        <f t="shared" si="6"/>
        <v>10.810243399999999</v>
      </c>
    </row>
    <row r="69" spans="1:12" x14ac:dyDescent="0.2">
      <c r="A69">
        <v>5</v>
      </c>
      <c r="B69">
        <v>10.8</v>
      </c>
      <c r="C69">
        <v>10</v>
      </c>
      <c r="D69">
        <f t="shared" si="0"/>
        <v>25</v>
      </c>
      <c r="E69">
        <f t="shared" si="0"/>
        <v>116.64000000000001</v>
      </c>
      <c r="G69">
        <f t="shared" si="1"/>
        <v>1.0334237554869496</v>
      </c>
      <c r="H69">
        <f t="shared" si="2"/>
        <v>54</v>
      </c>
      <c r="I69">
        <f t="shared" si="3"/>
        <v>10.6579</v>
      </c>
      <c r="J69">
        <f t="shared" si="4"/>
        <v>100</v>
      </c>
      <c r="K69">
        <f t="shared" si="5"/>
        <v>492.84</v>
      </c>
      <c r="L69">
        <f t="shared" si="6"/>
        <v>10.215982400000001</v>
      </c>
    </row>
    <row r="70" spans="1:12" x14ac:dyDescent="0.2">
      <c r="A70">
        <v>10</v>
      </c>
      <c r="B70">
        <v>12.3</v>
      </c>
      <c r="C70">
        <v>10</v>
      </c>
      <c r="D70">
        <f t="shared" ref="D70:E133" si="7">A70^2</f>
        <v>100</v>
      </c>
      <c r="E70">
        <f t="shared" si="7"/>
        <v>151.29000000000002</v>
      </c>
      <c r="G70">
        <f t="shared" ref="G70:G133" si="8">LOG(B70)</f>
        <v>1.0899051114393981</v>
      </c>
      <c r="H70">
        <f t="shared" ref="H70:H133" si="9">A70*B70</f>
        <v>123</v>
      </c>
      <c r="I70">
        <f t="shared" ref="I70:I133" si="10">-0.236-0.0795*(A70)+1.13*B70-0.0169*(A70*B70)</f>
        <v>10.789299999999999</v>
      </c>
      <c r="J70">
        <f t="shared" ref="J70:J133" si="11">(15-A70)^2</f>
        <v>25</v>
      </c>
      <c r="K70">
        <f t="shared" ref="K70:K133" si="12">(33-B70)^2</f>
        <v>428.48999999999995</v>
      </c>
      <c r="L70">
        <f t="shared" ref="L70:L133" si="13">-3.91+0.0163*A70+1.23*B70-0.0213*H70+0.00994*J70+0.00186*K70</f>
        <v>9.8075914000000015</v>
      </c>
    </row>
    <row r="71" spans="1:12" x14ac:dyDescent="0.2">
      <c r="A71">
        <v>15</v>
      </c>
      <c r="B71">
        <v>13.9</v>
      </c>
      <c r="C71">
        <v>10</v>
      </c>
      <c r="D71">
        <f t="shared" si="7"/>
        <v>225</v>
      </c>
      <c r="E71">
        <f t="shared" si="7"/>
        <v>193.21</v>
      </c>
      <c r="G71">
        <f t="shared" si="8"/>
        <v>1.1430148002540952</v>
      </c>
      <c r="H71">
        <f t="shared" si="9"/>
        <v>208.5</v>
      </c>
      <c r="I71">
        <f t="shared" si="10"/>
        <v>10.754849999999999</v>
      </c>
      <c r="J71">
        <f t="shared" si="11"/>
        <v>0</v>
      </c>
      <c r="K71">
        <f t="shared" si="12"/>
        <v>364.81000000000006</v>
      </c>
      <c r="L71">
        <f t="shared" si="13"/>
        <v>9.6689966000000034</v>
      </c>
    </row>
    <row r="72" spans="1:12" x14ac:dyDescent="0.2">
      <c r="A72">
        <v>20</v>
      </c>
      <c r="B72">
        <v>15.6</v>
      </c>
      <c r="C72">
        <v>10</v>
      </c>
      <c r="D72">
        <f t="shared" si="7"/>
        <v>400</v>
      </c>
      <c r="E72">
        <f t="shared" si="7"/>
        <v>243.35999999999999</v>
      </c>
      <c r="G72">
        <f t="shared" si="8"/>
        <v>1.1931245983544616</v>
      </c>
      <c r="H72">
        <f t="shared" si="9"/>
        <v>312</v>
      </c>
      <c r="I72">
        <f t="shared" si="10"/>
        <v>10.529199999999996</v>
      </c>
      <c r="J72">
        <f t="shared" si="11"/>
        <v>25</v>
      </c>
      <c r="K72">
        <f t="shared" si="12"/>
        <v>302.75999999999993</v>
      </c>
      <c r="L72">
        <f t="shared" si="13"/>
        <v>9.7700335999999997</v>
      </c>
    </row>
    <row r="73" spans="1:12" x14ac:dyDescent="0.2">
      <c r="A73">
        <v>25</v>
      </c>
      <c r="B73">
        <v>17.3</v>
      </c>
      <c r="C73">
        <v>10</v>
      </c>
      <c r="D73">
        <f t="shared" si="7"/>
        <v>625</v>
      </c>
      <c r="E73">
        <f t="shared" si="7"/>
        <v>299.29000000000002</v>
      </c>
      <c r="G73">
        <f t="shared" si="8"/>
        <v>1.2380461031287955</v>
      </c>
      <c r="H73">
        <f t="shared" si="9"/>
        <v>432.5</v>
      </c>
      <c r="I73">
        <f t="shared" si="10"/>
        <v>10.016249999999999</v>
      </c>
      <c r="J73">
        <f t="shared" si="11"/>
        <v>100</v>
      </c>
      <c r="K73">
        <f t="shared" si="12"/>
        <v>246.48999999999998</v>
      </c>
      <c r="L73">
        <f t="shared" si="13"/>
        <v>10.0167214</v>
      </c>
    </row>
    <row r="74" spans="1:12" x14ac:dyDescent="0.2">
      <c r="A74">
        <v>30</v>
      </c>
      <c r="B74">
        <v>19.100000000000001</v>
      </c>
      <c r="C74">
        <v>10</v>
      </c>
      <c r="D74">
        <f t="shared" si="7"/>
        <v>900</v>
      </c>
      <c r="E74">
        <f t="shared" si="7"/>
        <v>364.81000000000006</v>
      </c>
      <c r="G74">
        <f t="shared" si="8"/>
        <v>1.2810333672477277</v>
      </c>
      <c r="H74">
        <f t="shared" si="9"/>
        <v>573</v>
      </c>
      <c r="I74">
        <f t="shared" si="10"/>
        <v>9.278299999999998</v>
      </c>
      <c r="J74">
        <f t="shared" si="11"/>
        <v>225</v>
      </c>
      <c r="K74">
        <f t="shared" si="12"/>
        <v>193.20999999999995</v>
      </c>
      <c r="L74">
        <f t="shared" si="13"/>
        <v>10.462970600000002</v>
      </c>
    </row>
    <row r="75" spans="1:12" x14ac:dyDescent="0.2">
      <c r="A75">
        <v>0</v>
      </c>
      <c r="B75">
        <v>10.199999999999999</v>
      </c>
      <c r="C75">
        <v>11</v>
      </c>
      <c r="D75">
        <f t="shared" si="7"/>
        <v>0</v>
      </c>
      <c r="E75">
        <f t="shared" si="7"/>
        <v>104.03999999999999</v>
      </c>
      <c r="G75">
        <f t="shared" si="8"/>
        <v>1.0086001717619175</v>
      </c>
      <c r="H75">
        <f t="shared" si="9"/>
        <v>0</v>
      </c>
      <c r="I75">
        <f t="shared" si="10"/>
        <v>11.289999999999997</v>
      </c>
      <c r="J75">
        <f t="shared" si="11"/>
        <v>225</v>
      </c>
      <c r="K75">
        <f t="shared" si="12"/>
        <v>519.84</v>
      </c>
      <c r="L75">
        <f t="shared" si="13"/>
        <v>11.839402399999999</v>
      </c>
    </row>
    <row r="76" spans="1:12" x14ac:dyDescent="0.2">
      <c r="A76">
        <v>5</v>
      </c>
      <c r="B76">
        <v>11.8</v>
      </c>
      <c r="C76">
        <v>11</v>
      </c>
      <c r="D76">
        <f t="shared" si="7"/>
        <v>25</v>
      </c>
      <c r="E76">
        <f t="shared" si="7"/>
        <v>139.24</v>
      </c>
      <c r="G76">
        <f t="shared" si="8"/>
        <v>1.0718820073061255</v>
      </c>
      <c r="H76">
        <f t="shared" si="9"/>
        <v>59</v>
      </c>
      <c r="I76">
        <f t="shared" si="10"/>
        <v>11.7034</v>
      </c>
      <c r="J76">
        <f t="shared" si="11"/>
        <v>100</v>
      </c>
      <c r="K76">
        <f t="shared" si="12"/>
        <v>449.44</v>
      </c>
      <c r="L76">
        <f t="shared" si="13"/>
        <v>11.258758400000001</v>
      </c>
    </row>
    <row r="77" spans="1:12" x14ac:dyDescent="0.2">
      <c r="A77">
        <v>10</v>
      </c>
      <c r="B77">
        <v>13.4</v>
      </c>
      <c r="C77">
        <v>11</v>
      </c>
      <c r="D77">
        <f t="shared" si="7"/>
        <v>100</v>
      </c>
      <c r="E77">
        <f t="shared" si="7"/>
        <v>179.56</v>
      </c>
      <c r="G77">
        <f t="shared" si="8"/>
        <v>1.1271047983648077</v>
      </c>
      <c r="H77">
        <f t="shared" si="9"/>
        <v>134</v>
      </c>
      <c r="I77">
        <f t="shared" si="10"/>
        <v>11.846399999999999</v>
      </c>
      <c r="J77">
        <f t="shared" si="11"/>
        <v>25</v>
      </c>
      <c r="K77">
        <f t="shared" si="12"/>
        <v>384.16000000000008</v>
      </c>
      <c r="L77">
        <f t="shared" si="13"/>
        <v>10.843837599999999</v>
      </c>
    </row>
    <row r="78" spans="1:12" x14ac:dyDescent="0.2">
      <c r="A78">
        <v>15</v>
      </c>
      <c r="B78">
        <v>15.2</v>
      </c>
      <c r="C78">
        <v>11</v>
      </c>
      <c r="D78">
        <f t="shared" si="7"/>
        <v>225</v>
      </c>
      <c r="E78">
        <f t="shared" si="7"/>
        <v>231.04</v>
      </c>
      <c r="G78">
        <f t="shared" si="8"/>
        <v>1.1818435879447726</v>
      </c>
      <c r="H78">
        <f t="shared" si="9"/>
        <v>228</v>
      </c>
      <c r="I78">
        <f t="shared" si="10"/>
        <v>11.894299999999999</v>
      </c>
      <c r="J78">
        <f t="shared" si="11"/>
        <v>0</v>
      </c>
      <c r="K78">
        <f t="shared" si="12"/>
        <v>316.84000000000003</v>
      </c>
      <c r="L78">
        <f t="shared" si="13"/>
        <v>10.7634224</v>
      </c>
    </row>
    <row r="79" spans="1:12" x14ac:dyDescent="0.2">
      <c r="A79">
        <v>20</v>
      </c>
      <c r="B79">
        <v>17</v>
      </c>
      <c r="C79">
        <v>11</v>
      </c>
      <c r="D79">
        <f t="shared" si="7"/>
        <v>400</v>
      </c>
      <c r="E79">
        <f t="shared" si="7"/>
        <v>289</v>
      </c>
      <c r="G79">
        <f t="shared" si="8"/>
        <v>1.2304489213782739</v>
      </c>
      <c r="H79">
        <f t="shared" si="9"/>
        <v>340</v>
      </c>
      <c r="I79">
        <f t="shared" si="10"/>
        <v>11.637999999999998</v>
      </c>
      <c r="J79">
        <f t="shared" si="11"/>
        <v>25</v>
      </c>
      <c r="K79">
        <f t="shared" si="12"/>
        <v>256</v>
      </c>
      <c r="L79">
        <f t="shared" si="13"/>
        <v>10.80866</v>
      </c>
    </row>
    <row r="80" spans="1:12" x14ac:dyDescent="0.2">
      <c r="A80">
        <v>25</v>
      </c>
      <c r="B80">
        <v>18.899999999999999</v>
      </c>
      <c r="C80">
        <v>11</v>
      </c>
      <c r="D80">
        <f t="shared" si="7"/>
        <v>625</v>
      </c>
      <c r="E80">
        <f t="shared" si="7"/>
        <v>357.20999999999992</v>
      </c>
      <c r="G80">
        <f t="shared" si="8"/>
        <v>1.2764618041732441</v>
      </c>
      <c r="H80">
        <f t="shared" si="9"/>
        <v>472.49999999999994</v>
      </c>
      <c r="I80">
        <f t="shared" si="10"/>
        <v>11.148249999999997</v>
      </c>
      <c r="J80">
        <f t="shared" si="11"/>
        <v>100</v>
      </c>
      <c r="K80">
        <f t="shared" si="12"/>
        <v>198.81000000000003</v>
      </c>
      <c r="L80">
        <f t="shared" si="13"/>
        <v>11.044036599999997</v>
      </c>
    </row>
    <row r="81" spans="1:12" x14ac:dyDescent="0.2">
      <c r="A81">
        <v>30</v>
      </c>
      <c r="B81">
        <v>20.8</v>
      </c>
      <c r="C81">
        <v>11</v>
      </c>
      <c r="D81">
        <f t="shared" si="7"/>
        <v>900</v>
      </c>
      <c r="E81">
        <f t="shared" si="7"/>
        <v>432.64000000000004</v>
      </c>
      <c r="G81">
        <f t="shared" si="8"/>
        <v>1.3180633349627615</v>
      </c>
      <c r="H81">
        <f t="shared" si="9"/>
        <v>624</v>
      </c>
      <c r="I81">
        <f t="shared" si="10"/>
        <v>10.337399999999997</v>
      </c>
      <c r="J81">
        <f t="shared" si="11"/>
        <v>225</v>
      </c>
      <c r="K81">
        <f t="shared" si="12"/>
        <v>148.83999999999997</v>
      </c>
      <c r="L81">
        <f t="shared" si="13"/>
        <v>11.385142399999999</v>
      </c>
    </row>
    <row r="82" spans="1:12" x14ac:dyDescent="0.2">
      <c r="A82">
        <v>0</v>
      </c>
      <c r="B82">
        <v>11</v>
      </c>
      <c r="C82">
        <v>12</v>
      </c>
      <c r="D82">
        <f t="shared" si="7"/>
        <v>0</v>
      </c>
      <c r="E82">
        <f t="shared" si="7"/>
        <v>121</v>
      </c>
      <c r="G82">
        <f t="shared" si="8"/>
        <v>1.0413926851582251</v>
      </c>
      <c r="H82">
        <f t="shared" si="9"/>
        <v>0</v>
      </c>
      <c r="I82">
        <f t="shared" si="10"/>
        <v>12.193999999999999</v>
      </c>
      <c r="J82">
        <f t="shared" si="11"/>
        <v>225</v>
      </c>
      <c r="K82">
        <f t="shared" si="12"/>
        <v>484</v>
      </c>
      <c r="L82">
        <f t="shared" si="13"/>
        <v>12.756739999999999</v>
      </c>
    </row>
    <row r="83" spans="1:12" x14ac:dyDescent="0.2">
      <c r="A83">
        <v>5</v>
      </c>
      <c r="B83">
        <v>12.8</v>
      </c>
      <c r="C83">
        <v>12</v>
      </c>
      <c r="D83">
        <f t="shared" si="7"/>
        <v>25</v>
      </c>
      <c r="E83">
        <f t="shared" si="7"/>
        <v>163.84000000000003</v>
      </c>
      <c r="G83">
        <f t="shared" si="8"/>
        <v>1.1072099696478683</v>
      </c>
      <c r="H83">
        <f t="shared" si="9"/>
        <v>64</v>
      </c>
      <c r="I83">
        <f t="shared" si="10"/>
        <v>12.748899999999999</v>
      </c>
      <c r="J83">
        <f t="shared" si="11"/>
        <v>100</v>
      </c>
      <c r="K83">
        <f t="shared" si="12"/>
        <v>408.03999999999996</v>
      </c>
      <c r="L83">
        <f t="shared" si="13"/>
        <v>12.305254399999999</v>
      </c>
    </row>
    <row r="84" spans="1:12" x14ac:dyDescent="0.2">
      <c r="A84">
        <v>10</v>
      </c>
      <c r="B84">
        <v>14.5</v>
      </c>
      <c r="C84">
        <v>12</v>
      </c>
      <c r="D84">
        <f t="shared" si="7"/>
        <v>100</v>
      </c>
      <c r="E84">
        <f t="shared" si="7"/>
        <v>210.25</v>
      </c>
      <c r="G84">
        <f t="shared" si="8"/>
        <v>1.1613680022349748</v>
      </c>
      <c r="H84">
        <f t="shared" si="9"/>
        <v>145</v>
      </c>
      <c r="I84">
        <f t="shared" si="10"/>
        <v>12.903499999999998</v>
      </c>
      <c r="J84">
        <f t="shared" si="11"/>
        <v>25</v>
      </c>
      <c r="K84">
        <f t="shared" si="12"/>
        <v>342.25</v>
      </c>
      <c r="L84">
        <f t="shared" si="13"/>
        <v>11.884585000000001</v>
      </c>
    </row>
    <row r="85" spans="1:12" x14ac:dyDescent="0.2">
      <c r="A85">
        <v>15</v>
      </c>
      <c r="B85">
        <v>16.5</v>
      </c>
      <c r="C85">
        <v>12</v>
      </c>
      <c r="D85">
        <f t="shared" si="7"/>
        <v>225</v>
      </c>
      <c r="E85">
        <f t="shared" si="7"/>
        <v>272.25</v>
      </c>
      <c r="G85">
        <f t="shared" si="8"/>
        <v>1.2174839442139063</v>
      </c>
      <c r="H85">
        <f t="shared" si="9"/>
        <v>247.5</v>
      </c>
      <c r="I85">
        <f t="shared" si="10"/>
        <v>13.033750000000001</v>
      </c>
      <c r="J85">
        <f t="shared" si="11"/>
        <v>0</v>
      </c>
      <c r="K85">
        <f t="shared" si="12"/>
        <v>272.25</v>
      </c>
      <c r="L85">
        <f t="shared" si="13"/>
        <v>11.864134999999996</v>
      </c>
    </row>
    <row r="86" spans="1:12" x14ac:dyDescent="0.2">
      <c r="A86">
        <v>20</v>
      </c>
      <c r="B86">
        <v>18.899999999999999</v>
      </c>
      <c r="C86">
        <v>12</v>
      </c>
      <c r="D86">
        <f t="shared" si="7"/>
        <v>400</v>
      </c>
      <c r="E86">
        <f t="shared" si="7"/>
        <v>357.20999999999992</v>
      </c>
      <c r="G86">
        <f t="shared" si="8"/>
        <v>1.2764618041732441</v>
      </c>
      <c r="H86">
        <f t="shared" si="9"/>
        <v>378</v>
      </c>
      <c r="I86">
        <f t="shared" si="10"/>
        <v>13.142799999999996</v>
      </c>
      <c r="J86">
        <f t="shared" si="11"/>
        <v>25</v>
      </c>
      <c r="K86">
        <f t="shared" si="12"/>
        <v>198.81000000000003</v>
      </c>
      <c r="L86">
        <f t="shared" si="13"/>
        <v>12.229886599999997</v>
      </c>
    </row>
    <row r="87" spans="1:12" x14ac:dyDescent="0.2">
      <c r="A87">
        <v>25</v>
      </c>
      <c r="B87">
        <v>20.399999999999999</v>
      </c>
      <c r="C87">
        <v>12</v>
      </c>
      <c r="D87">
        <f t="shared" si="7"/>
        <v>625</v>
      </c>
      <c r="E87">
        <f t="shared" si="7"/>
        <v>416.15999999999997</v>
      </c>
      <c r="G87">
        <f t="shared" si="8"/>
        <v>1.3096301674258988</v>
      </c>
      <c r="H87">
        <f t="shared" si="9"/>
        <v>509.99999999999994</v>
      </c>
      <c r="I87">
        <f t="shared" si="10"/>
        <v>12.209499999999997</v>
      </c>
      <c r="J87">
        <f t="shared" si="11"/>
        <v>100</v>
      </c>
      <c r="K87">
        <f t="shared" si="12"/>
        <v>158.76000000000005</v>
      </c>
      <c r="L87">
        <f t="shared" si="13"/>
        <v>12.0157936</v>
      </c>
    </row>
    <row r="88" spans="1:12" x14ac:dyDescent="0.2">
      <c r="A88">
        <v>30</v>
      </c>
      <c r="B88">
        <v>22.5</v>
      </c>
      <c r="C88">
        <v>12</v>
      </c>
      <c r="D88">
        <f t="shared" si="7"/>
        <v>900</v>
      </c>
      <c r="E88">
        <f t="shared" si="7"/>
        <v>506.25</v>
      </c>
      <c r="G88">
        <f t="shared" si="8"/>
        <v>1.3521825181113625</v>
      </c>
      <c r="H88">
        <f t="shared" si="9"/>
        <v>675</v>
      </c>
      <c r="I88">
        <f t="shared" si="10"/>
        <v>11.396499999999996</v>
      </c>
      <c r="J88">
        <f t="shared" si="11"/>
        <v>225</v>
      </c>
      <c r="K88">
        <f t="shared" si="12"/>
        <v>110.25</v>
      </c>
      <c r="L88">
        <f t="shared" si="13"/>
        <v>12.318065000000001</v>
      </c>
    </row>
    <row r="89" spans="1:12" x14ac:dyDescent="0.2">
      <c r="A89">
        <v>0</v>
      </c>
      <c r="B89">
        <v>11.9</v>
      </c>
      <c r="C89">
        <v>13</v>
      </c>
      <c r="D89">
        <f t="shared" si="7"/>
        <v>0</v>
      </c>
      <c r="E89">
        <f t="shared" si="7"/>
        <v>141.61000000000001</v>
      </c>
      <c r="G89">
        <f t="shared" si="8"/>
        <v>1.0755469613925308</v>
      </c>
      <c r="H89">
        <f t="shared" si="9"/>
        <v>0</v>
      </c>
      <c r="I89">
        <f t="shared" si="10"/>
        <v>13.210999999999999</v>
      </c>
      <c r="J89">
        <f t="shared" si="11"/>
        <v>225</v>
      </c>
      <c r="K89">
        <f t="shared" si="12"/>
        <v>445.21000000000004</v>
      </c>
      <c r="L89">
        <f t="shared" si="13"/>
        <v>13.791590599999999</v>
      </c>
    </row>
    <row r="90" spans="1:12" x14ac:dyDescent="0.2">
      <c r="A90">
        <v>5</v>
      </c>
      <c r="B90">
        <v>13.7</v>
      </c>
      <c r="C90">
        <v>13</v>
      </c>
      <c r="D90">
        <f t="shared" si="7"/>
        <v>25</v>
      </c>
      <c r="E90">
        <f t="shared" si="7"/>
        <v>187.68999999999997</v>
      </c>
      <c r="G90">
        <f t="shared" si="8"/>
        <v>1.1367205671564067</v>
      </c>
      <c r="H90">
        <f t="shared" si="9"/>
        <v>68.5</v>
      </c>
      <c r="I90">
        <f t="shared" si="10"/>
        <v>13.689849999999998</v>
      </c>
      <c r="J90">
        <f t="shared" si="11"/>
        <v>100</v>
      </c>
      <c r="K90">
        <f t="shared" si="12"/>
        <v>372.49</v>
      </c>
      <c r="L90">
        <f t="shared" si="13"/>
        <v>13.250281399999999</v>
      </c>
    </row>
    <row r="91" spans="1:12" x14ac:dyDescent="0.2">
      <c r="A91">
        <v>10</v>
      </c>
      <c r="B91">
        <v>15.6</v>
      </c>
      <c r="C91">
        <v>13</v>
      </c>
      <c r="D91">
        <f t="shared" si="7"/>
        <v>100</v>
      </c>
      <c r="E91">
        <f t="shared" si="7"/>
        <v>243.35999999999999</v>
      </c>
      <c r="G91">
        <f t="shared" si="8"/>
        <v>1.1931245983544616</v>
      </c>
      <c r="H91">
        <f t="shared" si="9"/>
        <v>156</v>
      </c>
      <c r="I91">
        <f t="shared" si="10"/>
        <v>13.960599999999998</v>
      </c>
      <c r="J91">
        <f t="shared" si="11"/>
        <v>25</v>
      </c>
      <c r="K91">
        <f t="shared" si="12"/>
        <v>302.75999999999993</v>
      </c>
      <c r="L91">
        <f t="shared" si="13"/>
        <v>12.929833599999998</v>
      </c>
    </row>
    <row r="92" spans="1:12" x14ac:dyDescent="0.2">
      <c r="A92">
        <v>15</v>
      </c>
      <c r="B92">
        <v>17.600000000000001</v>
      </c>
      <c r="C92">
        <v>13</v>
      </c>
      <c r="D92">
        <f t="shared" si="7"/>
        <v>225</v>
      </c>
      <c r="E92">
        <f t="shared" si="7"/>
        <v>309.76000000000005</v>
      </c>
      <c r="G92">
        <f t="shared" si="8"/>
        <v>1.2455126678141499</v>
      </c>
      <c r="H92">
        <f t="shared" si="9"/>
        <v>264</v>
      </c>
      <c r="I92">
        <f t="shared" si="10"/>
        <v>13.997899999999998</v>
      </c>
      <c r="J92">
        <f t="shared" si="11"/>
        <v>0</v>
      </c>
      <c r="K92">
        <f t="shared" si="12"/>
        <v>237.15999999999997</v>
      </c>
      <c r="L92">
        <f t="shared" si="13"/>
        <v>12.800417599999998</v>
      </c>
    </row>
    <row r="93" spans="1:12" x14ac:dyDescent="0.2">
      <c r="A93">
        <v>20</v>
      </c>
      <c r="B93">
        <v>19.7</v>
      </c>
      <c r="C93">
        <v>13</v>
      </c>
      <c r="D93">
        <f t="shared" si="7"/>
        <v>400</v>
      </c>
      <c r="E93">
        <f t="shared" si="7"/>
        <v>388.09</v>
      </c>
      <c r="G93">
        <f t="shared" si="8"/>
        <v>1.2944662261615929</v>
      </c>
      <c r="H93">
        <f t="shared" si="9"/>
        <v>394</v>
      </c>
      <c r="I93">
        <f t="shared" si="10"/>
        <v>13.776399999999995</v>
      </c>
      <c r="J93">
        <f t="shared" si="11"/>
        <v>25</v>
      </c>
      <c r="K93">
        <f t="shared" si="12"/>
        <v>176.89000000000001</v>
      </c>
      <c r="L93">
        <f t="shared" si="13"/>
        <v>12.832315399999999</v>
      </c>
    </row>
    <row r="94" spans="1:12" x14ac:dyDescent="0.2">
      <c r="A94">
        <v>25</v>
      </c>
      <c r="B94">
        <v>21.9</v>
      </c>
      <c r="C94">
        <v>13</v>
      </c>
      <c r="D94">
        <f t="shared" si="7"/>
        <v>625</v>
      </c>
      <c r="E94">
        <f t="shared" si="7"/>
        <v>479.60999999999996</v>
      </c>
      <c r="G94">
        <f t="shared" si="8"/>
        <v>1.3404441148401183</v>
      </c>
      <c r="H94">
        <f t="shared" si="9"/>
        <v>547.5</v>
      </c>
      <c r="I94">
        <f t="shared" si="10"/>
        <v>13.270749999999996</v>
      </c>
      <c r="J94">
        <f t="shared" si="11"/>
        <v>100</v>
      </c>
      <c r="K94">
        <f t="shared" si="12"/>
        <v>123.21000000000004</v>
      </c>
      <c r="L94">
        <f t="shared" si="13"/>
        <v>12.995920599999996</v>
      </c>
    </row>
    <row r="95" spans="1:12" x14ac:dyDescent="0.2">
      <c r="A95">
        <v>30</v>
      </c>
      <c r="B95">
        <v>24.1</v>
      </c>
      <c r="C95">
        <v>13</v>
      </c>
      <c r="D95">
        <f t="shared" si="7"/>
        <v>900</v>
      </c>
      <c r="E95">
        <f t="shared" si="7"/>
        <v>580.81000000000006</v>
      </c>
      <c r="G95">
        <f t="shared" si="8"/>
        <v>1.3820170425748683</v>
      </c>
      <c r="H95">
        <f t="shared" si="9"/>
        <v>723</v>
      </c>
      <c r="I95">
        <f t="shared" si="10"/>
        <v>12.393300000000004</v>
      </c>
      <c r="J95">
        <f t="shared" si="11"/>
        <v>225</v>
      </c>
      <c r="K95">
        <f t="shared" si="12"/>
        <v>79.20999999999998</v>
      </c>
      <c r="L95">
        <f t="shared" si="13"/>
        <v>13.205930600000002</v>
      </c>
    </row>
    <row r="96" spans="1:12" x14ac:dyDescent="0.2">
      <c r="A96">
        <v>0</v>
      </c>
      <c r="B96">
        <v>12.6</v>
      </c>
      <c r="C96">
        <v>14</v>
      </c>
      <c r="D96">
        <f t="shared" si="7"/>
        <v>0</v>
      </c>
      <c r="E96">
        <f t="shared" si="7"/>
        <v>158.76</v>
      </c>
      <c r="G96">
        <f t="shared" si="8"/>
        <v>1.1003705451175629</v>
      </c>
      <c r="H96">
        <f t="shared" si="9"/>
        <v>0</v>
      </c>
      <c r="I96">
        <f t="shared" si="10"/>
        <v>14.001999999999997</v>
      </c>
      <c r="J96">
        <f t="shared" si="11"/>
        <v>225</v>
      </c>
      <c r="K96">
        <f t="shared" si="12"/>
        <v>416.15999999999997</v>
      </c>
      <c r="L96">
        <f t="shared" si="13"/>
        <v>14.598557599999999</v>
      </c>
    </row>
    <row r="97" spans="1:12" x14ac:dyDescent="0.2">
      <c r="A97">
        <v>5</v>
      </c>
      <c r="B97">
        <v>14.6</v>
      </c>
      <c r="C97">
        <v>14</v>
      </c>
      <c r="D97">
        <f t="shared" si="7"/>
        <v>25</v>
      </c>
      <c r="E97">
        <f t="shared" si="7"/>
        <v>213.16</v>
      </c>
      <c r="G97">
        <f t="shared" si="8"/>
        <v>1.1643528557844371</v>
      </c>
      <c r="H97">
        <f t="shared" si="9"/>
        <v>73</v>
      </c>
      <c r="I97">
        <f t="shared" si="10"/>
        <v>14.630799999999997</v>
      </c>
      <c r="J97">
        <f t="shared" si="11"/>
        <v>100</v>
      </c>
      <c r="K97">
        <f t="shared" si="12"/>
        <v>338.55999999999995</v>
      </c>
      <c r="L97">
        <f t="shared" si="13"/>
        <v>14.198321599999998</v>
      </c>
    </row>
    <row r="98" spans="1:12" x14ac:dyDescent="0.2">
      <c r="A98">
        <v>10</v>
      </c>
      <c r="B98">
        <v>16.7</v>
      </c>
      <c r="C98">
        <v>14</v>
      </c>
      <c r="D98">
        <f t="shared" si="7"/>
        <v>100</v>
      </c>
      <c r="E98">
        <f t="shared" si="7"/>
        <v>278.89</v>
      </c>
      <c r="G98">
        <f t="shared" si="8"/>
        <v>1.2227164711475833</v>
      </c>
      <c r="H98">
        <f t="shared" si="9"/>
        <v>167</v>
      </c>
      <c r="I98">
        <f t="shared" si="10"/>
        <v>15.0177</v>
      </c>
      <c r="J98">
        <f t="shared" si="11"/>
        <v>25</v>
      </c>
      <c r="K98">
        <f t="shared" si="12"/>
        <v>265.69</v>
      </c>
      <c r="L98">
        <f t="shared" si="13"/>
        <v>13.979583400000001</v>
      </c>
    </row>
    <row r="99" spans="1:12" x14ac:dyDescent="0.2">
      <c r="A99">
        <v>15</v>
      </c>
      <c r="B99">
        <v>18.7</v>
      </c>
      <c r="C99">
        <v>14</v>
      </c>
      <c r="D99">
        <f t="shared" si="7"/>
        <v>225</v>
      </c>
      <c r="E99">
        <f t="shared" si="7"/>
        <v>349.69</v>
      </c>
      <c r="G99">
        <f t="shared" si="8"/>
        <v>1.271841606536499</v>
      </c>
      <c r="H99">
        <f t="shared" si="9"/>
        <v>280.5</v>
      </c>
      <c r="I99">
        <f t="shared" si="10"/>
        <v>14.962049999999998</v>
      </c>
      <c r="J99">
        <f t="shared" si="11"/>
        <v>0</v>
      </c>
      <c r="K99">
        <f t="shared" si="12"/>
        <v>204.49</v>
      </c>
      <c r="L99">
        <f t="shared" si="13"/>
        <v>13.741201399999996</v>
      </c>
    </row>
    <row r="100" spans="1:12" x14ac:dyDescent="0.2">
      <c r="A100">
        <v>20</v>
      </c>
      <c r="B100">
        <v>21.1</v>
      </c>
      <c r="C100">
        <v>14</v>
      </c>
      <c r="D100">
        <f t="shared" si="7"/>
        <v>400</v>
      </c>
      <c r="E100">
        <f t="shared" si="7"/>
        <v>445.21000000000004</v>
      </c>
      <c r="G100">
        <f t="shared" si="8"/>
        <v>1.3242824552976926</v>
      </c>
      <c r="H100">
        <f t="shared" si="9"/>
        <v>422</v>
      </c>
      <c r="I100">
        <f t="shared" si="10"/>
        <v>14.885200000000001</v>
      </c>
      <c r="J100">
        <f t="shared" si="11"/>
        <v>25</v>
      </c>
      <c r="K100">
        <f t="shared" si="12"/>
        <v>141.60999999999996</v>
      </c>
      <c r="L100">
        <f t="shared" si="13"/>
        <v>13.892294600000003</v>
      </c>
    </row>
    <row r="101" spans="1:12" x14ac:dyDescent="0.2">
      <c r="A101">
        <v>25</v>
      </c>
      <c r="B101">
        <v>23.4</v>
      </c>
      <c r="C101">
        <v>14</v>
      </c>
      <c r="D101">
        <f t="shared" si="7"/>
        <v>625</v>
      </c>
      <c r="E101">
        <f t="shared" si="7"/>
        <v>547.55999999999995</v>
      </c>
      <c r="G101">
        <f t="shared" si="8"/>
        <v>1.3692158574101427</v>
      </c>
      <c r="H101">
        <f t="shared" si="9"/>
        <v>585</v>
      </c>
      <c r="I101">
        <f t="shared" si="10"/>
        <v>14.331999999999995</v>
      </c>
      <c r="J101">
        <f t="shared" si="11"/>
        <v>100</v>
      </c>
      <c r="K101">
        <f t="shared" si="12"/>
        <v>92.160000000000025</v>
      </c>
      <c r="L101">
        <f t="shared" si="13"/>
        <v>13.984417599999995</v>
      </c>
    </row>
    <row r="102" spans="1:12" x14ac:dyDescent="0.2">
      <c r="A102">
        <v>30</v>
      </c>
      <c r="B102">
        <v>25.8</v>
      </c>
      <c r="C102">
        <v>14</v>
      </c>
      <c r="D102">
        <f t="shared" si="7"/>
        <v>900</v>
      </c>
      <c r="E102">
        <f t="shared" si="7"/>
        <v>665.64</v>
      </c>
      <c r="G102">
        <f t="shared" si="8"/>
        <v>1.4116197059632303</v>
      </c>
      <c r="H102">
        <f t="shared" si="9"/>
        <v>774</v>
      </c>
      <c r="I102">
        <f t="shared" si="10"/>
        <v>13.452399999999995</v>
      </c>
      <c r="J102">
        <f t="shared" si="11"/>
        <v>225</v>
      </c>
      <c r="K102">
        <f t="shared" si="12"/>
        <v>51.839999999999989</v>
      </c>
      <c r="L102">
        <f t="shared" si="13"/>
        <v>14.159722400000001</v>
      </c>
    </row>
    <row r="103" spans="1:12" x14ac:dyDescent="0.2">
      <c r="A103">
        <v>0</v>
      </c>
      <c r="B103">
        <v>13.4</v>
      </c>
      <c r="C103">
        <v>15</v>
      </c>
      <c r="D103">
        <f t="shared" si="7"/>
        <v>0</v>
      </c>
      <c r="E103">
        <f t="shared" si="7"/>
        <v>179.56</v>
      </c>
      <c r="G103">
        <f t="shared" si="8"/>
        <v>1.1271047983648077</v>
      </c>
      <c r="H103">
        <f t="shared" si="9"/>
        <v>0</v>
      </c>
      <c r="I103">
        <f t="shared" si="10"/>
        <v>14.905999999999999</v>
      </c>
      <c r="J103">
        <f t="shared" si="11"/>
        <v>225</v>
      </c>
      <c r="K103">
        <f t="shared" si="12"/>
        <v>384.16000000000008</v>
      </c>
      <c r="L103">
        <f t="shared" si="13"/>
        <v>15.523037599999999</v>
      </c>
    </row>
    <row r="104" spans="1:12" x14ac:dyDescent="0.2">
      <c r="A104">
        <v>5</v>
      </c>
      <c r="B104">
        <v>15.6</v>
      </c>
      <c r="C104">
        <v>15</v>
      </c>
      <c r="D104">
        <f t="shared" si="7"/>
        <v>25</v>
      </c>
      <c r="E104">
        <f t="shared" si="7"/>
        <v>243.35999999999999</v>
      </c>
      <c r="G104">
        <f t="shared" si="8"/>
        <v>1.1931245983544616</v>
      </c>
      <c r="H104">
        <f t="shared" si="9"/>
        <v>78</v>
      </c>
      <c r="I104">
        <f t="shared" si="10"/>
        <v>15.676299999999996</v>
      </c>
      <c r="J104">
        <f t="shared" si="11"/>
        <v>100</v>
      </c>
      <c r="K104">
        <f t="shared" si="12"/>
        <v>302.75999999999993</v>
      </c>
      <c r="L104">
        <f t="shared" si="13"/>
        <v>15.255233599999999</v>
      </c>
    </row>
    <row r="105" spans="1:12" x14ac:dyDescent="0.2">
      <c r="A105">
        <v>10</v>
      </c>
      <c r="B105">
        <v>17.8</v>
      </c>
      <c r="C105">
        <v>15</v>
      </c>
      <c r="D105">
        <f t="shared" si="7"/>
        <v>100</v>
      </c>
      <c r="E105">
        <f t="shared" si="7"/>
        <v>316.84000000000003</v>
      </c>
      <c r="G105">
        <f t="shared" si="8"/>
        <v>1.2504200023088941</v>
      </c>
      <c r="H105">
        <f t="shared" si="9"/>
        <v>178</v>
      </c>
      <c r="I105">
        <f t="shared" si="10"/>
        <v>16.0748</v>
      </c>
      <c r="J105">
        <f t="shared" si="11"/>
        <v>25</v>
      </c>
      <c r="K105">
        <f t="shared" si="12"/>
        <v>231.04</v>
      </c>
      <c r="L105">
        <f t="shared" si="13"/>
        <v>15.033834400000002</v>
      </c>
    </row>
    <row r="106" spans="1:12" x14ac:dyDescent="0.2">
      <c r="A106">
        <v>15</v>
      </c>
      <c r="B106">
        <v>20.100000000000001</v>
      </c>
      <c r="C106">
        <v>15</v>
      </c>
      <c r="D106">
        <f t="shared" si="7"/>
        <v>225</v>
      </c>
      <c r="E106">
        <f t="shared" si="7"/>
        <v>404.01000000000005</v>
      </c>
      <c r="G106">
        <f t="shared" si="8"/>
        <v>1.3031960574204888</v>
      </c>
      <c r="H106">
        <f t="shared" si="9"/>
        <v>301.5</v>
      </c>
      <c r="I106">
        <f t="shared" si="10"/>
        <v>16.189150000000001</v>
      </c>
      <c r="J106">
        <f t="shared" si="11"/>
        <v>0</v>
      </c>
      <c r="K106">
        <f t="shared" si="12"/>
        <v>166.40999999999997</v>
      </c>
      <c r="L106">
        <f t="shared" si="13"/>
        <v>14.945072600000001</v>
      </c>
    </row>
    <row r="107" spans="1:12" x14ac:dyDescent="0.2">
      <c r="A107">
        <v>20</v>
      </c>
      <c r="B107">
        <v>22.4</v>
      </c>
      <c r="C107">
        <v>15</v>
      </c>
      <c r="D107">
        <f t="shared" si="7"/>
        <v>400</v>
      </c>
      <c r="E107">
        <f t="shared" si="7"/>
        <v>501.75999999999993</v>
      </c>
      <c r="G107">
        <f t="shared" si="8"/>
        <v>1.3502480183341627</v>
      </c>
      <c r="H107">
        <f t="shared" si="9"/>
        <v>448</v>
      </c>
      <c r="I107">
        <f t="shared" si="10"/>
        <v>15.914799999999998</v>
      </c>
      <c r="J107">
        <f t="shared" si="11"/>
        <v>25</v>
      </c>
      <c r="K107">
        <f t="shared" si="12"/>
        <v>112.36000000000003</v>
      </c>
      <c r="L107">
        <f t="shared" si="13"/>
        <v>14.8830896</v>
      </c>
    </row>
    <row r="108" spans="1:12" x14ac:dyDescent="0.2">
      <c r="A108">
        <v>25</v>
      </c>
      <c r="B108">
        <v>24.9</v>
      </c>
      <c r="C108">
        <v>15</v>
      </c>
      <c r="D108">
        <f t="shared" si="7"/>
        <v>625</v>
      </c>
      <c r="E108">
        <f t="shared" si="7"/>
        <v>620.00999999999988</v>
      </c>
      <c r="G108">
        <f t="shared" si="8"/>
        <v>1.3961993470957363</v>
      </c>
      <c r="H108">
        <f t="shared" si="9"/>
        <v>622.5</v>
      </c>
      <c r="I108">
        <f t="shared" si="10"/>
        <v>15.393249999999997</v>
      </c>
      <c r="J108">
        <f t="shared" si="11"/>
        <v>100</v>
      </c>
      <c r="K108">
        <f t="shared" si="12"/>
        <v>65.610000000000028</v>
      </c>
      <c r="L108">
        <f t="shared" si="13"/>
        <v>14.981284599999997</v>
      </c>
    </row>
    <row r="109" spans="1:12" x14ac:dyDescent="0.2">
      <c r="A109">
        <v>30</v>
      </c>
      <c r="B109">
        <v>27.4</v>
      </c>
      <c r="C109">
        <v>15</v>
      </c>
      <c r="D109">
        <f t="shared" si="7"/>
        <v>900</v>
      </c>
      <c r="E109">
        <f t="shared" si="7"/>
        <v>750.75999999999988</v>
      </c>
      <c r="G109">
        <f t="shared" si="8"/>
        <v>1.4377505628203879</v>
      </c>
      <c r="H109">
        <f t="shared" si="9"/>
        <v>822</v>
      </c>
      <c r="I109">
        <f t="shared" si="10"/>
        <v>14.449199999999996</v>
      </c>
      <c r="J109">
        <f t="shared" si="11"/>
        <v>225</v>
      </c>
      <c r="K109">
        <f t="shared" si="12"/>
        <v>31.360000000000017</v>
      </c>
      <c r="L109">
        <f t="shared" si="13"/>
        <v>15.067229599999997</v>
      </c>
    </row>
    <row r="110" spans="1:12" x14ac:dyDescent="0.2">
      <c r="A110">
        <v>0</v>
      </c>
      <c r="B110">
        <v>14.2</v>
      </c>
      <c r="C110">
        <v>16</v>
      </c>
      <c r="D110">
        <f t="shared" si="7"/>
        <v>0</v>
      </c>
      <c r="E110">
        <f t="shared" si="7"/>
        <v>201.64</v>
      </c>
      <c r="G110">
        <f t="shared" si="8"/>
        <v>1.1522883443830565</v>
      </c>
      <c r="H110">
        <f t="shared" si="9"/>
        <v>0</v>
      </c>
      <c r="I110">
        <f t="shared" si="10"/>
        <v>15.809999999999999</v>
      </c>
      <c r="J110">
        <f t="shared" si="11"/>
        <v>225</v>
      </c>
      <c r="K110">
        <f t="shared" si="12"/>
        <v>353.44000000000005</v>
      </c>
      <c r="L110">
        <f t="shared" si="13"/>
        <v>16.449898399999999</v>
      </c>
    </row>
    <row r="111" spans="1:12" x14ac:dyDescent="0.2">
      <c r="A111">
        <v>5</v>
      </c>
      <c r="B111">
        <v>16.399999999999999</v>
      </c>
      <c r="C111">
        <v>16</v>
      </c>
      <c r="D111">
        <f t="shared" si="7"/>
        <v>25</v>
      </c>
      <c r="E111">
        <f t="shared" si="7"/>
        <v>268.95999999999998</v>
      </c>
      <c r="G111">
        <f t="shared" si="8"/>
        <v>1.2148438480476977</v>
      </c>
      <c r="H111">
        <f t="shared" si="9"/>
        <v>82</v>
      </c>
      <c r="I111">
        <f t="shared" si="10"/>
        <v>16.512699999999995</v>
      </c>
      <c r="J111">
        <f t="shared" si="11"/>
        <v>100</v>
      </c>
      <c r="K111">
        <f t="shared" si="12"/>
        <v>275.56000000000006</v>
      </c>
      <c r="L111">
        <f t="shared" si="13"/>
        <v>16.103441599999996</v>
      </c>
    </row>
    <row r="112" spans="1:12" x14ac:dyDescent="0.2">
      <c r="A112">
        <v>10</v>
      </c>
      <c r="B112">
        <v>18.8</v>
      </c>
      <c r="C112">
        <v>16</v>
      </c>
      <c r="D112">
        <f t="shared" si="7"/>
        <v>100</v>
      </c>
      <c r="E112">
        <f t="shared" si="7"/>
        <v>353.44000000000005</v>
      </c>
      <c r="G112">
        <f t="shared" si="8"/>
        <v>1.2741578492636798</v>
      </c>
      <c r="H112">
        <f t="shared" si="9"/>
        <v>188</v>
      </c>
      <c r="I112">
        <f t="shared" si="10"/>
        <v>17.035800000000002</v>
      </c>
      <c r="J112">
        <f t="shared" si="11"/>
        <v>25</v>
      </c>
      <c r="K112">
        <f t="shared" si="12"/>
        <v>201.64</v>
      </c>
      <c r="L112">
        <f t="shared" si="13"/>
        <v>15.996150399999998</v>
      </c>
    </row>
    <row r="113" spans="1:12" x14ac:dyDescent="0.2">
      <c r="A113">
        <v>15</v>
      </c>
      <c r="B113">
        <v>21.2</v>
      </c>
      <c r="C113">
        <v>16</v>
      </c>
      <c r="D113">
        <f t="shared" si="7"/>
        <v>225</v>
      </c>
      <c r="E113">
        <f t="shared" si="7"/>
        <v>449.44</v>
      </c>
      <c r="G113">
        <f t="shared" si="8"/>
        <v>1.3263358609287514</v>
      </c>
      <c r="H113">
        <f t="shared" si="9"/>
        <v>318</v>
      </c>
      <c r="I113">
        <f t="shared" si="10"/>
        <v>17.153299999999998</v>
      </c>
      <c r="J113">
        <f t="shared" si="11"/>
        <v>0</v>
      </c>
      <c r="K113">
        <f t="shared" si="12"/>
        <v>139.24</v>
      </c>
      <c r="L113">
        <f t="shared" si="13"/>
        <v>15.8960864</v>
      </c>
    </row>
    <row r="114" spans="1:12" x14ac:dyDescent="0.2">
      <c r="A114">
        <v>20</v>
      </c>
      <c r="B114">
        <v>23.8</v>
      </c>
      <c r="C114">
        <v>16</v>
      </c>
      <c r="D114">
        <f t="shared" si="7"/>
        <v>400</v>
      </c>
      <c r="E114">
        <f t="shared" si="7"/>
        <v>566.44000000000005</v>
      </c>
      <c r="G114">
        <f t="shared" si="8"/>
        <v>1.3765769570565121</v>
      </c>
      <c r="H114">
        <f t="shared" si="9"/>
        <v>476</v>
      </c>
      <c r="I114">
        <f t="shared" si="10"/>
        <v>17.023599999999998</v>
      </c>
      <c r="J114">
        <f t="shared" si="11"/>
        <v>25</v>
      </c>
      <c r="K114">
        <f t="shared" si="12"/>
        <v>84.639999999999986</v>
      </c>
      <c r="L114">
        <f t="shared" si="13"/>
        <v>15.9571304</v>
      </c>
    </row>
    <row r="115" spans="1:12" x14ac:dyDescent="0.2">
      <c r="A115">
        <v>25</v>
      </c>
      <c r="B115">
        <v>26.4</v>
      </c>
      <c r="C115">
        <v>16</v>
      </c>
      <c r="D115">
        <f t="shared" si="7"/>
        <v>625</v>
      </c>
      <c r="E115">
        <f t="shared" si="7"/>
        <v>696.95999999999992</v>
      </c>
      <c r="G115">
        <f t="shared" si="8"/>
        <v>1.4216039268698311</v>
      </c>
      <c r="H115">
        <f t="shared" si="9"/>
        <v>660</v>
      </c>
      <c r="I115">
        <f t="shared" si="10"/>
        <v>16.454499999999996</v>
      </c>
      <c r="J115">
        <f t="shared" si="11"/>
        <v>100</v>
      </c>
      <c r="K115">
        <f t="shared" si="12"/>
        <v>43.560000000000016</v>
      </c>
      <c r="L115">
        <f t="shared" si="13"/>
        <v>15.9865216</v>
      </c>
    </row>
    <row r="116" spans="1:12" x14ac:dyDescent="0.2">
      <c r="A116">
        <v>30</v>
      </c>
      <c r="B116">
        <v>29.1</v>
      </c>
      <c r="C116">
        <v>16</v>
      </c>
      <c r="D116">
        <f t="shared" si="7"/>
        <v>900</v>
      </c>
      <c r="E116">
        <f t="shared" si="7"/>
        <v>846.81000000000006</v>
      </c>
      <c r="G116">
        <f t="shared" si="8"/>
        <v>1.4638929889859074</v>
      </c>
      <c r="H116">
        <f t="shared" si="9"/>
        <v>873</v>
      </c>
      <c r="I116">
        <f t="shared" si="10"/>
        <v>15.508299999999995</v>
      </c>
      <c r="J116">
        <f t="shared" si="11"/>
        <v>225</v>
      </c>
      <c r="K116">
        <f t="shared" si="12"/>
        <v>15.209999999999988</v>
      </c>
      <c r="L116">
        <f t="shared" si="13"/>
        <v>16.041890599999999</v>
      </c>
    </row>
    <row r="117" spans="1:12" x14ac:dyDescent="0.2">
      <c r="A117">
        <v>0</v>
      </c>
      <c r="B117">
        <v>15</v>
      </c>
      <c r="C117">
        <v>17</v>
      </c>
      <c r="D117">
        <f t="shared" si="7"/>
        <v>0</v>
      </c>
      <c r="E117">
        <f t="shared" si="7"/>
        <v>225</v>
      </c>
      <c r="G117">
        <f t="shared" si="8"/>
        <v>1.1760912590556813</v>
      </c>
      <c r="H117">
        <f t="shared" si="9"/>
        <v>0</v>
      </c>
      <c r="I117">
        <f t="shared" si="10"/>
        <v>16.713999999999999</v>
      </c>
      <c r="J117">
        <f t="shared" si="11"/>
        <v>225</v>
      </c>
      <c r="K117">
        <f t="shared" si="12"/>
        <v>324</v>
      </c>
      <c r="L117">
        <f t="shared" si="13"/>
        <v>17.37914</v>
      </c>
    </row>
    <row r="118" spans="1:12" x14ac:dyDescent="0.2">
      <c r="A118">
        <v>5</v>
      </c>
      <c r="B118">
        <v>17.399999999999999</v>
      </c>
      <c r="C118">
        <v>17</v>
      </c>
      <c r="D118">
        <f t="shared" si="7"/>
        <v>25</v>
      </c>
      <c r="E118">
        <f t="shared" si="7"/>
        <v>302.75999999999993</v>
      </c>
      <c r="G118">
        <f t="shared" si="8"/>
        <v>1.2405492482825997</v>
      </c>
      <c r="H118">
        <f t="shared" si="9"/>
        <v>87</v>
      </c>
      <c r="I118">
        <f t="shared" si="10"/>
        <v>17.558199999999992</v>
      </c>
      <c r="J118">
        <f t="shared" si="11"/>
        <v>100</v>
      </c>
      <c r="K118">
        <f t="shared" si="12"/>
        <v>243.36000000000004</v>
      </c>
      <c r="L118">
        <f t="shared" si="13"/>
        <v>17.167049599999999</v>
      </c>
    </row>
    <row r="119" spans="1:12" x14ac:dyDescent="0.2">
      <c r="A119">
        <v>10</v>
      </c>
      <c r="B119">
        <v>19.8</v>
      </c>
      <c r="C119">
        <v>17</v>
      </c>
      <c r="D119">
        <f t="shared" si="7"/>
        <v>100</v>
      </c>
      <c r="E119">
        <f t="shared" si="7"/>
        <v>392.04</v>
      </c>
      <c r="G119">
        <f t="shared" si="8"/>
        <v>1.2966651902615312</v>
      </c>
      <c r="H119">
        <f t="shared" si="9"/>
        <v>198</v>
      </c>
      <c r="I119">
        <f t="shared" si="10"/>
        <v>17.9968</v>
      </c>
      <c r="J119">
        <f t="shared" si="11"/>
        <v>25</v>
      </c>
      <c r="K119">
        <f t="shared" si="12"/>
        <v>174.23999999999998</v>
      </c>
      <c r="L119">
        <f t="shared" si="13"/>
        <v>16.9621864</v>
      </c>
    </row>
    <row r="120" spans="1:12" x14ac:dyDescent="0.2">
      <c r="A120">
        <v>15</v>
      </c>
      <c r="B120">
        <v>22.4</v>
      </c>
      <c r="C120">
        <v>17</v>
      </c>
      <c r="D120">
        <f t="shared" si="7"/>
        <v>225</v>
      </c>
      <c r="E120">
        <f t="shared" si="7"/>
        <v>501.75999999999993</v>
      </c>
      <c r="G120">
        <f t="shared" si="8"/>
        <v>1.3502480183341627</v>
      </c>
      <c r="H120">
        <f t="shared" si="9"/>
        <v>336</v>
      </c>
      <c r="I120">
        <f t="shared" si="10"/>
        <v>18.205099999999998</v>
      </c>
      <c r="J120">
        <f t="shared" si="11"/>
        <v>0</v>
      </c>
      <c r="K120">
        <f t="shared" si="12"/>
        <v>112.36000000000003</v>
      </c>
      <c r="L120">
        <f t="shared" si="13"/>
        <v>16.938689599999996</v>
      </c>
    </row>
    <row r="121" spans="1:12" x14ac:dyDescent="0.2">
      <c r="A121">
        <v>20</v>
      </c>
      <c r="B121">
        <v>25.1</v>
      </c>
      <c r="C121">
        <v>17</v>
      </c>
      <c r="D121">
        <f t="shared" si="7"/>
        <v>400</v>
      </c>
      <c r="E121">
        <f t="shared" si="7"/>
        <v>630.0100000000001</v>
      </c>
      <c r="G121">
        <f t="shared" si="8"/>
        <v>1.3996737214810382</v>
      </c>
      <c r="H121">
        <f t="shared" si="9"/>
        <v>502</v>
      </c>
      <c r="I121">
        <f t="shared" si="10"/>
        <v>18.0532</v>
      </c>
      <c r="J121">
        <f t="shared" si="11"/>
        <v>25</v>
      </c>
      <c r="K121">
        <f t="shared" si="12"/>
        <v>62.409999999999975</v>
      </c>
      <c r="L121">
        <f t="shared" si="13"/>
        <v>16.960982600000001</v>
      </c>
    </row>
    <row r="122" spans="1:12" x14ac:dyDescent="0.2">
      <c r="A122">
        <v>25</v>
      </c>
      <c r="B122">
        <v>27.8</v>
      </c>
      <c r="C122">
        <v>17</v>
      </c>
      <c r="D122">
        <f t="shared" si="7"/>
        <v>625</v>
      </c>
      <c r="E122">
        <f t="shared" si="7"/>
        <v>772.84</v>
      </c>
      <c r="G122">
        <f t="shared" si="8"/>
        <v>1.4440447959180762</v>
      </c>
      <c r="H122">
        <f t="shared" si="9"/>
        <v>695</v>
      </c>
      <c r="I122">
        <f t="shared" si="10"/>
        <v>17.445</v>
      </c>
      <c r="J122">
        <f t="shared" si="11"/>
        <v>100</v>
      </c>
      <c r="K122">
        <f t="shared" si="12"/>
        <v>27.039999999999992</v>
      </c>
      <c r="L122">
        <f t="shared" si="13"/>
        <v>16.9322944</v>
      </c>
    </row>
    <row r="123" spans="1:12" x14ac:dyDescent="0.2">
      <c r="A123">
        <v>30</v>
      </c>
      <c r="B123">
        <v>30.7</v>
      </c>
      <c r="C123">
        <v>17</v>
      </c>
      <c r="D123">
        <f t="shared" si="7"/>
        <v>900</v>
      </c>
      <c r="E123">
        <f t="shared" si="7"/>
        <v>942.49</v>
      </c>
      <c r="G123">
        <f t="shared" si="8"/>
        <v>1.4871383754771865</v>
      </c>
      <c r="H123">
        <f t="shared" si="9"/>
        <v>921</v>
      </c>
      <c r="I123">
        <f t="shared" si="10"/>
        <v>16.505099999999995</v>
      </c>
      <c r="J123">
        <f t="shared" si="11"/>
        <v>225</v>
      </c>
      <c r="K123">
        <f t="shared" si="12"/>
        <v>5.2900000000000036</v>
      </c>
      <c r="L123">
        <f t="shared" si="13"/>
        <v>16.969039399999996</v>
      </c>
    </row>
    <row r="124" spans="1:12" x14ac:dyDescent="0.2">
      <c r="A124">
        <v>0</v>
      </c>
      <c r="B124">
        <v>15.8</v>
      </c>
      <c r="C124">
        <v>18</v>
      </c>
      <c r="D124">
        <f t="shared" si="7"/>
        <v>0</v>
      </c>
      <c r="E124">
        <f t="shared" si="7"/>
        <v>249.64000000000001</v>
      </c>
      <c r="G124">
        <f t="shared" si="8"/>
        <v>1.1986570869544226</v>
      </c>
      <c r="H124">
        <f t="shared" si="9"/>
        <v>0</v>
      </c>
      <c r="I124">
        <f t="shared" si="10"/>
        <v>17.617999999999999</v>
      </c>
      <c r="J124">
        <f t="shared" si="11"/>
        <v>225</v>
      </c>
      <c r="K124">
        <f t="shared" si="12"/>
        <v>295.83999999999997</v>
      </c>
      <c r="L124">
        <f t="shared" si="13"/>
        <v>18.310762400000002</v>
      </c>
    </row>
    <row r="125" spans="1:12" x14ac:dyDescent="0.2">
      <c r="A125">
        <v>5</v>
      </c>
      <c r="B125">
        <v>18.3</v>
      </c>
      <c r="C125">
        <v>18</v>
      </c>
      <c r="D125">
        <f t="shared" si="7"/>
        <v>25</v>
      </c>
      <c r="E125">
        <f t="shared" si="7"/>
        <v>334.89000000000004</v>
      </c>
      <c r="G125">
        <f t="shared" si="8"/>
        <v>1.2624510897304295</v>
      </c>
      <c r="H125">
        <f t="shared" si="9"/>
        <v>91.5</v>
      </c>
      <c r="I125">
        <f t="shared" si="10"/>
        <v>18.499149999999997</v>
      </c>
      <c r="J125">
        <f t="shared" si="11"/>
        <v>100</v>
      </c>
      <c r="K125">
        <f t="shared" si="12"/>
        <v>216.08999999999997</v>
      </c>
      <c r="L125">
        <f t="shared" si="13"/>
        <v>18.127477400000004</v>
      </c>
    </row>
    <row r="126" spans="1:12" x14ac:dyDescent="0.2">
      <c r="A126">
        <v>10</v>
      </c>
      <c r="B126">
        <v>20.9</v>
      </c>
      <c r="C126">
        <v>18</v>
      </c>
      <c r="D126">
        <f t="shared" si="7"/>
        <v>100</v>
      </c>
      <c r="E126">
        <f t="shared" si="7"/>
        <v>436.80999999999995</v>
      </c>
      <c r="G126">
        <f t="shared" si="8"/>
        <v>1.320146286111054</v>
      </c>
      <c r="H126">
        <f t="shared" si="9"/>
        <v>209</v>
      </c>
      <c r="I126">
        <f t="shared" si="10"/>
        <v>19.053899999999999</v>
      </c>
      <c r="J126">
        <f t="shared" si="11"/>
        <v>25</v>
      </c>
      <c r="K126">
        <f t="shared" si="12"/>
        <v>146.41000000000003</v>
      </c>
      <c r="L126">
        <f t="shared" si="13"/>
        <v>18.029122599999997</v>
      </c>
    </row>
    <row r="127" spans="1:12" x14ac:dyDescent="0.2">
      <c r="A127">
        <v>15</v>
      </c>
      <c r="B127">
        <v>23.6</v>
      </c>
      <c r="C127">
        <v>18</v>
      </c>
      <c r="D127">
        <f t="shared" si="7"/>
        <v>225</v>
      </c>
      <c r="E127">
        <f t="shared" si="7"/>
        <v>556.96</v>
      </c>
      <c r="G127">
        <f t="shared" si="8"/>
        <v>1.3729120029701065</v>
      </c>
      <c r="H127">
        <f t="shared" si="9"/>
        <v>354</v>
      </c>
      <c r="I127">
        <f t="shared" si="10"/>
        <v>19.256900000000002</v>
      </c>
      <c r="J127">
        <f t="shared" si="11"/>
        <v>0</v>
      </c>
      <c r="K127">
        <f t="shared" si="12"/>
        <v>88.359999999999971</v>
      </c>
      <c r="L127">
        <f t="shared" si="13"/>
        <v>17.986649600000003</v>
      </c>
    </row>
    <row r="128" spans="1:12" x14ac:dyDescent="0.2">
      <c r="A128">
        <v>20</v>
      </c>
      <c r="B128">
        <v>26.4</v>
      </c>
      <c r="C128">
        <v>18</v>
      </c>
      <c r="D128">
        <f t="shared" si="7"/>
        <v>400</v>
      </c>
      <c r="E128">
        <f t="shared" si="7"/>
        <v>696.95999999999992</v>
      </c>
      <c r="G128">
        <f t="shared" si="8"/>
        <v>1.4216039268698311</v>
      </c>
      <c r="H128">
        <f t="shared" si="9"/>
        <v>528</v>
      </c>
      <c r="I128">
        <f t="shared" si="10"/>
        <v>19.082799999999999</v>
      </c>
      <c r="J128">
        <f t="shared" si="11"/>
        <v>25</v>
      </c>
      <c r="K128">
        <f t="shared" si="12"/>
        <v>43.560000000000016</v>
      </c>
      <c r="L128">
        <f t="shared" si="13"/>
        <v>17.971121600000004</v>
      </c>
    </row>
    <row r="129" spans="1:12" x14ac:dyDescent="0.2">
      <c r="A129">
        <v>25</v>
      </c>
      <c r="B129">
        <v>29.3</v>
      </c>
      <c r="C129">
        <v>18</v>
      </c>
      <c r="D129">
        <f t="shared" si="7"/>
        <v>625</v>
      </c>
      <c r="E129">
        <f t="shared" si="7"/>
        <v>858.49</v>
      </c>
      <c r="G129">
        <f t="shared" si="8"/>
        <v>1.4668676203541096</v>
      </c>
      <c r="H129">
        <f t="shared" si="9"/>
        <v>732.5</v>
      </c>
      <c r="I129">
        <f t="shared" si="10"/>
        <v>18.506249999999994</v>
      </c>
      <c r="J129">
        <f t="shared" si="11"/>
        <v>100</v>
      </c>
      <c r="K129">
        <f t="shared" si="12"/>
        <v>13.689999999999994</v>
      </c>
      <c r="L129">
        <f t="shared" si="13"/>
        <v>17.953713400000005</v>
      </c>
    </row>
    <row r="130" spans="1:12" x14ac:dyDescent="0.2">
      <c r="A130">
        <v>30</v>
      </c>
      <c r="B130">
        <v>32.299999999999997</v>
      </c>
      <c r="C130">
        <v>18</v>
      </c>
      <c r="D130">
        <f t="shared" si="7"/>
        <v>900</v>
      </c>
      <c r="E130">
        <f t="shared" si="7"/>
        <v>1043.2899999999997</v>
      </c>
      <c r="G130">
        <f t="shared" si="8"/>
        <v>1.5092025223311027</v>
      </c>
      <c r="H130">
        <f t="shared" si="9"/>
        <v>968.99999999999989</v>
      </c>
      <c r="I130">
        <f t="shared" si="10"/>
        <v>17.501899999999996</v>
      </c>
      <c r="J130">
        <f t="shared" si="11"/>
        <v>225</v>
      </c>
      <c r="K130">
        <f t="shared" si="12"/>
        <v>0.49000000000000399</v>
      </c>
      <c r="L130">
        <f t="shared" si="13"/>
        <v>17.905711400000001</v>
      </c>
    </row>
    <row r="131" spans="1:12" x14ac:dyDescent="0.2">
      <c r="A131">
        <v>0</v>
      </c>
      <c r="B131">
        <v>16.600000000000001</v>
      </c>
      <c r="C131">
        <v>19</v>
      </c>
      <c r="D131">
        <f t="shared" si="7"/>
        <v>0</v>
      </c>
      <c r="E131">
        <f t="shared" si="7"/>
        <v>275.56000000000006</v>
      </c>
      <c r="G131">
        <f t="shared" si="8"/>
        <v>1.2201080880400552</v>
      </c>
      <c r="H131">
        <f t="shared" si="9"/>
        <v>0</v>
      </c>
      <c r="I131">
        <f t="shared" si="10"/>
        <v>18.521999999999998</v>
      </c>
      <c r="J131">
        <f t="shared" si="11"/>
        <v>225</v>
      </c>
      <c r="K131">
        <f t="shared" si="12"/>
        <v>268.95999999999998</v>
      </c>
      <c r="L131">
        <f t="shared" si="13"/>
        <v>19.244765600000001</v>
      </c>
    </row>
    <row r="132" spans="1:12" x14ac:dyDescent="0.2">
      <c r="A132">
        <v>5</v>
      </c>
      <c r="B132">
        <v>19.2</v>
      </c>
      <c r="C132">
        <v>19</v>
      </c>
      <c r="D132">
        <f t="shared" si="7"/>
        <v>25</v>
      </c>
      <c r="E132">
        <f t="shared" si="7"/>
        <v>368.64</v>
      </c>
      <c r="G132">
        <f t="shared" si="8"/>
        <v>1.2833012287035497</v>
      </c>
      <c r="H132">
        <f t="shared" si="9"/>
        <v>96</v>
      </c>
      <c r="I132">
        <f t="shared" si="10"/>
        <v>19.440099999999997</v>
      </c>
      <c r="J132">
        <f t="shared" si="11"/>
        <v>100</v>
      </c>
      <c r="K132">
        <f t="shared" si="12"/>
        <v>190.44000000000003</v>
      </c>
      <c r="L132">
        <f t="shared" si="13"/>
        <v>19.090918400000003</v>
      </c>
    </row>
    <row r="133" spans="1:12" x14ac:dyDescent="0.2">
      <c r="A133">
        <v>10</v>
      </c>
      <c r="B133">
        <v>21.9</v>
      </c>
      <c r="C133">
        <v>19</v>
      </c>
      <c r="D133">
        <f t="shared" si="7"/>
        <v>100</v>
      </c>
      <c r="E133">
        <f t="shared" si="7"/>
        <v>479.60999999999996</v>
      </c>
      <c r="G133">
        <f t="shared" si="8"/>
        <v>1.3404441148401183</v>
      </c>
      <c r="H133">
        <f t="shared" si="9"/>
        <v>219</v>
      </c>
      <c r="I133">
        <f t="shared" si="10"/>
        <v>20.014899999999997</v>
      </c>
      <c r="J133">
        <f t="shared" si="11"/>
        <v>25</v>
      </c>
      <c r="K133">
        <f t="shared" si="12"/>
        <v>123.21000000000004</v>
      </c>
      <c r="L133">
        <f t="shared" si="13"/>
        <v>19.002970599999998</v>
      </c>
    </row>
    <row r="134" spans="1:12" x14ac:dyDescent="0.2">
      <c r="A134">
        <v>15</v>
      </c>
      <c r="B134">
        <v>24.8</v>
      </c>
      <c r="C134">
        <v>19</v>
      </c>
      <c r="D134">
        <f t="shared" ref="D134:E197" si="14">A134^2</f>
        <v>225</v>
      </c>
      <c r="E134">
        <f t="shared" si="14"/>
        <v>615.04000000000008</v>
      </c>
      <c r="G134">
        <f t="shared" ref="G134:G197" si="15">LOG(B134)</f>
        <v>1.3944516808262162</v>
      </c>
      <c r="H134">
        <f t="shared" ref="H134:H197" si="16">A134*B134</f>
        <v>372</v>
      </c>
      <c r="I134">
        <f t="shared" ref="I134:I197" si="17">-0.236-0.0795*(A134)+1.13*B134-0.0169*(A134*B134)</f>
        <v>20.308699999999998</v>
      </c>
      <c r="J134">
        <f t="shared" ref="J134:J197" si="18">(15-A134)^2</f>
        <v>0</v>
      </c>
      <c r="K134">
        <f t="shared" ref="K134:K197" si="19">(33-B134)^2</f>
        <v>67.239999999999995</v>
      </c>
      <c r="L134">
        <f t="shared" ref="L134:L197" si="20">-3.91+0.0163*A134+1.23*B134-0.0213*H134+0.00994*J134+0.00186*K134</f>
        <v>19.039966400000001</v>
      </c>
    </row>
    <row r="135" spans="1:12" x14ac:dyDescent="0.2">
      <c r="A135">
        <v>20</v>
      </c>
      <c r="B135">
        <v>27.7</v>
      </c>
      <c r="C135">
        <v>19</v>
      </c>
      <c r="D135">
        <f t="shared" si="14"/>
        <v>400</v>
      </c>
      <c r="E135">
        <f t="shared" si="14"/>
        <v>767.29</v>
      </c>
      <c r="G135">
        <f t="shared" si="15"/>
        <v>1.4424797690644486</v>
      </c>
      <c r="H135">
        <f t="shared" si="16"/>
        <v>554</v>
      </c>
      <c r="I135">
        <f t="shared" si="17"/>
        <v>20.112399999999994</v>
      </c>
      <c r="J135">
        <f t="shared" si="18"/>
        <v>25</v>
      </c>
      <c r="K135">
        <f t="shared" si="19"/>
        <v>28.090000000000007</v>
      </c>
      <c r="L135">
        <f t="shared" si="20"/>
        <v>18.987547399999997</v>
      </c>
    </row>
    <row r="136" spans="1:12" x14ac:dyDescent="0.2">
      <c r="A136">
        <v>25</v>
      </c>
      <c r="B136">
        <v>30.7</v>
      </c>
      <c r="C136">
        <v>19</v>
      </c>
      <c r="D136">
        <f t="shared" si="14"/>
        <v>625</v>
      </c>
      <c r="E136">
        <f t="shared" si="14"/>
        <v>942.49</v>
      </c>
      <c r="G136">
        <f t="shared" si="15"/>
        <v>1.4871383754771865</v>
      </c>
      <c r="H136">
        <f t="shared" si="16"/>
        <v>767.5</v>
      </c>
      <c r="I136">
        <f t="shared" si="17"/>
        <v>19.496749999999995</v>
      </c>
      <c r="J136">
        <f t="shared" si="18"/>
        <v>100</v>
      </c>
      <c r="K136">
        <f t="shared" si="19"/>
        <v>5.2900000000000036</v>
      </c>
      <c r="L136">
        <f t="shared" si="20"/>
        <v>18.914589399999997</v>
      </c>
    </row>
    <row r="137" spans="1:12" x14ac:dyDescent="0.2">
      <c r="A137">
        <v>30</v>
      </c>
      <c r="B137">
        <v>33.9</v>
      </c>
      <c r="C137">
        <v>19</v>
      </c>
      <c r="D137">
        <f t="shared" si="14"/>
        <v>900</v>
      </c>
      <c r="E137">
        <f t="shared" si="14"/>
        <v>1149.2099999999998</v>
      </c>
      <c r="G137">
        <f t="shared" si="15"/>
        <v>1.5301996982030821</v>
      </c>
      <c r="H137">
        <f t="shared" si="16"/>
        <v>1017</v>
      </c>
      <c r="I137">
        <f t="shared" si="17"/>
        <v>18.498699999999996</v>
      </c>
      <c r="J137">
        <f t="shared" si="18"/>
        <v>225</v>
      </c>
      <c r="K137">
        <f t="shared" si="19"/>
        <v>0.80999999999999739</v>
      </c>
      <c r="L137">
        <f t="shared" si="20"/>
        <v>18.851906599999996</v>
      </c>
    </row>
    <row r="138" spans="1:12" x14ac:dyDescent="0.2">
      <c r="A138">
        <v>0</v>
      </c>
      <c r="B138">
        <v>17.399999999999999</v>
      </c>
      <c r="C138">
        <v>20</v>
      </c>
      <c r="D138">
        <f t="shared" si="14"/>
        <v>0</v>
      </c>
      <c r="E138">
        <f t="shared" si="14"/>
        <v>302.75999999999993</v>
      </c>
      <c r="G138">
        <f t="shared" si="15"/>
        <v>1.2405492482825997</v>
      </c>
      <c r="H138">
        <f t="shared" si="16"/>
        <v>0</v>
      </c>
      <c r="I138">
        <f t="shared" si="17"/>
        <v>19.425999999999995</v>
      </c>
      <c r="J138">
        <f t="shared" si="18"/>
        <v>225</v>
      </c>
      <c r="K138">
        <f t="shared" si="19"/>
        <v>243.36000000000004</v>
      </c>
      <c r="L138">
        <f t="shared" si="20"/>
        <v>20.181149599999998</v>
      </c>
    </row>
    <row r="139" spans="1:12" x14ac:dyDescent="0.2">
      <c r="A139">
        <v>5</v>
      </c>
      <c r="B139">
        <v>20.100000000000001</v>
      </c>
      <c r="C139">
        <v>20</v>
      </c>
      <c r="D139">
        <f t="shared" si="14"/>
        <v>25</v>
      </c>
      <c r="E139">
        <f t="shared" si="14"/>
        <v>404.01000000000005</v>
      </c>
      <c r="G139">
        <f t="shared" si="15"/>
        <v>1.3031960574204888</v>
      </c>
      <c r="H139">
        <f t="shared" si="16"/>
        <v>100.5</v>
      </c>
      <c r="I139">
        <f t="shared" si="17"/>
        <v>20.381049999999998</v>
      </c>
      <c r="J139">
        <f t="shared" si="18"/>
        <v>100</v>
      </c>
      <c r="K139">
        <f t="shared" si="19"/>
        <v>166.40999999999997</v>
      </c>
      <c r="L139">
        <f t="shared" si="20"/>
        <v>20.057372600000001</v>
      </c>
    </row>
    <row r="140" spans="1:12" x14ac:dyDescent="0.2">
      <c r="A140">
        <v>10</v>
      </c>
      <c r="B140">
        <v>23</v>
      </c>
      <c r="C140">
        <v>20</v>
      </c>
      <c r="D140">
        <f t="shared" si="14"/>
        <v>100</v>
      </c>
      <c r="E140">
        <f t="shared" si="14"/>
        <v>529</v>
      </c>
      <c r="G140">
        <f t="shared" si="15"/>
        <v>1.3617278360175928</v>
      </c>
      <c r="H140">
        <f t="shared" si="16"/>
        <v>230</v>
      </c>
      <c r="I140">
        <f t="shared" si="17"/>
        <v>21.071999999999999</v>
      </c>
      <c r="J140">
        <f t="shared" si="18"/>
        <v>25</v>
      </c>
      <c r="K140">
        <f t="shared" si="19"/>
        <v>100</v>
      </c>
      <c r="L140">
        <f t="shared" si="20"/>
        <v>20.078499999999998</v>
      </c>
    </row>
    <row r="141" spans="1:12" x14ac:dyDescent="0.2">
      <c r="A141">
        <v>15</v>
      </c>
      <c r="B141">
        <v>25.9</v>
      </c>
      <c r="C141">
        <v>20</v>
      </c>
      <c r="D141">
        <f t="shared" si="14"/>
        <v>225</v>
      </c>
      <c r="E141">
        <f t="shared" si="14"/>
        <v>670.81</v>
      </c>
      <c r="G141">
        <f t="shared" si="15"/>
        <v>1.4132997640812519</v>
      </c>
      <c r="H141">
        <f t="shared" si="16"/>
        <v>388.5</v>
      </c>
      <c r="I141">
        <f t="shared" si="17"/>
        <v>21.272849999999998</v>
      </c>
      <c r="J141">
        <f t="shared" si="18"/>
        <v>0</v>
      </c>
      <c r="K141">
        <f t="shared" si="19"/>
        <v>50.410000000000018</v>
      </c>
      <c r="L141">
        <f t="shared" si="20"/>
        <v>20.010212599999999</v>
      </c>
    </row>
    <row r="142" spans="1:12" x14ac:dyDescent="0.2">
      <c r="A142">
        <v>20</v>
      </c>
      <c r="B142">
        <v>29</v>
      </c>
      <c r="C142">
        <v>20</v>
      </c>
      <c r="D142">
        <f t="shared" si="14"/>
        <v>400</v>
      </c>
      <c r="E142">
        <f t="shared" si="14"/>
        <v>841</v>
      </c>
      <c r="G142">
        <f t="shared" si="15"/>
        <v>1.4623979978989561</v>
      </c>
      <c r="H142">
        <f t="shared" si="16"/>
        <v>580</v>
      </c>
      <c r="I142">
        <f t="shared" si="17"/>
        <v>21.141999999999996</v>
      </c>
      <c r="J142">
        <f t="shared" si="18"/>
        <v>25</v>
      </c>
      <c r="K142">
        <f t="shared" si="19"/>
        <v>16</v>
      </c>
      <c r="L142">
        <f t="shared" si="20"/>
        <v>20.010259999999999</v>
      </c>
    </row>
    <row r="143" spans="1:12" x14ac:dyDescent="0.2">
      <c r="A143">
        <v>25</v>
      </c>
      <c r="B143">
        <v>32.200000000000003</v>
      </c>
      <c r="C143">
        <v>20</v>
      </c>
      <c r="D143">
        <f t="shared" si="14"/>
        <v>625</v>
      </c>
      <c r="E143">
        <f t="shared" si="14"/>
        <v>1036.8400000000001</v>
      </c>
      <c r="G143">
        <f t="shared" si="15"/>
        <v>1.507855871695831</v>
      </c>
      <c r="H143">
        <f t="shared" si="16"/>
        <v>805.00000000000011</v>
      </c>
      <c r="I143">
        <f t="shared" si="17"/>
        <v>20.558</v>
      </c>
      <c r="J143">
        <f t="shared" si="18"/>
        <v>100</v>
      </c>
      <c r="K143">
        <f t="shared" si="19"/>
        <v>0.63999999999999546</v>
      </c>
      <c r="L143">
        <f t="shared" si="20"/>
        <v>19.952190399999999</v>
      </c>
    </row>
    <row r="144" spans="1:12" x14ac:dyDescent="0.2">
      <c r="A144">
        <v>30</v>
      </c>
      <c r="B144">
        <v>35.5</v>
      </c>
      <c r="C144">
        <v>20</v>
      </c>
      <c r="D144">
        <f t="shared" si="14"/>
        <v>900</v>
      </c>
      <c r="E144">
        <f t="shared" si="14"/>
        <v>1260.25</v>
      </c>
      <c r="G144">
        <f t="shared" si="15"/>
        <v>1.550228353055094</v>
      </c>
      <c r="H144">
        <f t="shared" si="16"/>
        <v>1065</v>
      </c>
      <c r="I144">
        <f t="shared" si="17"/>
        <v>19.495499999999993</v>
      </c>
      <c r="J144">
        <f t="shared" si="18"/>
        <v>225</v>
      </c>
      <c r="K144">
        <f t="shared" si="19"/>
        <v>6.25</v>
      </c>
      <c r="L144">
        <f t="shared" si="20"/>
        <v>19.807624999999998</v>
      </c>
    </row>
    <row r="145" spans="1:12" x14ac:dyDescent="0.2">
      <c r="A145">
        <v>0</v>
      </c>
      <c r="B145">
        <v>18.2</v>
      </c>
      <c r="C145">
        <v>21</v>
      </c>
      <c r="D145">
        <f t="shared" si="14"/>
        <v>0</v>
      </c>
      <c r="E145">
        <f t="shared" si="14"/>
        <v>331.23999999999995</v>
      </c>
      <c r="G145">
        <f t="shared" si="15"/>
        <v>1.2600713879850747</v>
      </c>
      <c r="H145">
        <f t="shared" si="16"/>
        <v>0</v>
      </c>
      <c r="I145">
        <f t="shared" si="17"/>
        <v>20.329999999999998</v>
      </c>
      <c r="J145">
        <f t="shared" si="18"/>
        <v>225</v>
      </c>
      <c r="K145">
        <f t="shared" si="19"/>
        <v>219.04000000000002</v>
      </c>
      <c r="L145">
        <f t="shared" si="20"/>
        <v>21.119914399999999</v>
      </c>
    </row>
    <row r="146" spans="1:12" x14ac:dyDescent="0.2">
      <c r="A146">
        <v>5</v>
      </c>
      <c r="B146">
        <v>21.1</v>
      </c>
      <c r="C146">
        <v>21</v>
      </c>
      <c r="D146">
        <f t="shared" si="14"/>
        <v>25</v>
      </c>
      <c r="E146">
        <f t="shared" si="14"/>
        <v>445.21000000000004</v>
      </c>
      <c r="G146">
        <f t="shared" si="15"/>
        <v>1.3242824552976926</v>
      </c>
      <c r="H146">
        <f t="shared" si="16"/>
        <v>105.5</v>
      </c>
      <c r="I146">
        <f t="shared" si="17"/>
        <v>21.426549999999999</v>
      </c>
      <c r="J146">
        <f t="shared" si="18"/>
        <v>100</v>
      </c>
      <c r="K146">
        <f t="shared" si="19"/>
        <v>141.60999999999996</v>
      </c>
      <c r="L146">
        <f t="shared" si="20"/>
        <v>21.134744600000005</v>
      </c>
    </row>
    <row r="147" spans="1:12" x14ac:dyDescent="0.2">
      <c r="A147">
        <v>10</v>
      </c>
      <c r="B147">
        <v>24</v>
      </c>
      <c r="C147">
        <v>21</v>
      </c>
      <c r="D147">
        <f t="shared" si="14"/>
        <v>100</v>
      </c>
      <c r="E147">
        <f t="shared" si="14"/>
        <v>576</v>
      </c>
      <c r="G147">
        <f t="shared" si="15"/>
        <v>1.3802112417116059</v>
      </c>
      <c r="H147">
        <f t="shared" si="16"/>
        <v>240</v>
      </c>
      <c r="I147">
        <f t="shared" si="17"/>
        <v>22.033000000000001</v>
      </c>
      <c r="J147">
        <f t="shared" si="18"/>
        <v>25</v>
      </c>
      <c r="K147">
        <f t="shared" si="19"/>
        <v>81</v>
      </c>
      <c r="L147">
        <f t="shared" si="20"/>
        <v>21.06016</v>
      </c>
    </row>
    <row r="148" spans="1:12" x14ac:dyDescent="0.2">
      <c r="A148">
        <v>15</v>
      </c>
      <c r="B148">
        <v>27.1</v>
      </c>
      <c r="C148">
        <v>21</v>
      </c>
      <c r="D148">
        <f t="shared" si="14"/>
        <v>225</v>
      </c>
      <c r="E148">
        <f t="shared" si="14"/>
        <v>734.41000000000008</v>
      </c>
      <c r="G148">
        <f t="shared" si="15"/>
        <v>1.4329692908744058</v>
      </c>
      <c r="H148">
        <f t="shared" si="16"/>
        <v>406.5</v>
      </c>
      <c r="I148">
        <f t="shared" si="17"/>
        <v>22.324649999999998</v>
      </c>
      <c r="J148">
        <f t="shared" si="18"/>
        <v>0</v>
      </c>
      <c r="K148">
        <f t="shared" si="19"/>
        <v>34.809999999999981</v>
      </c>
      <c r="L148">
        <f t="shared" si="20"/>
        <v>21.073796599999994</v>
      </c>
    </row>
    <row r="149" spans="1:12" x14ac:dyDescent="0.2">
      <c r="A149">
        <v>20</v>
      </c>
      <c r="B149">
        <v>30.3</v>
      </c>
      <c r="C149">
        <v>21</v>
      </c>
      <c r="D149">
        <f t="shared" si="14"/>
        <v>400</v>
      </c>
      <c r="E149">
        <f t="shared" si="14"/>
        <v>918.09</v>
      </c>
      <c r="G149">
        <f t="shared" si="15"/>
        <v>1.481442628502305</v>
      </c>
      <c r="H149">
        <f t="shared" si="16"/>
        <v>606</v>
      </c>
      <c r="I149">
        <f t="shared" si="17"/>
        <v>22.171599999999998</v>
      </c>
      <c r="J149">
        <f t="shared" si="18"/>
        <v>25</v>
      </c>
      <c r="K149">
        <f t="shared" si="19"/>
        <v>7.2899999999999965</v>
      </c>
      <c r="L149">
        <f t="shared" si="20"/>
        <v>21.039259399999992</v>
      </c>
    </row>
    <row r="150" spans="1:12" x14ac:dyDescent="0.2">
      <c r="A150">
        <v>25</v>
      </c>
      <c r="B150">
        <v>33.6</v>
      </c>
      <c r="C150">
        <v>21</v>
      </c>
      <c r="D150">
        <f t="shared" si="14"/>
        <v>625</v>
      </c>
      <c r="E150">
        <f t="shared" si="14"/>
        <v>1128.96</v>
      </c>
      <c r="G150">
        <f t="shared" si="15"/>
        <v>1.5263392773898441</v>
      </c>
      <c r="H150">
        <f t="shared" si="16"/>
        <v>840</v>
      </c>
      <c r="I150">
        <f t="shared" si="17"/>
        <v>21.548499999999997</v>
      </c>
      <c r="J150">
        <f t="shared" si="18"/>
        <v>100</v>
      </c>
      <c r="K150">
        <f t="shared" si="19"/>
        <v>0.36000000000000171</v>
      </c>
      <c r="L150">
        <f t="shared" si="20"/>
        <v>20.928169600000004</v>
      </c>
    </row>
    <row r="151" spans="1:12" x14ac:dyDescent="0.2">
      <c r="A151">
        <v>30</v>
      </c>
      <c r="B151">
        <v>37</v>
      </c>
      <c r="C151">
        <v>21</v>
      </c>
      <c r="D151">
        <f t="shared" si="14"/>
        <v>900</v>
      </c>
      <c r="E151">
        <f t="shared" si="14"/>
        <v>1369</v>
      </c>
      <c r="G151">
        <f t="shared" si="15"/>
        <v>1.568201724066995</v>
      </c>
      <c r="H151">
        <f t="shared" si="16"/>
        <v>1110</v>
      </c>
      <c r="I151">
        <f t="shared" si="17"/>
        <v>20.429999999999996</v>
      </c>
      <c r="J151">
        <f t="shared" si="18"/>
        <v>225</v>
      </c>
      <c r="K151">
        <f t="shared" si="19"/>
        <v>16</v>
      </c>
      <c r="L151">
        <f t="shared" si="20"/>
        <v>20.712259999999997</v>
      </c>
    </row>
    <row r="152" spans="1:12" x14ac:dyDescent="0.2">
      <c r="A152">
        <v>0</v>
      </c>
      <c r="B152">
        <v>19</v>
      </c>
      <c r="C152">
        <v>22</v>
      </c>
      <c r="D152">
        <f t="shared" si="14"/>
        <v>0</v>
      </c>
      <c r="E152">
        <f t="shared" si="14"/>
        <v>361</v>
      </c>
      <c r="G152">
        <f t="shared" si="15"/>
        <v>1.2787536009528289</v>
      </c>
      <c r="H152">
        <f t="shared" si="16"/>
        <v>0</v>
      </c>
      <c r="I152">
        <f t="shared" si="17"/>
        <v>21.233999999999998</v>
      </c>
      <c r="J152">
        <f t="shared" si="18"/>
        <v>225</v>
      </c>
      <c r="K152">
        <f t="shared" si="19"/>
        <v>196</v>
      </c>
      <c r="L152">
        <f t="shared" si="20"/>
        <v>22.061060000000001</v>
      </c>
    </row>
    <row r="153" spans="1:12" x14ac:dyDescent="0.2">
      <c r="A153">
        <v>5</v>
      </c>
      <c r="B153">
        <v>22</v>
      </c>
      <c r="C153">
        <v>22</v>
      </c>
      <c r="D153">
        <f t="shared" si="14"/>
        <v>25</v>
      </c>
      <c r="E153">
        <f t="shared" si="14"/>
        <v>484</v>
      </c>
      <c r="G153">
        <f t="shared" si="15"/>
        <v>1.3424226808222062</v>
      </c>
      <c r="H153">
        <f t="shared" si="16"/>
        <v>110</v>
      </c>
      <c r="I153">
        <f t="shared" si="17"/>
        <v>22.3675</v>
      </c>
      <c r="J153">
        <f t="shared" si="18"/>
        <v>100</v>
      </c>
      <c r="K153">
        <f t="shared" si="19"/>
        <v>121</v>
      </c>
      <c r="L153">
        <f t="shared" si="20"/>
        <v>22.107559999999996</v>
      </c>
    </row>
    <row r="154" spans="1:12" x14ac:dyDescent="0.2">
      <c r="A154">
        <v>10</v>
      </c>
      <c r="B154">
        <v>25.1</v>
      </c>
      <c r="C154">
        <v>22</v>
      </c>
      <c r="D154">
        <f t="shared" si="14"/>
        <v>100</v>
      </c>
      <c r="E154">
        <f t="shared" si="14"/>
        <v>630.0100000000001</v>
      </c>
      <c r="G154">
        <f t="shared" si="15"/>
        <v>1.3996737214810382</v>
      </c>
      <c r="H154">
        <f t="shared" si="16"/>
        <v>251</v>
      </c>
      <c r="I154">
        <f t="shared" si="17"/>
        <v>23.0901</v>
      </c>
      <c r="J154">
        <f t="shared" si="18"/>
        <v>25</v>
      </c>
      <c r="K154">
        <f t="shared" si="19"/>
        <v>62.409999999999975</v>
      </c>
      <c r="L154">
        <f t="shared" si="20"/>
        <v>22.1442826</v>
      </c>
    </row>
    <row r="155" spans="1:12" x14ac:dyDescent="0.2">
      <c r="A155">
        <v>15</v>
      </c>
      <c r="B155">
        <v>28.3</v>
      </c>
      <c r="C155">
        <v>22</v>
      </c>
      <c r="D155">
        <f t="shared" si="14"/>
        <v>225</v>
      </c>
      <c r="E155">
        <f t="shared" si="14"/>
        <v>800.89</v>
      </c>
      <c r="G155">
        <f t="shared" si="15"/>
        <v>1.4517864355242902</v>
      </c>
      <c r="H155">
        <f t="shared" si="16"/>
        <v>424.5</v>
      </c>
      <c r="I155">
        <f t="shared" si="17"/>
        <v>23.376449999999998</v>
      </c>
      <c r="J155">
        <f t="shared" si="18"/>
        <v>0</v>
      </c>
      <c r="K155">
        <f t="shared" si="19"/>
        <v>22.089999999999993</v>
      </c>
      <c r="L155">
        <f t="shared" si="20"/>
        <v>22.142737399999994</v>
      </c>
    </row>
    <row r="156" spans="1:12" x14ac:dyDescent="0.2">
      <c r="A156">
        <v>20</v>
      </c>
      <c r="B156">
        <v>31.6</v>
      </c>
      <c r="C156">
        <v>22</v>
      </c>
      <c r="D156">
        <f t="shared" si="14"/>
        <v>400</v>
      </c>
      <c r="E156">
        <f t="shared" si="14"/>
        <v>998.56000000000006</v>
      </c>
      <c r="G156">
        <f t="shared" si="15"/>
        <v>1.4996870826184039</v>
      </c>
      <c r="H156">
        <f t="shared" si="16"/>
        <v>632</v>
      </c>
      <c r="I156">
        <f t="shared" si="17"/>
        <v>23.2012</v>
      </c>
      <c r="J156">
        <f t="shared" si="18"/>
        <v>25</v>
      </c>
      <c r="K156">
        <f t="shared" si="19"/>
        <v>1.959999999999996</v>
      </c>
      <c r="L156">
        <f t="shared" si="20"/>
        <v>22.0745456</v>
      </c>
    </row>
    <row r="157" spans="1:12" x14ac:dyDescent="0.2">
      <c r="A157">
        <v>25</v>
      </c>
      <c r="B157">
        <v>35</v>
      </c>
      <c r="C157">
        <v>22</v>
      </c>
      <c r="D157">
        <f t="shared" si="14"/>
        <v>625</v>
      </c>
      <c r="E157">
        <f t="shared" si="14"/>
        <v>1225</v>
      </c>
      <c r="G157">
        <f t="shared" si="15"/>
        <v>1.5440680443502757</v>
      </c>
      <c r="H157">
        <f t="shared" si="16"/>
        <v>875</v>
      </c>
      <c r="I157">
        <f t="shared" si="17"/>
        <v>22.538999999999998</v>
      </c>
      <c r="J157">
        <f t="shared" si="18"/>
        <v>100</v>
      </c>
      <c r="K157">
        <f t="shared" si="19"/>
        <v>4</v>
      </c>
      <c r="L157">
        <f t="shared" si="20"/>
        <v>21.911439999999999</v>
      </c>
    </row>
    <row r="158" spans="1:12" x14ac:dyDescent="0.2">
      <c r="A158">
        <v>30</v>
      </c>
      <c r="B158">
        <v>38.6</v>
      </c>
      <c r="C158">
        <v>22</v>
      </c>
      <c r="D158">
        <f t="shared" si="14"/>
        <v>900</v>
      </c>
      <c r="E158">
        <f t="shared" si="14"/>
        <v>1489.96</v>
      </c>
      <c r="G158">
        <f t="shared" si="15"/>
        <v>1.5865873046717549</v>
      </c>
      <c r="H158">
        <f t="shared" si="16"/>
        <v>1158</v>
      </c>
      <c r="I158">
        <f t="shared" si="17"/>
        <v>21.426799999999993</v>
      </c>
      <c r="J158">
        <f t="shared" si="18"/>
        <v>225</v>
      </c>
      <c r="K158">
        <f t="shared" si="19"/>
        <v>31.360000000000017</v>
      </c>
      <c r="L158">
        <f t="shared" si="20"/>
        <v>21.686429600000004</v>
      </c>
    </row>
    <row r="159" spans="1:12" x14ac:dyDescent="0.2">
      <c r="A159">
        <v>0</v>
      </c>
      <c r="B159">
        <v>19.8</v>
      </c>
      <c r="C159">
        <v>23</v>
      </c>
      <c r="D159">
        <f t="shared" si="14"/>
        <v>0</v>
      </c>
      <c r="E159">
        <f t="shared" si="14"/>
        <v>392.04</v>
      </c>
      <c r="G159">
        <f t="shared" si="15"/>
        <v>1.2966651902615312</v>
      </c>
      <c r="H159">
        <f t="shared" si="16"/>
        <v>0</v>
      </c>
      <c r="I159">
        <f t="shared" si="17"/>
        <v>22.137999999999998</v>
      </c>
      <c r="J159">
        <f t="shared" si="18"/>
        <v>225</v>
      </c>
      <c r="K159">
        <f t="shared" si="19"/>
        <v>174.23999999999998</v>
      </c>
      <c r="L159">
        <f t="shared" si="20"/>
        <v>23.004586399999997</v>
      </c>
    </row>
    <row r="160" spans="1:12" x14ac:dyDescent="0.2">
      <c r="A160">
        <v>5</v>
      </c>
      <c r="B160">
        <v>22.9</v>
      </c>
      <c r="C160">
        <v>23</v>
      </c>
      <c r="D160">
        <f t="shared" si="14"/>
        <v>25</v>
      </c>
      <c r="E160">
        <f t="shared" si="14"/>
        <v>524.41</v>
      </c>
      <c r="G160">
        <f t="shared" si="15"/>
        <v>1.3598354823398879</v>
      </c>
      <c r="H160">
        <f t="shared" si="16"/>
        <v>114.5</v>
      </c>
      <c r="I160">
        <f t="shared" si="17"/>
        <v>23.308449999999993</v>
      </c>
      <c r="J160">
        <f t="shared" si="18"/>
        <v>100</v>
      </c>
      <c r="K160">
        <f t="shared" si="19"/>
        <v>102.01000000000003</v>
      </c>
      <c r="L160">
        <f t="shared" si="20"/>
        <v>23.083388599999996</v>
      </c>
    </row>
    <row r="161" spans="1:12" x14ac:dyDescent="0.2">
      <c r="A161">
        <v>10</v>
      </c>
      <c r="B161">
        <v>26.1</v>
      </c>
      <c r="C161">
        <v>23</v>
      </c>
      <c r="D161">
        <f t="shared" si="14"/>
        <v>100</v>
      </c>
      <c r="E161">
        <f t="shared" si="14"/>
        <v>681.21</v>
      </c>
      <c r="G161">
        <f t="shared" si="15"/>
        <v>1.4166405073382811</v>
      </c>
      <c r="H161">
        <f t="shared" si="16"/>
        <v>261</v>
      </c>
      <c r="I161">
        <f t="shared" si="17"/>
        <v>24.051099999999998</v>
      </c>
      <c r="J161">
        <f t="shared" si="18"/>
        <v>25</v>
      </c>
      <c r="K161">
        <f t="shared" si="19"/>
        <v>47.609999999999978</v>
      </c>
      <c r="L161">
        <f t="shared" si="20"/>
        <v>23.1337546</v>
      </c>
    </row>
    <row r="162" spans="1:12" x14ac:dyDescent="0.2">
      <c r="A162">
        <v>15</v>
      </c>
      <c r="B162">
        <v>29.4</v>
      </c>
      <c r="C162">
        <v>23</v>
      </c>
      <c r="D162">
        <f t="shared" si="14"/>
        <v>225</v>
      </c>
      <c r="E162">
        <f t="shared" si="14"/>
        <v>864.3599999999999</v>
      </c>
      <c r="G162">
        <f t="shared" si="15"/>
        <v>1.4683473304121573</v>
      </c>
      <c r="H162">
        <f t="shared" si="16"/>
        <v>441</v>
      </c>
      <c r="I162">
        <f t="shared" si="17"/>
        <v>24.340599999999995</v>
      </c>
      <c r="J162">
        <f t="shared" si="18"/>
        <v>0</v>
      </c>
      <c r="K162">
        <f t="shared" si="19"/>
        <v>12.96000000000001</v>
      </c>
      <c r="L162">
        <f t="shared" si="20"/>
        <v>23.127305599999996</v>
      </c>
    </row>
    <row r="163" spans="1:12" x14ac:dyDescent="0.2">
      <c r="A163">
        <v>20</v>
      </c>
      <c r="B163">
        <v>32.9</v>
      </c>
      <c r="C163">
        <v>23</v>
      </c>
      <c r="D163">
        <f t="shared" si="14"/>
        <v>400</v>
      </c>
      <c r="E163">
        <f t="shared" si="14"/>
        <v>1082.4099999999999</v>
      </c>
      <c r="G163">
        <f t="shared" si="15"/>
        <v>1.5171958979499742</v>
      </c>
      <c r="H163">
        <f t="shared" si="16"/>
        <v>658</v>
      </c>
      <c r="I163">
        <f t="shared" si="17"/>
        <v>24.230799999999995</v>
      </c>
      <c r="J163">
        <f t="shared" si="18"/>
        <v>25</v>
      </c>
      <c r="K163">
        <f t="shared" si="19"/>
        <v>1.0000000000000285E-2</v>
      </c>
      <c r="L163">
        <f t="shared" si="20"/>
        <v>23.116118599999997</v>
      </c>
    </row>
    <row r="164" spans="1:12" x14ac:dyDescent="0.2">
      <c r="A164">
        <v>25</v>
      </c>
      <c r="B164">
        <v>36.5</v>
      </c>
      <c r="C164">
        <v>23</v>
      </c>
      <c r="D164">
        <f t="shared" si="14"/>
        <v>625</v>
      </c>
      <c r="E164">
        <f t="shared" si="14"/>
        <v>1332.25</v>
      </c>
      <c r="G164">
        <f t="shared" si="15"/>
        <v>1.5622928644564746</v>
      </c>
      <c r="H164">
        <f t="shared" si="16"/>
        <v>912.5</v>
      </c>
      <c r="I164">
        <f t="shared" si="17"/>
        <v>23.600249999999996</v>
      </c>
      <c r="J164">
        <f t="shared" si="18"/>
        <v>100</v>
      </c>
      <c r="K164">
        <f t="shared" si="19"/>
        <v>12.25</v>
      </c>
      <c r="L164">
        <f t="shared" si="20"/>
        <v>22.973034999999996</v>
      </c>
    </row>
    <row r="165" spans="1:12" x14ac:dyDescent="0.2">
      <c r="A165">
        <v>30</v>
      </c>
      <c r="B165">
        <v>40.1</v>
      </c>
      <c r="C165">
        <v>23</v>
      </c>
      <c r="D165">
        <f t="shared" si="14"/>
        <v>900</v>
      </c>
      <c r="E165">
        <f t="shared" si="14"/>
        <v>1608.0100000000002</v>
      </c>
      <c r="G165">
        <f t="shared" si="15"/>
        <v>1.6031443726201824</v>
      </c>
      <c r="H165">
        <f t="shared" si="16"/>
        <v>1203</v>
      </c>
      <c r="I165">
        <f t="shared" si="17"/>
        <v>22.361299999999996</v>
      </c>
      <c r="J165">
        <f t="shared" si="18"/>
        <v>225</v>
      </c>
      <c r="K165">
        <f t="shared" si="19"/>
        <v>50.410000000000018</v>
      </c>
      <c r="L165">
        <f t="shared" si="20"/>
        <v>22.608362600000003</v>
      </c>
    </row>
    <row r="166" spans="1:12" x14ac:dyDescent="0.2">
      <c r="A166">
        <v>0</v>
      </c>
      <c r="B166">
        <v>20.6</v>
      </c>
      <c r="C166">
        <v>24</v>
      </c>
      <c r="D166">
        <f t="shared" si="14"/>
        <v>0</v>
      </c>
      <c r="E166">
        <f t="shared" si="14"/>
        <v>424.36000000000007</v>
      </c>
      <c r="G166">
        <f t="shared" si="15"/>
        <v>1.3138672203691535</v>
      </c>
      <c r="H166">
        <f t="shared" si="16"/>
        <v>0</v>
      </c>
      <c r="I166">
        <f t="shared" si="17"/>
        <v>23.041999999999998</v>
      </c>
      <c r="J166">
        <f t="shared" si="18"/>
        <v>225</v>
      </c>
      <c r="K166">
        <f t="shared" si="19"/>
        <v>153.75999999999996</v>
      </c>
      <c r="L166">
        <f t="shared" si="20"/>
        <v>23.950493600000001</v>
      </c>
    </row>
    <row r="167" spans="1:12" x14ac:dyDescent="0.2">
      <c r="A167">
        <v>5</v>
      </c>
      <c r="B167">
        <v>23.8</v>
      </c>
      <c r="C167">
        <v>24</v>
      </c>
      <c r="D167">
        <f t="shared" si="14"/>
        <v>25</v>
      </c>
      <c r="E167">
        <f t="shared" si="14"/>
        <v>566.44000000000005</v>
      </c>
      <c r="G167">
        <f t="shared" si="15"/>
        <v>1.3765769570565121</v>
      </c>
      <c r="H167">
        <f t="shared" si="16"/>
        <v>119</v>
      </c>
      <c r="I167">
        <f t="shared" si="17"/>
        <v>24.249399999999998</v>
      </c>
      <c r="J167">
        <f t="shared" si="18"/>
        <v>100</v>
      </c>
      <c r="K167">
        <f t="shared" si="19"/>
        <v>84.639999999999986</v>
      </c>
      <c r="L167">
        <f t="shared" si="20"/>
        <v>24.062230400000001</v>
      </c>
    </row>
    <row r="168" spans="1:12" x14ac:dyDescent="0.2">
      <c r="A168">
        <v>10</v>
      </c>
      <c r="B168">
        <v>27.1</v>
      </c>
      <c r="C168">
        <v>24</v>
      </c>
      <c r="D168">
        <f t="shared" si="14"/>
        <v>100</v>
      </c>
      <c r="E168">
        <f t="shared" si="14"/>
        <v>734.41000000000008</v>
      </c>
      <c r="G168">
        <f t="shared" si="15"/>
        <v>1.4329692908744058</v>
      </c>
      <c r="H168">
        <f t="shared" si="16"/>
        <v>271</v>
      </c>
      <c r="I168">
        <f t="shared" si="17"/>
        <v>25.0121</v>
      </c>
      <c r="J168">
        <f t="shared" si="18"/>
        <v>25</v>
      </c>
      <c r="K168">
        <f t="shared" si="19"/>
        <v>34.809999999999981</v>
      </c>
      <c r="L168">
        <f t="shared" si="20"/>
        <v>24.126946599999997</v>
      </c>
    </row>
    <row r="169" spans="1:12" x14ac:dyDescent="0.2">
      <c r="A169">
        <v>15</v>
      </c>
      <c r="B169">
        <v>30.6</v>
      </c>
      <c r="C169">
        <v>24</v>
      </c>
      <c r="D169">
        <f t="shared" si="14"/>
        <v>225</v>
      </c>
      <c r="E169">
        <f t="shared" si="14"/>
        <v>936.36000000000013</v>
      </c>
      <c r="G169">
        <f t="shared" si="15"/>
        <v>1.4857214264815801</v>
      </c>
      <c r="H169">
        <f t="shared" si="16"/>
        <v>459</v>
      </c>
      <c r="I169">
        <f t="shared" si="17"/>
        <v>25.392399999999995</v>
      </c>
      <c r="J169">
        <f t="shared" si="18"/>
        <v>0</v>
      </c>
      <c r="K169">
        <f t="shared" si="19"/>
        <v>5.7599999999999936</v>
      </c>
      <c r="L169">
        <f t="shared" si="20"/>
        <v>24.206513599999997</v>
      </c>
    </row>
    <row r="170" spans="1:12" x14ac:dyDescent="0.2">
      <c r="A170">
        <v>20</v>
      </c>
      <c r="B170">
        <v>34.200000000000003</v>
      </c>
      <c r="C170">
        <v>24</v>
      </c>
      <c r="D170">
        <f t="shared" si="14"/>
        <v>400</v>
      </c>
      <c r="E170">
        <f t="shared" si="14"/>
        <v>1169.6400000000001</v>
      </c>
      <c r="G170">
        <f t="shared" si="15"/>
        <v>1.5340261060561351</v>
      </c>
      <c r="H170">
        <f t="shared" si="16"/>
        <v>684</v>
      </c>
      <c r="I170">
        <f t="shared" si="17"/>
        <v>25.260400000000001</v>
      </c>
      <c r="J170">
        <f t="shared" si="18"/>
        <v>25</v>
      </c>
      <c r="K170">
        <f t="shared" si="19"/>
        <v>1.4400000000000068</v>
      </c>
      <c r="L170">
        <f t="shared" si="20"/>
        <v>24.163978399999998</v>
      </c>
    </row>
    <row r="171" spans="1:12" x14ac:dyDescent="0.2">
      <c r="A171">
        <v>25</v>
      </c>
      <c r="B171">
        <v>37.9</v>
      </c>
      <c r="C171">
        <v>24</v>
      </c>
      <c r="D171">
        <f t="shared" si="14"/>
        <v>625</v>
      </c>
      <c r="E171">
        <f t="shared" si="14"/>
        <v>1436.4099999999999</v>
      </c>
      <c r="G171">
        <f t="shared" si="15"/>
        <v>1.5786392099680724</v>
      </c>
      <c r="H171">
        <f t="shared" si="16"/>
        <v>947.5</v>
      </c>
      <c r="I171">
        <f t="shared" si="17"/>
        <v>24.590749999999993</v>
      </c>
      <c r="J171">
        <f t="shared" si="18"/>
        <v>100</v>
      </c>
      <c r="K171">
        <f t="shared" si="19"/>
        <v>24.009999999999987</v>
      </c>
      <c r="L171">
        <f t="shared" si="20"/>
        <v>23.971408599999997</v>
      </c>
    </row>
    <row r="172" spans="1:12" x14ac:dyDescent="0.2">
      <c r="A172">
        <v>30</v>
      </c>
      <c r="B172">
        <v>41.7</v>
      </c>
      <c r="C172">
        <v>24</v>
      </c>
      <c r="D172">
        <f t="shared" si="14"/>
        <v>900</v>
      </c>
      <c r="E172">
        <f t="shared" si="14"/>
        <v>1738.8900000000003</v>
      </c>
      <c r="G172">
        <f t="shared" si="15"/>
        <v>1.6201360549737576</v>
      </c>
      <c r="H172">
        <f t="shared" si="16"/>
        <v>1251</v>
      </c>
      <c r="I172">
        <f t="shared" si="17"/>
        <v>23.3581</v>
      </c>
      <c r="J172">
        <f t="shared" si="18"/>
        <v>225</v>
      </c>
      <c r="K172">
        <f t="shared" si="19"/>
        <v>75.690000000000055</v>
      </c>
      <c r="L172">
        <f t="shared" si="20"/>
        <v>23.600983400000004</v>
      </c>
    </row>
    <row r="173" spans="1:12" x14ac:dyDescent="0.2">
      <c r="A173">
        <v>0</v>
      </c>
      <c r="B173">
        <v>21.4</v>
      </c>
      <c r="C173">
        <v>25</v>
      </c>
      <c r="D173">
        <f t="shared" si="14"/>
        <v>0</v>
      </c>
      <c r="E173">
        <f t="shared" si="14"/>
        <v>457.95999999999992</v>
      </c>
      <c r="G173">
        <f t="shared" si="15"/>
        <v>1.3304137733491908</v>
      </c>
      <c r="H173">
        <f t="shared" si="16"/>
        <v>0</v>
      </c>
      <c r="I173">
        <f t="shared" si="17"/>
        <v>23.945999999999994</v>
      </c>
      <c r="J173">
        <f t="shared" si="18"/>
        <v>225</v>
      </c>
      <c r="K173">
        <f t="shared" si="19"/>
        <v>134.56000000000003</v>
      </c>
      <c r="L173">
        <f t="shared" si="20"/>
        <v>24.8987816</v>
      </c>
    </row>
    <row r="174" spans="1:12" x14ac:dyDescent="0.2">
      <c r="A174">
        <v>5</v>
      </c>
      <c r="B174">
        <v>24.7</v>
      </c>
      <c r="C174">
        <v>25</v>
      </c>
      <c r="D174">
        <f t="shared" si="14"/>
        <v>25</v>
      </c>
      <c r="E174">
        <f t="shared" si="14"/>
        <v>610.08999999999992</v>
      </c>
      <c r="G174">
        <f t="shared" si="15"/>
        <v>1.3926969532596658</v>
      </c>
      <c r="H174">
        <f t="shared" si="16"/>
        <v>123.5</v>
      </c>
      <c r="I174">
        <f t="shared" si="17"/>
        <v>25.190349999999995</v>
      </c>
      <c r="J174">
        <f t="shared" si="18"/>
        <v>100</v>
      </c>
      <c r="K174">
        <f t="shared" si="19"/>
        <v>68.890000000000015</v>
      </c>
      <c r="L174">
        <f t="shared" si="20"/>
        <v>25.044085400000004</v>
      </c>
    </row>
    <row r="175" spans="1:12" x14ac:dyDescent="0.2">
      <c r="A175">
        <v>10</v>
      </c>
      <c r="B175">
        <v>28.1</v>
      </c>
      <c r="C175">
        <v>25</v>
      </c>
      <c r="D175">
        <f t="shared" si="14"/>
        <v>100</v>
      </c>
      <c r="E175">
        <f t="shared" si="14"/>
        <v>789.61000000000013</v>
      </c>
      <c r="G175">
        <f t="shared" si="15"/>
        <v>1.4487063199050798</v>
      </c>
      <c r="H175">
        <f t="shared" si="16"/>
        <v>281</v>
      </c>
      <c r="I175">
        <f t="shared" si="17"/>
        <v>25.973100000000002</v>
      </c>
      <c r="J175">
        <f t="shared" si="18"/>
        <v>25</v>
      </c>
      <c r="K175">
        <f t="shared" si="19"/>
        <v>24.009999999999987</v>
      </c>
      <c r="L175">
        <f t="shared" si="20"/>
        <v>25.123858600000002</v>
      </c>
    </row>
    <row r="176" spans="1:12" x14ac:dyDescent="0.2">
      <c r="A176">
        <v>15</v>
      </c>
      <c r="B176">
        <v>31.7</v>
      </c>
      <c r="C176">
        <v>25</v>
      </c>
      <c r="D176">
        <f t="shared" si="14"/>
        <v>225</v>
      </c>
      <c r="E176">
        <f t="shared" si="14"/>
        <v>1004.89</v>
      </c>
      <c r="G176">
        <f t="shared" si="15"/>
        <v>1.5010592622177514</v>
      </c>
      <c r="H176">
        <f t="shared" si="16"/>
        <v>475.5</v>
      </c>
      <c r="I176">
        <f t="shared" si="17"/>
        <v>26.356549999999999</v>
      </c>
      <c r="J176">
        <f t="shared" si="18"/>
        <v>0</v>
      </c>
      <c r="K176">
        <f t="shared" si="19"/>
        <v>1.6900000000000019</v>
      </c>
      <c r="L176">
        <f t="shared" si="20"/>
        <v>25.200493399999999</v>
      </c>
    </row>
    <row r="177" spans="1:12" x14ac:dyDescent="0.2">
      <c r="A177">
        <v>20</v>
      </c>
      <c r="B177">
        <v>35.4</v>
      </c>
      <c r="C177">
        <v>25</v>
      </c>
      <c r="D177">
        <f t="shared" si="14"/>
        <v>400</v>
      </c>
      <c r="E177">
        <f t="shared" si="14"/>
        <v>1253.1599999999999</v>
      </c>
      <c r="G177">
        <f t="shared" si="15"/>
        <v>1.5490032620257879</v>
      </c>
      <c r="H177">
        <f t="shared" si="16"/>
        <v>708</v>
      </c>
      <c r="I177">
        <f t="shared" si="17"/>
        <v>26.210799999999995</v>
      </c>
      <c r="J177">
        <f t="shared" si="18"/>
        <v>25</v>
      </c>
      <c r="K177">
        <f t="shared" si="19"/>
        <v>5.7599999999999936</v>
      </c>
      <c r="L177">
        <f t="shared" si="20"/>
        <v>25.136813599999993</v>
      </c>
    </row>
    <row r="178" spans="1:12" x14ac:dyDescent="0.2">
      <c r="A178">
        <v>25</v>
      </c>
      <c r="B178">
        <v>39.299999999999997</v>
      </c>
      <c r="C178">
        <v>25</v>
      </c>
      <c r="D178">
        <f t="shared" si="14"/>
        <v>625</v>
      </c>
      <c r="E178">
        <f t="shared" si="14"/>
        <v>1544.4899999999998</v>
      </c>
      <c r="G178">
        <f t="shared" si="15"/>
        <v>1.5943925503754266</v>
      </c>
      <c r="H178">
        <f t="shared" si="16"/>
        <v>982.49999999999989</v>
      </c>
      <c r="I178">
        <f t="shared" si="17"/>
        <v>25.581249999999994</v>
      </c>
      <c r="J178">
        <f t="shared" si="18"/>
        <v>100</v>
      </c>
      <c r="K178">
        <f t="shared" si="19"/>
        <v>39.689999999999962</v>
      </c>
      <c r="L178">
        <f t="shared" si="20"/>
        <v>24.977073400000002</v>
      </c>
    </row>
    <row r="179" spans="1:12" x14ac:dyDescent="0.2">
      <c r="A179">
        <v>30</v>
      </c>
      <c r="B179">
        <v>43.2</v>
      </c>
      <c r="C179">
        <v>25</v>
      </c>
      <c r="D179">
        <f t="shared" si="14"/>
        <v>900</v>
      </c>
      <c r="E179">
        <f t="shared" si="14"/>
        <v>1866.2400000000002</v>
      </c>
      <c r="G179">
        <f t="shared" si="15"/>
        <v>1.6354837468149122</v>
      </c>
      <c r="H179">
        <f t="shared" si="16"/>
        <v>1296</v>
      </c>
      <c r="I179">
        <f t="shared" si="17"/>
        <v>24.292599999999997</v>
      </c>
      <c r="J179">
        <f t="shared" si="18"/>
        <v>225</v>
      </c>
      <c r="K179">
        <f t="shared" si="19"/>
        <v>104.04000000000006</v>
      </c>
      <c r="L179">
        <f t="shared" si="20"/>
        <v>24.540214400000004</v>
      </c>
    </row>
    <row r="180" spans="1:12" x14ac:dyDescent="0.2">
      <c r="A180">
        <v>0</v>
      </c>
      <c r="B180">
        <v>22.1</v>
      </c>
      <c r="C180">
        <v>26</v>
      </c>
      <c r="D180">
        <f t="shared" si="14"/>
        <v>0</v>
      </c>
      <c r="E180">
        <f t="shared" si="14"/>
        <v>488.41000000000008</v>
      </c>
      <c r="G180">
        <f t="shared" si="15"/>
        <v>1.3443922736851108</v>
      </c>
      <c r="H180">
        <f t="shared" si="16"/>
        <v>0</v>
      </c>
      <c r="I180">
        <f t="shared" si="17"/>
        <v>24.736999999999998</v>
      </c>
      <c r="J180">
        <f t="shared" si="18"/>
        <v>225</v>
      </c>
      <c r="K180">
        <f t="shared" si="19"/>
        <v>118.80999999999997</v>
      </c>
      <c r="L180">
        <f t="shared" si="20"/>
        <v>25.730486599999999</v>
      </c>
    </row>
    <row r="181" spans="1:12" x14ac:dyDescent="0.2">
      <c r="A181">
        <v>5</v>
      </c>
      <c r="B181">
        <v>25.5</v>
      </c>
      <c r="C181">
        <v>26</v>
      </c>
      <c r="D181">
        <f t="shared" si="14"/>
        <v>25</v>
      </c>
      <c r="E181">
        <f t="shared" si="14"/>
        <v>650.25</v>
      </c>
      <c r="G181">
        <f t="shared" si="15"/>
        <v>1.4065401804339552</v>
      </c>
      <c r="H181">
        <f t="shared" si="16"/>
        <v>127.5</v>
      </c>
      <c r="I181">
        <f t="shared" si="17"/>
        <v>26.026749999999996</v>
      </c>
      <c r="J181">
        <f t="shared" si="18"/>
        <v>100</v>
      </c>
      <c r="K181">
        <f t="shared" si="19"/>
        <v>56.25</v>
      </c>
      <c r="L181">
        <f t="shared" si="20"/>
        <v>25.919374999999995</v>
      </c>
    </row>
    <row r="182" spans="1:12" x14ac:dyDescent="0.2">
      <c r="A182">
        <v>10</v>
      </c>
      <c r="B182">
        <v>29.1</v>
      </c>
      <c r="C182">
        <v>26</v>
      </c>
      <c r="D182">
        <f t="shared" si="14"/>
        <v>100</v>
      </c>
      <c r="E182">
        <f t="shared" si="14"/>
        <v>846.81000000000006</v>
      </c>
      <c r="G182">
        <f t="shared" si="15"/>
        <v>1.4638929889859074</v>
      </c>
      <c r="H182">
        <f t="shared" si="16"/>
        <v>291</v>
      </c>
      <c r="I182">
        <f t="shared" si="17"/>
        <v>26.934099999999997</v>
      </c>
      <c r="J182">
        <f t="shared" si="18"/>
        <v>25</v>
      </c>
      <c r="K182">
        <f t="shared" si="19"/>
        <v>15.209999999999988</v>
      </c>
      <c r="L182">
        <f t="shared" si="20"/>
        <v>26.124490599999998</v>
      </c>
    </row>
    <row r="183" spans="1:12" x14ac:dyDescent="0.2">
      <c r="A183">
        <v>15</v>
      </c>
      <c r="B183">
        <v>32.799999999999997</v>
      </c>
      <c r="C183">
        <v>26</v>
      </c>
      <c r="D183">
        <f t="shared" si="14"/>
        <v>225</v>
      </c>
      <c r="E183">
        <f t="shared" si="14"/>
        <v>1075.8399999999999</v>
      </c>
      <c r="G183">
        <f t="shared" si="15"/>
        <v>1.515873843711679</v>
      </c>
      <c r="H183">
        <f t="shared" si="16"/>
        <v>491.99999999999994</v>
      </c>
      <c r="I183">
        <f t="shared" si="17"/>
        <v>27.320699999999995</v>
      </c>
      <c r="J183">
        <f t="shared" si="18"/>
        <v>0</v>
      </c>
      <c r="K183">
        <f t="shared" si="19"/>
        <v>4.0000000000001139E-2</v>
      </c>
      <c r="L183">
        <f t="shared" si="20"/>
        <v>26.198974399999994</v>
      </c>
    </row>
    <row r="184" spans="1:12" x14ac:dyDescent="0.2">
      <c r="A184">
        <v>20</v>
      </c>
      <c r="B184">
        <v>36.700000000000003</v>
      </c>
      <c r="C184">
        <v>26</v>
      </c>
      <c r="D184">
        <f t="shared" si="14"/>
        <v>400</v>
      </c>
      <c r="E184">
        <f t="shared" si="14"/>
        <v>1346.89</v>
      </c>
      <c r="G184">
        <f t="shared" si="15"/>
        <v>1.5646660642520893</v>
      </c>
      <c r="H184">
        <f t="shared" si="16"/>
        <v>734</v>
      </c>
      <c r="I184">
        <f t="shared" si="17"/>
        <v>27.240399999999998</v>
      </c>
      <c r="J184">
        <f t="shared" si="18"/>
        <v>25</v>
      </c>
      <c r="K184">
        <f t="shared" si="19"/>
        <v>13.690000000000021</v>
      </c>
      <c r="L184">
        <f t="shared" si="20"/>
        <v>26.196763400000002</v>
      </c>
    </row>
    <row r="185" spans="1:12" x14ac:dyDescent="0.2">
      <c r="A185">
        <v>25</v>
      </c>
      <c r="B185">
        <v>40.700000000000003</v>
      </c>
      <c r="C185">
        <v>26</v>
      </c>
      <c r="D185">
        <f t="shared" si="14"/>
        <v>625</v>
      </c>
      <c r="E185">
        <f t="shared" si="14"/>
        <v>1656.4900000000002</v>
      </c>
      <c r="G185">
        <f t="shared" si="15"/>
        <v>1.6095944092252201</v>
      </c>
      <c r="H185">
        <f t="shared" si="16"/>
        <v>1017.5000000000001</v>
      </c>
      <c r="I185">
        <f t="shared" si="17"/>
        <v>26.571749999999998</v>
      </c>
      <c r="J185">
        <f t="shared" si="18"/>
        <v>100</v>
      </c>
      <c r="K185">
        <f t="shared" si="19"/>
        <v>59.290000000000042</v>
      </c>
      <c r="L185">
        <f t="shared" si="20"/>
        <v>25.990029400000001</v>
      </c>
    </row>
    <row r="186" spans="1:12" x14ac:dyDescent="0.2">
      <c r="A186">
        <v>30</v>
      </c>
      <c r="B186">
        <v>44.8</v>
      </c>
      <c r="C186">
        <v>26</v>
      </c>
      <c r="D186">
        <f t="shared" si="14"/>
        <v>900</v>
      </c>
      <c r="E186">
        <f t="shared" si="14"/>
        <v>2007.0399999999997</v>
      </c>
      <c r="G186">
        <f t="shared" si="15"/>
        <v>1.651278013998144</v>
      </c>
      <c r="H186">
        <f t="shared" si="16"/>
        <v>1344</v>
      </c>
      <c r="I186">
        <f t="shared" si="17"/>
        <v>25.289399999999993</v>
      </c>
      <c r="J186">
        <f t="shared" si="18"/>
        <v>225</v>
      </c>
      <c r="K186">
        <f t="shared" si="19"/>
        <v>139.23999999999992</v>
      </c>
      <c r="L186">
        <f t="shared" si="20"/>
        <v>25.551286400000002</v>
      </c>
    </row>
    <row r="187" spans="1:12" x14ac:dyDescent="0.2">
      <c r="A187">
        <v>0</v>
      </c>
      <c r="B187">
        <v>22.8</v>
      </c>
      <c r="C187">
        <v>27</v>
      </c>
      <c r="D187">
        <f t="shared" si="14"/>
        <v>0</v>
      </c>
      <c r="E187">
        <f t="shared" si="14"/>
        <v>519.84</v>
      </c>
      <c r="G187">
        <f t="shared" si="15"/>
        <v>1.3579348470004537</v>
      </c>
      <c r="H187">
        <f t="shared" si="16"/>
        <v>0</v>
      </c>
      <c r="I187">
        <f t="shared" si="17"/>
        <v>25.527999999999999</v>
      </c>
      <c r="J187">
        <f t="shared" si="18"/>
        <v>225</v>
      </c>
      <c r="K187">
        <f t="shared" si="19"/>
        <v>104.03999999999999</v>
      </c>
      <c r="L187">
        <f t="shared" si="20"/>
        <v>26.564014400000001</v>
      </c>
    </row>
    <row r="188" spans="1:12" x14ac:dyDescent="0.2">
      <c r="A188">
        <v>5</v>
      </c>
      <c r="B188">
        <v>26.4</v>
      </c>
      <c r="C188">
        <v>27</v>
      </c>
      <c r="D188">
        <f t="shared" si="14"/>
        <v>25</v>
      </c>
      <c r="E188">
        <f t="shared" si="14"/>
        <v>696.95999999999992</v>
      </c>
      <c r="G188">
        <f t="shared" si="15"/>
        <v>1.4216039268698311</v>
      </c>
      <c r="H188">
        <f t="shared" si="16"/>
        <v>132</v>
      </c>
      <c r="I188">
        <f t="shared" si="17"/>
        <v>26.967699999999997</v>
      </c>
      <c r="J188">
        <f t="shared" si="18"/>
        <v>100</v>
      </c>
      <c r="K188">
        <f t="shared" si="19"/>
        <v>43.560000000000016</v>
      </c>
      <c r="L188">
        <f t="shared" si="20"/>
        <v>26.906921600000004</v>
      </c>
    </row>
    <row r="189" spans="1:12" x14ac:dyDescent="0.2">
      <c r="A189">
        <v>10</v>
      </c>
      <c r="B189">
        <v>30.1</v>
      </c>
      <c r="C189">
        <v>27</v>
      </c>
      <c r="D189">
        <f t="shared" si="14"/>
        <v>100</v>
      </c>
      <c r="E189">
        <f t="shared" si="14"/>
        <v>906.0100000000001</v>
      </c>
      <c r="G189">
        <f t="shared" si="15"/>
        <v>1.4785664955938433</v>
      </c>
      <c r="H189">
        <f t="shared" si="16"/>
        <v>301</v>
      </c>
      <c r="I189">
        <f t="shared" si="17"/>
        <v>27.895099999999999</v>
      </c>
      <c r="J189">
        <f t="shared" si="18"/>
        <v>25</v>
      </c>
      <c r="K189">
        <f t="shared" si="19"/>
        <v>8.4099999999999913</v>
      </c>
      <c r="L189">
        <f t="shared" si="20"/>
        <v>27.128842600000002</v>
      </c>
    </row>
    <row r="190" spans="1:12" x14ac:dyDescent="0.2">
      <c r="A190">
        <v>15</v>
      </c>
      <c r="B190">
        <v>33.9</v>
      </c>
      <c r="C190">
        <v>27</v>
      </c>
      <c r="D190">
        <f t="shared" si="14"/>
        <v>225</v>
      </c>
      <c r="E190">
        <f t="shared" si="14"/>
        <v>1149.2099999999998</v>
      </c>
      <c r="G190">
        <f t="shared" si="15"/>
        <v>1.5301996982030821</v>
      </c>
      <c r="H190">
        <f t="shared" si="16"/>
        <v>508.5</v>
      </c>
      <c r="I190">
        <f t="shared" si="17"/>
        <v>28.284849999999999</v>
      </c>
      <c r="J190">
        <f t="shared" si="18"/>
        <v>0</v>
      </c>
      <c r="K190">
        <f t="shared" si="19"/>
        <v>0.80999999999999739</v>
      </c>
      <c r="L190">
        <f t="shared" si="20"/>
        <v>27.201956599999995</v>
      </c>
    </row>
    <row r="191" spans="1:12" x14ac:dyDescent="0.2">
      <c r="A191">
        <v>20</v>
      </c>
      <c r="B191">
        <v>37.9</v>
      </c>
      <c r="C191">
        <v>27</v>
      </c>
      <c r="D191">
        <f t="shared" si="14"/>
        <v>400</v>
      </c>
      <c r="E191">
        <f t="shared" si="14"/>
        <v>1436.4099999999999</v>
      </c>
      <c r="G191">
        <f t="shared" si="15"/>
        <v>1.5786392099680724</v>
      </c>
      <c r="H191">
        <f t="shared" si="16"/>
        <v>758</v>
      </c>
      <c r="I191">
        <f t="shared" si="17"/>
        <v>28.190799999999992</v>
      </c>
      <c r="J191">
        <f t="shared" si="18"/>
        <v>25</v>
      </c>
      <c r="K191">
        <f t="shared" si="19"/>
        <v>24.009999999999987</v>
      </c>
      <c r="L191">
        <f t="shared" si="20"/>
        <v>27.180758599999994</v>
      </c>
    </row>
    <row r="192" spans="1:12" x14ac:dyDescent="0.2">
      <c r="A192">
        <v>25</v>
      </c>
      <c r="B192">
        <v>42.1</v>
      </c>
      <c r="C192">
        <v>27</v>
      </c>
      <c r="D192">
        <f t="shared" si="14"/>
        <v>625</v>
      </c>
      <c r="E192">
        <f t="shared" si="14"/>
        <v>1772.41</v>
      </c>
      <c r="G192">
        <f t="shared" si="15"/>
        <v>1.6242820958356683</v>
      </c>
      <c r="H192">
        <f t="shared" si="16"/>
        <v>1052.5</v>
      </c>
      <c r="I192">
        <f t="shared" si="17"/>
        <v>27.562250000000002</v>
      </c>
      <c r="J192">
        <f t="shared" si="18"/>
        <v>100</v>
      </c>
      <c r="K192">
        <f t="shared" si="19"/>
        <v>82.810000000000031</v>
      </c>
      <c r="L192">
        <f t="shared" si="20"/>
        <v>27.010276600000005</v>
      </c>
    </row>
    <row r="193" spans="1:12" x14ac:dyDescent="0.2">
      <c r="A193">
        <v>30</v>
      </c>
      <c r="B193">
        <v>46.3</v>
      </c>
      <c r="C193">
        <v>27</v>
      </c>
      <c r="D193">
        <f t="shared" si="14"/>
        <v>900</v>
      </c>
      <c r="E193">
        <f t="shared" si="14"/>
        <v>2143.6899999999996</v>
      </c>
      <c r="G193">
        <f t="shared" si="15"/>
        <v>1.6655809910179531</v>
      </c>
      <c r="H193">
        <f t="shared" si="16"/>
        <v>1389</v>
      </c>
      <c r="I193">
        <f t="shared" si="17"/>
        <v>26.22389999999999</v>
      </c>
      <c r="J193">
        <f t="shared" si="18"/>
        <v>225</v>
      </c>
      <c r="K193">
        <f t="shared" si="19"/>
        <v>176.88999999999993</v>
      </c>
      <c r="L193">
        <f t="shared" si="20"/>
        <v>26.507815399999998</v>
      </c>
    </row>
    <row r="194" spans="1:12" x14ac:dyDescent="0.2">
      <c r="A194">
        <v>0</v>
      </c>
      <c r="B194">
        <v>23.6</v>
      </c>
      <c r="C194">
        <v>28</v>
      </c>
      <c r="D194">
        <f t="shared" si="14"/>
        <v>0</v>
      </c>
      <c r="E194">
        <f t="shared" si="14"/>
        <v>556.96</v>
      </c>
      <c r="G194">
        <f t="shared" si="15"/>
        <v>1.3729120029701065</v>
      </c>
      <c r="H194">
        <f t="shared" si="16"/>
        <v>0</v>
      </c>
      <c r="I194">
        <f t="shared" si="17"/>
        <v>26.431999999999999</v>
      </c>
      <c r="J194">
        <f t="shared" si="18"/>
        <v>225</v>
      </c>
      <c r="K194">
        <f t="shared" si="19"/>
        <v>88.359999999999971</v>
      </c>
      <c r="L194">
        <f t="shared" si="20"/>
        <v>27.518849600000003</v>
      </c>
    </row>
    <row r="195" spans="1:12" x14ac:dyDescent="0.2">
      <c r="A195">
        <v>5</v>
      </c>
      <c r="B195">
        <v>27.3</v>
      </c>
      <c r="C195">
        <v>28</v>
      </c>
      <c r="D195">
        <f t="shared" si="14"/>
        <v>25</v>
      </c>
      <c r="E195">
        <f t="shared" si="14"/>
        <v>745.29000000000008</v>
      </c>
      <c r="G195">
        <f t="shared" si="15"/>
        <v>1.436162647040756</v>
      </c>
      <c r="H195">
        <f t="shared" si="16"/>
        <v>136.5</v>
      </c>
      <c r="I195">
        <f t="shared" si="17"/>
        <v>27.908649999999994</v>
      </c>
      <c r="J195">
        <f t="shared" si="18"/>
        <v>100</v>
      </c>
      <c r="K195">
        <f t="shared" si="19"/>
        <v>32.489999999999995</v>
      </c>
      <c r="L195">
        <f t="shared" si="20"/>
        <v>27.8974814</v>
      </c>
    </row>
    <row r="196" spans="1:12" x14ac:dyDescent="0.2">
      <c r="A196">
        <v>10</v>
      </c>
      <c r="B196">
        <v>31.1</v>
      </c>
      <c r="C196">
        <v>28</v>
      </c>
      <c r="D196">
        <f t="shared" si="14"/>
        <v>100</v>
      </c>
      <c r="E196">
        <f t="shared" si="14"/>
        <v>967.21</v>
      </c>
      <c r="G196">
        <f t="shared" si="15"/>
        <v>1.4927603890268375</v>
      </c>
      <c r="H196">
        <f t="shared" si="16"/>
        <v>311</v>
      </c>
      <c r="I196">
        <f t="shared" si="17"/>
        <v>28.856100000000001</v>
      </c>
      <c r="J196">
        <f t="shared" si="18"/>
        <v>25</v>
      </c>
      <c r="K196">
        <f t="shared" si="19"/>
        <v>3.6099999999999945</v>
      </c>
      <c r="L196">
        <f t="shared" si="20"/>
        <v>28.136914600000001</v>
      </c>
    </row>
    <row r="197" spans="1:12" x14ac:dyDescent="0.2">
      <c r="A197">
        <v>15</v>
      </c>
      <c r="B197">
        <v>35.1</v>
      </c>
      <c r="C197">
        <v>28</v>
      </c>
      <c r="D197">
        <f t="shared" si="14"/>
        <v>225</v>
      </c>
      <c r="E197">
        <f t="shared" si="14"/>
        <v>1232.01</v>
      </c>
      <c r="G197">
        <f t="shared" si="15"/>
        <v>1.5453071164658241</v>
      </c>
      <c r="H197">
        <f t="shared" si="16"/>
        <v>526.5</v>
      </c>
      <c r="I197">
        <f t="shared" si="17"/>
        <v>29.336649999999999</v>
      </c>
      <c r="J197">
        <f t="shared" si="18"/>
        <v>0</v>
      </c>
      <c r="K197">
        <f t="shared" si="19"/>
        <v>4.4100000000000064</v>
      </c>
      <c r="L197">
        <f t="shared" si="20"/>
        <v>28.301252600000002</v>
      </c>
    </row>
    <row r="198" spans="1:12" x14ac:dyDescent="0.2">
      <c r="A198">
        <v>20</v>
      </c>
      <c r="B198">
        <v>39.200000000000003</v>
      </c>
      <c r="C198">
        <v>28</v>
      </c>
      <c r="D198">
        <f t="shared" ref="D198:E261" si="21">A198^2</f>
        <v>400</v>
      </c>
      <c r="E198">
        <f t="shared" si="21"/>
        <v>1536.6400000000003</v>
      </c>
      <c r="G198">
        <f t="shared" ref="G198:G261" si="22">LOG(B198)</f>
        <v>1.5932860670204574</v>
      </c>
      <c r="H198">
        <f t="shared" ref="H198:H261" si="23">A198*B198</f>
        <v>784</v>
      </c>
      <c r="I198">
        <f t="shared" ref="I198:I261" si="24">-0.236-0.0795*(A198)+1.13*B198-0.0169*(A198*B198)</f>
        <v>29.220399999999998</v>
      </c>
      <c r="J198">
        <f t="shared" ref="J198:J261" si="25">(15-A198)^2</f>
        <v>25</v>
      </c>
      <c r="K198">
        <f t="shared" ref="K198:K261" si="26">(33-B198)^2</f>
        <v>38.440000000000033</v>
      </c>
      <c r="L198">
        <f t="shared" ref="L198:L261" si="27">-3.91+0.0163*A198+1.23*B198-0.0213*H198+0.00994*J198+0.00186*K198</f>
        <v>28.252798399999996</v>
      </c>
    </row>
    <row r="199" spans="1:12" x14ac:dyDescent="0.2">
      <c r="A199">
        <v>25</v>
      </c>
      <c r="B199">
        <v>43.5</v>
      </c>
      <c r="C199">
        <v>28</v>
      </c>
      <c r="D199">
        <f t="shared" si="21"/>
        <v>625</v>
      </c>
      <c r="E199">
        <f t="shared" si="21"/>
        <v>1892.25</v>
      </c>
      <c r="G199">
        <f t="shared" si="22"/>
        <v>1.6384892569546374</v>
      </c>
      <c r="H199">
        <f t="shared" si="23"/>
        <v>1087.5</v>
      </c>
      <c r="I199">
        <f t="shared" si="24"/>
        <v>28.552749999999996</v>
      </c>
      <c r="J199">
        <f t="shared" si="25"/>
        <v>100</v>
      </c>
      <c r="K199">
        <f t="shared" si="26"/>
        <v>110.25</v>
      </c>
      <c r="L199">
        <f t="shared" si="27"/>
        <v>28.037815000000005</v>
      </c>
    </row>
    <row r="200" spans="1:12" x14ac:dyDescent="0.2">
      <c r="A200">
        <v>30</v>
      </c>
      <c r="B200">
        <v>47.8</v>
      </c>
      <c r="C200">
        <v>28</v>
      </c>
      <c r="D200">
        <f t="shared" si="21"/>
        <v>900</v>
      </c>
      <c r="E200">
        <f t="shared" si="21"/>
        <v>2284.8399999999997</v>
      </c>
      <c r="G200">
        <f t="shared" si="22"/>
        <v>1.6794278966121188</v>
      </c>
      <c r="H200">
        <f t="shared" si="23"/>
        <v>1434</v>
      </c>
      <c r="I200">
        <f t="shared" si="24"/>
        <v>27.15839999999999</v>
      </c>
      <c r="J200">
        <f t="shared" si="25"/>
        <v>225</v>
      </c>
      <c r="K200">
        <f t="shared" si="26"/>
        <v>219.03999999999991</v>
      </c>
      <c r="L200">
        <f t="shared" si="27"/>
        <v>27.472714399999997</v>
      </c>
    </row>
    <row r="201" spans="1:12" x14ac:dyDescent="0.2">
      <c r="A201">
        <v>0</v>
      </c>
      <c r="B201">
        <v>24.4</v>
      </c>
      <c r="C201">
        <v>29</v>
      </c>
      <c r="D201">
        <f t="shared" si="21"/>
        <v>0</v>
      </c>
      <c r="E201">
        <f t="shared" si="21"/>
        <v>595.3599999999999</v>
      </c>
      <c r="G201">
        <f t="shared" si="22"/>
        <v>1.3873898263387294</v>
      </c>
      <c r="H201">
        <f t="shared" si="23"/>
        <v>0</v>
      </c>
      <c r="I201">
        <f t="shared" si="24"/>
        <v>27.335999999999995</v>
      </c>
      <c r="J201">
        <f t="shared" si="25"/>
        <v>225</v>
      </c>
      <c r="K201">
        <f t="shared" si="26"/>
        <v>73.960000000000022</v>
      </c>
      <c r="L201">
        <f t="shared" si="27"/>
        <v>28.476065599999995</v>
      </c>
    </row>
    <row r="202" spans="1:12" x14ac:dyDescent="0.2">
      <c r="A202">
        <v>5</v>
      </c>
      <c r="B202">
        <v>28.1</v>
      </c>
      <c r="C202">
        <v>29</v>
      </c>
      <c r="D202">
        <f t="shared" si="21"/>
        <v>25</v>
      </c>
      <c r="E202">
        <f t="shared" si="21"/>
        <v>789.61000000000013</v>
      </c>
      <c r="G202">
        <f t="shared" si="22"/>
        <v>1.4487063199050798</v>
      </c>
      <c r="H202">
        <f t="shared" si="23"/>
        <v>140.5</v>
      </c>
      <c r="I202">
        <f t="shared" si="24"/>
        <v>28.745049999999999</v>
      </c>
      <c r="J202">
        <f t="shared" si="25"/>
        <v>100</v>
      </c>
      <c r="K202">
        <f t="shared" si="26"/>
        <v>24.009999999999987</v>
      </c>
      <c r="L202">
        <f t="shared" si="27"/>
        <v>28.780508600000001</v>
      </c>
    </row>
    <row r="203" spans="1:12" x14ac:dyDescent="0.2">
      <c r="A203">
        <v>10</v>
      </c>
      <c r="B203">
        <v>32.1</v>
      </c>
      <c r="C203">
        <v>29</v>
      </c>
      <c r="D203">
        <f t="shared" si="21"/>
        <v>100</v>
      </c>
      <c r="E203">
        <f t="shared" si="21"/>
        <v>1030.4100000000001</v>
      </c>
      <c r="G203">
        <f t="shared" si="22"/>
        <v>1.5065050324048721</v>
      </c>
      <c r="H203">
        <f t="shared" si="23"/>
        <v>321</v>
      </c>
      <c r="I203">
        <f t="shared" si="24"/>
        <v>29.817099999999996</v>
      </c>
      <c r="J203">
        <f t="shared" si="25"/>
        <v>25</v>
      </c>
      <c r="K203">
        <f t="shared" si="26"/>
        <v>0.80999999999999739</v>
      </c>
      <c r="L203">
        <f t="shared" si="27"/>
        <v>29.148706600000004</v>
      </c>
    </row>
    <row r="204" spans="1:12" x14ac:dyDescent="0.2">
      <c r="A204">
        <v>15</v>
      </c>
      <c r="B204">
        <v>36.200000000000003</v>
      </c>
      <c r="C204">
        <v>29</v>
      </c>
      <c r="D204">
        <f t="shared" si="21"/>
        <v>225</v>
      </c>
      <c r="E204">
        <f t="shared" si="21"/>
        <v>1310.4400000000003</v>
      </c>
      <c r="G204">
        <f t="shared" si="22"/>
        <v>1.5587085705331658</v>
      </c>
      <c r="H204">
        <f t="shared" si="23"/>
        <v>543</v>
      </c>
      <c r="I204">
        <f t="shared" si="24"/>
        <v>30.300800000000002</v>
      </c>
      <c r="J204">
        <f t="shared" si="25"/>
        <v>0</v>
      </c>
      <c r="K204">
        <f t="shared" si="26"/>
        <v>10.240000000000018</v>
      </c>
      <c r="L204">
        <f t="shared" si="27"/>
        <v>29.313646400000003</v>
      </c>
    </row>
    <row r="205" spans="1:12" x14ac:dyDescent="0.2">
      <c r="A205">
        <v>20</v>
      </c>
      <c r="B205">
        <v>40.4</v>
      </c>
      <c r="C205">
        <v>29</v>
      </c>
      <c r="D205">
        <f t="shared" si="21"/>
        <v>400</v>
      </c>
      <c r="E205">
        <f t="shared" si="21"/>
        <v>1632.1599999999999</v>
      </c>
      <c r="G205">
        <f t="shared" si="22"/>
        <v>1.6063813651106049</v>
      </c>
      <c r="H205">
        <f t="shared" si="23"/>
        <v>808</v>
      </c>
      <c r="I205">
        <f t="shared" si="24"/>
        <v>30.170799999999993</v>
      </c>
      <c r="J205">
        <f t="shared" si="25"/>
        <v>25</v>
      </c>
      <c r="K205">
        <f t="shared" si="26"/>
        <v>54.759999999999977</v>
      </c>
      <c r="L205">
        <f t="shared" si="27"/>
        <v>29.247953599999995</v>
      </c>
    </row>
    <row r="206" spans="1:12" x14ac:dyDescent="0.2">
      <c r="A206">
        <v>25</v>
      </c>
      <c r="B206">
        <v>44.8</v>
      </c>
      <c r="C206">
        <v>29</v>
      </c>
      <c r="D206">
        <f t="shared" si="21"/>
        <v>625</v>
      </c>
      <c r="E206">
        <f t="shared" si="21"/>
        <v>2007.0399999999997</v>
      </c>
      <c r="G206">
        <f t="shared" si="22"/>
        <v>1.651278013998144</v>
      </c>
      <c r="H206">
        <f t="shared" si="23"/>
        <v>1120</v>
      </c>
      <c r="I206">
        <f t="shared" si="24"/>
        <v>29.472499999999997</v>
      </c>
      <c r="J206">
        <f t="shared" si="25"/>
        <v>100</v>
      </c>
      <c r="K206">
        <f t="shared" si="26"/>
        <v>139.23999999999992</v>
      </c>
      <c r="L206">
        <f t="shared" si="27"/>
        <v>28.998486400000004</v>
      </c>
    </row>
    <row r="207" spans="1:12" x14ac:dyDescent="0.2">
      <c r="A207">
        <v>30</v>
      </c>
      <c r="B207">
        <v>49.4</v>
      </c>
      <c r="C207">
        <v>29</v>
      </c>
      <c r="D207">
        <f t="shared" si="21"/>
        <v>900</v>
      </c>
      <c r="E207">
        <f t="shared" si="21"/>
        <v>2440.3599999999997</v>
      </c>
      <c r="G207">
        <f t="shared" si="22"/>
        <v>1.6937269489236468</v>
      </c>
      <c r="H207">
        <f t="shared" si="23"/>
        <v>1482</v>
      </c>
      <c r="I207">
        <f t="shared" si="24"/>
        <v>28.155199999999997</v>
      </c>
      <c r="J207">
        <f t="shared" si="25"/>
        <v>225</v>
      </c>
      <c r="K207">
        <f t="shared" si="26"/>
        <v>268.95999999999998</v>
      </c>
      <c r="L207">
        <f t="shared" si="27"/>
        <v>28.511165600000002</v>
      </c>
    </row>
    <row r="208" spans="1:12" x14ac:dyDescent="0.2">
      <c r="A208">
        <v>0</v>
      </c>
      <c r="B208">
        <v>25.2</v>
      </c>
      <c r="C208">
        <v>30</v>
      </c>
      <c r="D208">
        <f t="shared" si="21"/>
        <v>0</v>
      </c>
      <c r="E208">
        <f t="shared" si="21"/>
        <v>635.04</v>
      </c>
      <c r="G208">
        <f t="shared" si="22"/>
        <v>1.4014005407815442</v>
      </c>
      <c r="H208">
        <f t="shared" si="23"/>
        <v>0</v>
      </c>
      <c r="I208">
        <f t="shared" si="24"/>
        <v>28.239999999999995</v>
      </c>
      <c r="J208">
        <f t="shared" si="25"/>
        <v>225</v>
      </c>
      <c r="K208">
        <f t="shared" si="26"/>
        <v>60.840000000000011</v>
      </c>
      <c r="L208">
        <f t="shared" si="27"/>
        <v>29.435662399999998</v>
      </c>
    </row>
    <row r="209" spans="1:12" x14ac:dyDescent="0.2">
      <c r="A209">
        <v>5</v>
      </c>
      <c r="B209">
        <v>29</v>
      </c>
      <c r="C209">
        <v>30</v>
      </c>
      <c r="D209">
        <f t="shared" si="21"/>
        <v>25</v>
      </c>
      <c r="E209">
        <f t="shared" si="21"/>
        <v>841</v>
      </c>
      <c r="G209">
        <f t="shared" si="22"/>
        <v>1.4623979978989561</v>
      </c>
      <c r="H209">
        <f t="shared" si="23"/>
        <v>145</v>
      </c>
      <c r="I209">
        <f t="shared" si="24"/>
        <v>29.686</v>
      </c>
      <c r="J209">
        <f t="shared" si="25"/>
        <v>100</v>
      </c>
      <c r="K209">
        <f t="shared" si="26"/>
        <v>16</v>
      </c>
      <c r="L209">
        <f t="shared" si="27"/>
        <v>29.776760000000003</v>
      </c>
    </row>
    <row r="210" spans="1:12" x14ac:dyDescent="0.2">
      <c r="A210">
        <v>10</v>
      </c>
      <c r="B210">
        <v>33.1</v>
      </c>
      <c r="C210">
        <v>30</v>
      </c>
      <c r="D210">
        <f t="shared" si="21"/>
        <v>100</v>
      </c>
      <c r="E210">
        <f t="shared" si="21"/>
        <v>1095.6100000000001</v>
      </c>
      <c r="G210">
        <f t="shared" si="22"/>
        <v>1.5198279937757189</v>
      </c>
      <c r="H210">
        <f t="shared" si="23"/>
        <v>331</v>
      </c>
      <c r="I210">
        <f t="shared" si="24"/>
        <v>30.778100000000002</v>
      </c>
      <c r="J210">
        <f t="shared" si="25"/>
        <v>25</v>
      </c>
      <c r="K210">
        <f t="shared" si="26"/>
        <v>1.0000000000000285E-2</v>
      </c>
      <c r="L210">
        <f t="shared" si="27"/>
        <v>30.164218600000002</v>
      </c>
    </row>
    <row r="211" spans="1:12" x14ac:dyDescent="0.2">
      <c r="A211">
        <v>15</v>
      </c>
      <c r="B211">
        <v>37.299999999999997</v>
      </c>
      <c r="C211">
        <v>30</v>
      </c>
      <c r="D211">
        <f t="shared" si="21"/>
        <v>225</v>
      </c>
      <c r="E211">
        <f t="shared" si="21"/>
        <v>1391.2899999999997</v>
      </c>
      <c r="G211">
        <f t="shared" si="22"/>
        <v>1.5717088318086876</v>
      </c>
      <c r="H211">
        <f t="shared" si="23"/>
        <v>559.5</v>
      </c>
      <c r="I211">
        <f t="shared" si="24"/>
        <v>31.264949999999995</v>
      </c>
      <c r="J211">
        <f t="shared" si="25"/>
        <v>0</v>
      </c>
      <c r="K211">
        <f t="shared" si="26"/>
        <v>18.489999999999977</v>
      </c>
      <c r="L211">
        <f t="shared" si="27"/>
        <v>30.330541399999998</v>
      </c>
    </row>
    <row r="212" spans="1:12" x14ac:dyDescent="0.2">
      <c r="A212">
        <v>20</v>
      </c>
      <c r="B212">
        <v>41.7</v>
      </c>
      <c r="C212">
        <v>30</v>
      </c>
      <c r="D212">
        <f t="shared" si="21"/>
        <v>400</v>
      </c>
      <c r="E212">
        <f t="shared" si="21"/>
        <v>1738.8900000000003</v>
      </c>
      <c r="G212">
        <f t="shared" si="22"/>
        <v>1.6201360549737576</v>
      </c>
      <c r="H212">
        <f t="shared" si="23"/>
        <v>834</v>
      </c>
      <c r="I212">
        <f t="shared" si="24"/>
        <v>31.200400000000002</v>
      </c>
      <c r="J212">
        <f t="shared" si="25"/>
        <v>25</v>
      </c>
      <c r="K212">
        <f t="shared" si="26"/>
        <v>75.690000000000055</v>
      </c>
      <c r="L212">
        <f t="shared" si="27"/>
        <v>30.332083400000002</v>
      </c>
    </row>
    <row r="213" spans="1:12" x14ac:dyDescent="0.2">
      <c r="A213">
        <v>25</v>
      </c>
      <c r="B213">
        <v>46.2</v>
      </c>
      <c r="C213">
        <v>30</v>
      </c>
      <c r="D213">
        <f t="shared" si="21"/>
        <v>625</v>
      </c>
      <c r="E213">
        <f t="shared" si="21"/>
        <v>2134.44</v>
      </c>
      <c r="G213">
        <f t="shared" si="22"/>
        <v>1.6646419755561255</v>
      </c>
      <c r="H213">
        <f t="shared" si="23"/>
        <v>1155</v>
      </c>
      <c r="I213">
        <f t="shared" si="24"/>
        <v>30.462999999999997</v>
      </c>
      <c r="J213">
        <f t="shared" si="25"/>
        <v>100</v>
      </c>
      <c r="K213">
        <f t="shared" si="26"/>
        <v>174.24000000000007</v>
      </c>
      <c r="L213">
        <f t="shared" si="27"/>
        <v>30.040086400000003</v>
      </c>
    </row>
    <row r="214" spans="1:12" x14ac:dyDescent="0.2">
      <c r="A214">
        <v>30</v>
      </c>
      <c r="B214">
        <v>50.9</v>
      </c>
      <c r="C214">
        <v>30</v>
      </c>
      <c r="D214">
        <f t="shared" si="21"/>
        <v>900</v>
      </c>
      <c r="E214">
        <f t="shared" si="21"/>
        <v>2590.81</v>
      </c>
      <c r="G214">
        <f t="shared" si="22"/>
        <v>1.7067177823367587</v>
      </c>
      <c r="H214">
        <f t="shared" si="23"/>
        <v>1527</v>
      </c>
      <c r="I214">
        <f t="shared" si="24"/>
        <v>29.089699999999997</v>
      </c>
      <c r="J214">
        <f t="shared" si="25"/>
        <v>225</v>
      </c>
      <c r="K214">
        <f t="shared" si="26"/>
        <v>320.40999999999997</v>
      </c>
      <c r="L214">
        <f t="shared" si="27"/>
        <v>29.493362599999998</v>
      </c>
    </row>
    <row r="215" spans="1:12" x14ac:dyDescent="0.2">
      <c r="A215">
        <v>0</v>
      </c>
      <c r="B215">
        <v>26</v>
      </c>
      <c r="C215">
        <v>31</v>
      </c>
      <c r="D215">
        <f t="shared" si="21"/>
        <v>0</v>
      </c>
      <c r="E215">
        <f t="shared" si="21"/>
        <v>676</v>
      </c>
      <c r="G215">
        <f t="shared" si="22"/>
        <v>1.414973347970818</v>
      </c>
      <c r="H215">
        <f t="shared" si="23"/>
        <v>0</v>
      </c>
      <c r="I215">
        <f t="shared" si="24"/>
        <v>29.143999999999995</v>
      </c>
      <c r="J215">
        <f t="shared" si="25"/>
        <v>225</v>
      </c>
      <c r="K215">
        <f t="shared" si="26"/>
        <v>49</v>
      </c>
      <c r="L215">
        <f t="shared" si="27"/>
        <v>30.397639999999999</v>
      </c>
    </row>
    <row r="216" spans="1:12" x14ac:dyDescent="0.2">
      <c r="A216">
        <v>5</v>
      </c>
      <c r="B216">
        <v>30</v>
      </c>
      <c r="C216">
        <v>31</v>
      </c>
      <c r="D216">
        <f t="shared" si="21"/>
        <v>25</v>
      </c>
      <c r="E216">
        <f t="shared" si="21"/>
        <v>900</v>
      </c>
      <c r="G216">
        <f t="shared" si="22"/>
        <v>1.4771212547196624</v>
      </c>
      <c r="H216">
        <f t="shared" si="23"/>
        <v>150</v>
      </c>
      <c r="I216">
        <f t="shared" si="24"/>
        <v>30.7315</v>
      </c>
      <c r="J216">
        <f t="shared" si="25"/>
        <v>100</v>
      </c>
      <c r="K216">
        <f t="shared" si="26"/>
        <v>9</v>
      </c>
      <c r="L216">
        <f t="shared" si="27"/>
        <v>30.887239999999998</v>
      </c>
    </row>
    <row r="217" spans="1:12" x14ac:dyDescent="0.2">
      <c r="A217">
        <v>10</v>
      </c>
      <c r="B217">
        <v>34.1</v>
      </c>
      <c r="C217">
        <v>31</v>
      </c>
      <c r="D217">
        <f t="shared" si="21"/>
        <v>100</v>
      </c>
      <c r="E217">
        <f t="shared" si="21"/>
        <v>1162.8100000000002</v>
      </c>
      <c r="G217">
        <f t="shared" si="22"/>
        <v>1.5327543789924978</v>
      </c>
      <c r="H217">
        <f t="shared" si="23"/>
        <v>341</v>
      </c>
      <c r="I217">
        <f t="shared" si="24"/>
        <v>31.739100000000004</v>
      </c>
      <c r="J217">
        <f t="shared" si="25"/>
        <v>25</v>
      </c>
      <c r="K217">
        <f t="shared" si="26"/>
        <v>1.2100000000000031</v>
      </c>
      <c r="L217">
        <f t="shared" si="27"/>
        <v>31.183450599999997</v>
      </c>
    </row>
    <row r="218" spans="1:12" x14ac:dyDescent="0.2">
      <c r="A218">
        <v>15</v>
      </c>
      <c r="B218">
        <v>38.5</v>
      </c>
      <c r="C218">
        <v>31</v>
      </c>
      <c r="D218">
        <f t="shared" si="21"/>
        <v>225</v>
      </c>
      <c r="E218">
        <f t="shared" si="21"/>
        <v>1482.25</v>
      </c>
      <c r="G218">
        <f t="shared" si="22"/>
        <v>1.5854607295085006</v>
      </c>
      <c r="H218">
        <f t="shared" si="23"/>
        <v>577.5</v>
      </c>
      <c r="I218">
        <f t="shared" si="24"/>
        <v>32.316749999999999</v>
      </c>
      <c r="J218">
        <f t="shared" si="25"/>
        <v>0</v>
      </c>
      <c r="K218">
        <f t="shared" si="26"/>
        <v>30.25</v>
      </c>
      <c r="L218">
        <f t="shared" si="27"/>
        <v>31.445014999999994</v>
      </c>
    </row>
    <row r="219" spans="1:12" x14ac:dyDescent="0.2">
      <c r="A219">
        <v>20</v>
      </c>
      <c r="B219">
        <v>43</v>
      </c>
      <c r="C219">
        <v>31</v>
      </c>
      <c r="D219">
        <f t="shared" si="21"/>
        <v>400</v>
      </c>
      <c r="E219">
        <f t="shared" si="21"/>
        <v>1849</v>
      </c>
      <c r="G219">
        <f t="shared" si="22"/>
        <v>1.6334684555795864</v>
      </c>
      <c r="H219">
        <f t="shared" si="23"/>
        <v>860</v>
      </c>
      <c r="I219">
        <f t="shared" si="24"/>
        <v>32.229999999999997</v>
      </c>
      <c r="J219">
        <f t="shared" si="25"/>
        <v>25</v>
      </c>
      <c r="K219">
        <f t="shared" si="26"/>
        <v>100</v>
      </c>
      <c r="L219">
        <f t="shared" si="27"/>
        <v>31.422499999999999</v>
      </c>
    </row>
    <row r="220" spans="1:12" x14ac:dyDescent="0.2">
      <c r="A220">
        <v>25</v>
      </c>
      <c r="B220">
        <v>47.6</v>
      </c>
      <c r="C220">
        <v>31</v>
      </c>
      <c r="D220">
        <f t="shared" si="21"/>
        <v>625</v>
      </c>
      <c r="E220">
        <f t="shared" si="21"/>
        <v>2265.7600000000002</v>
      </c>
      <c r="G220">
        <f t="shared" si="22"/>
        <v>1.6776069527204931</v>
      </c>
      <c r="H220">
        <f t="shared" si="23"/>
        <v>1190</v>
      </c>
      <c r="I220">
        <f t="shared" si="24"/>
        <v>31.453499999999998</v>
      </c>
      <c r="J220">
        <f t="shared" si="25"/>
        <v>100</v>
      </c>
      <c r="K220">
        <f t="shared" si="26"/>
        <v>213.16000000000005</v>
      </c>
      <c r="L220">
        <f t="shared" si="27"/>
        <v>31.088977600000007</v>
      </c>
    </row>
    <row r="221" spans="1:12" x14ac:dyDescent="0.2">
      <c r="A221">
        <v>30</v>
      </c>
      <c r="B221">
        <v>52.4</v>
      </c>
      <c r="C221">
        <v>31</v>
      </c>
      <c r="D221">
        <f t="shared" si="21"/>
        <v>900</v>
      </c>
      <c r="E221">
        <f t="shared" si="21"/>
        <v>2745.7599999999998</v>
      </c>
      <c r="G221">
        <f t="shared" si="22"/>
        <v>1.7193312869837267</v>
      </c>
      <c r="H221">
        <f t="shared" si="23"/>
        <v>1572</v>
      </c>
      <c r="I221">
        <f t="shared" si="24"/>
        <v>30.024199999999997</v>
      </c>
      <c r="J221">
        <f t="shared" si="25"/>
        <v>225</v>
      </c>
      <c r="K221">
        <f t="shared" si="26"/>
        <v>376.35999999999996</v>
      </c>
      <c r="L221">
        <f t="shared" si="27"/>
        <v>30.483929599999996</v>
      </c>
    </row>
    <row r="222" spans="1:12" x14ac:dyDescent="0.2">
      <c r="A222">
        <v>0</v>
      </c>
      <c r="B222">
        <v>26.8</v>
      </c>
      <c r="C222">
        <v>32</v>
      </c>
      <c r="D222">
        <f t="shared" si="21"/>
        <v>0</v>
      </c>
      <c r="E222">
        <f t="shared" si="21"/>
        <v>718.24</v>
      </c>
      <c r="G222">
        <f t="shared" si="22"/>
        <v>1.4281347940287887</v>
      </c>
      <c r="H222">
        <f t="shared" si="23"/>
        <v>0</v>
      </c>
      <c r="I222">
        <f t="shared" si="24"/>
        <v>30.047999999999998</v>
      </c>
      <c r="J222">
        <f t="shared" si="25"/>
        <v>225</v>
      </c>
      <c r="K222">
        <f t="shared" si="26"/>
        <v>38.439999999999991</v>
      </c>
      <c r="L222">
        <f t="shared" si="27"/>
        <v>31.361998399999997</v>
      </c>
    </row>
    <row r="223" spans="1:12" x14ac:dyDescent="0.2">
      <c r="A223">
        <v>5</v>
      </c>
      <c r="B223">
        <v>30.9</v>
      </c>
      <c r="C223">
        <v>32</v>
      </c>
      <c r="D223">
        <f t="shared" si="21"/>
        <v>25</v>
      </c>
      <c r="E223">
        <f t="shared" si="21"/>
        <v>954.81</v>
      </c>
      <c r="G223">
        <f t="shared" si="22"/>
        <v>1.4899584794248346</v>
      </c>
      <c r="H223">
        <f t="shared" si="23"/>
        <v>154.5</v>
      </c>
      <c r="I223">
        <f t="shared" si="24"/>
        <v>31.672449999999998</v>
      </c>
      <c r="J223">
        <f t="shared" si="25"/>
        <v>100</v>
      </c>
      <c r="K223">
        <f t="shared" si="26"/>
        <v>4.4100000000000064</v>
      </c>
      <c r="L223">
        <f t="shared" si="27"/>
        <v>31.889852600000001</v>
      </c>
    </row>
    <row r="224" spans="1:12" x14ac:dyDescent="0.2">
      <c r="A224">
        <v>10</v>
      </c>
      <c r="B224">
        <v>35.1</v>
      </c>
      <c r="C224">
        <v>32</v>
      </c>
      <c r="D224">
        <f t="shared" si="21"/>
        <v>100</v>
      </c>
      <c r="E224">
        <f t="shared" si="21"/>
        <v>1232.01</v>
      </c>
      <c r="G224">
        <f t="shared" si="22"/>
        <v>1.5453071164658241</v>
      </c>
      <c r="H224">
        <f t="shared" si="23"/>
        <v>351</v>
      </c>
      <c r="I224">
        <f t="shared" si="24"/>
        <v>32.700099999999999</v>
      </c>
      <c r="J224">
        <f t="shared" si="25"/>
        <v>25</v>
      </c>
      <c r="K224">
        <f t="shared" si="26"/>
        <v>4.4100000000000064</v>
      </c>
      <c r="L224">
        <f t="shared" si="27"/>
        <v>32.206402599999997</v>
      </c>
    </row>
    <row r="225" spans="1:12" x14ac:dyDescent="0.2">
      <c r="A225">
        <v>15</v>
      </c>
      <c r="B225">
        <v>39.6</v>
      </c>
      <c r="C225">
        <v>32</v>
      </c>
      <c r="D225">
        <f t="shared" si="21"/>
        <v>225</v>
      </c>
      <c r="E225">
        <f t="shared" si="21"/>
        <v>1568.16</v>
      </c>
      <c r="G225">
        <f t="shared" si="22"/>
        <v>1.5976951859255124</v>
      </c>
      <c r="H225">
        <f t="shared" si="23"/>
        <v>594</v>
      </c>
      <c r="I225">
        <f t="shared" si="24"/>
        <v>33.280900000000003</v>
      </c>
      <c r="J225">
        <f t="shared" si="25"/>
        <v>0</v>
      </c>
      <c r="K225">
        <f t="shared" si="26"/>
        <v>43.560000000000016</v>
      </c>
      <c r="L225">
        <f t="shared" si="27"/>
        <v>32.471321599999996</v>
      </c>
    </row>
    <row r="226" spans="1:12" x14ac:dyDescent="0.2">
      <c r="A226">
        <v>20</v>
      </c>
      <c r="B226">
        <v>44.2</v>
      </c>
      <c r="C226">
        <v>32</v>
      </c>
      <c r="D226">
        <f t="shared" si="21"/>
        <v>400</v>
      </c>
      <c r="E226">
        <f t="shared" si="21"/>
        <v>1953.6400000000003</v>
      </c>
      <c r="G226">
        <f t="shared" si="22"/>
        <v>1.6454222693490919</v>
      </c>
      <c r="H226">
        <f t="shared" si="23"/>
        <v>884</v>
      </c>
      <c r="I226">
        <f t="shared" si="24"/>
        <v>33.180399999999999</v>
      </c>
      <c r="J226">
        <f t="shared" si="25"/>
        <v>25</v>
      </c>
      <c r="K226">
        <f t="shared" si="26"/>
        <v>125.44000000000007</v>
      </c>
      <c r="L226">
        <f t="shared" si="27"/>
        <v>32.434618399999998</v>
      </c>
    </row>
    <row r="227" spans="1:12" x14ac:dyDescent="0.2">
      <c r="A227">
        <v>25</v>
      </c>
      <c r="B227">
        <v>49</v>
      </c>
      <c r="C227">
        <v>32</v>
      </c>
      <c r="D227">
        <f t="shared" si="21"/>
        <v>625</v>
      </c>
      <c r="E227">
        <f t="shared" si="21"/>
        <v>2401</v>
      </c>
      <c r="G227">
        <f t="shared" si="22"/>
        <v>1.6901960800285136</v>
      </c>
      <c r="H227">
        <f t="shared" si="23"/>
        <v>1225</v>
      </c>
      <c r="I227">
        <f t="shared" si="24"/>
        <v>32.444000000000003</v>
      </c>
      <c r="J227">
        <f t="shared" si="25"/>
        <v>100</v>
      </c>
      <c r="K227">
        <f t="shared" si="26"/>
        <v>256</v>
      </c>
      <c r="L227">
        <f t="shared" si="27"/>
        <v>32.145159999999997</v>
      </c>
    </row>
    <row r="228" spans="1:12" x14ac:dyDescent="0.2">
      <c r="A228">
        <v>30</v>
      </c>
      <c r="B228">
        <v>53.9</v>
      </c>
      <c r="C228">
        <v>32</v>
      </c>
      <c r="D228">
        <f t="shared" si="21"/>
        <v>900</v>
      </c>
      <c r="E228">
        <f t="shared" si="21"/>
        <v>2905.21</v>
      </c>
      <c r="G228">
        <f t="shared" si="22"/>
        <v>1.7315887651867388</v>
      </c>
      <c r="H228">
        <f t="shared" si="23"/>
        <v>1617</v>
      </c>
      <c r="I228">
        <f t="shared" si="24"/>
        <v>30.95869999999999</v>
      </c>
      <c r="J228">
        <f t="shared" si="25"/>
        <v>225</v>
      </c>
      <c r="K228">
        <f t="shared" si="26"/>
        <v>436.80999999999995</v>
      </c>
      <c r="L228">
        <f t="shared" si="27"/>
        <v>31.482866600000001</v>
      </c>
    </row>
    <row r="229" spans="1:12" x14ac:dyDescent="0.2">
      <c r="A229">
        <v>0</v>
      </c>
      <c r="B229">
        <v>27.5</v>
      </c>
      <c r="C229">
        <v>33</v>
      </c>
      <c r="D229">
        <f t="shared" si="21"/>
        <v>0</v>
      </c>
      <c r="E229">
        <f t="shared" si="21"/>
        <v>756.25</v>
      </c>
      <c r="G229">
        <f t="shared" si="22"/>
        <v>1.4393326938302626</v>
      </c>
      <c r="H229">
        <f t="shared" si="23"/>
        <v>0</v>
      </c>
      <c r="I229">
        <f t="shared" si="24"/>
        <v>30.838999999999995</v>
      </c>
      <c r="J229">
        <f t="shared" si="25"/>
        <v>225</v>
      </c>
      <c r="K229">
        <f t="shared" si="26"/>
        <v>30.25</v>
      </c>
      <c r="L229">
        <f t="shared" si="27"/>
        <v>32.207765000000009</v>
      </c>
    </row>
    <row r="230" spans="1:12" x14ac:dyDescent="0.2">
      <c r="A230">
        <v>5</v>
      </c>
      <c r="B230">
        <v>31.7</v>
      </c>
      <c r="C230">
        <v>33</v>
      </c>
      <c r="D230">
        <f t="shared" si="21"/>
        <v>25</v>
      </c>
      <c r="E230">
        <f t="shared" si="21"/>
        <v>1004.89</v>
      </c>
      <c r="G230">
        <f t="shared" si="22"/>
        <v>1.5010592622177514</v>
      </c>
      <c r="H230">
        <f t="shared" si="23"/>
        <v>158.5</v>
      </c>
      <c r="I230">
        <f t="shared" si="24"/>
        <v>32.508850000000002</v>
      </c>
      <c r="J230">
        <f t="shared" si="25"/>
        <v>100</v>
      </c>
      <c r="K230">
        <f t="shared" si="26"/>
        <v>1.6900000000000019</v>
      </c>
      <c r="L230">
        <f t="shared" si="27"/>
        <v>32.783593400000001</v>
      </c>
    </row>
    <row r="231" spans="1:12" x14ac:dyDescent="0.2">
      <c r="A231">
        <v>10</v>
      </c>
      <c r="B231">
        <v>36.1</v>
      </c>
      <c r="C231">
        <v>33</v>
      </c>
      <c r="D231">
        <f t="shared" si="21"/>
        <v>100</v>
      </c>
      <c r="E231">
        <f t="shared" si="21"/>
        <v>1303.21</v>
      </c>
      <c r="G231">
        <f t="shared" si="22"/>
        <v>1.5575072019056579</v>
      </c>
      <c r="H231">
        <f t="shared" si="23"/>
        <v>361</v>
      </c>
      <c r="I231">
        <f t="shared" si="24"/>
        <v>33.661100000000005</v>
      </c>
      <c r="J231">
        <f t="shared" si="25"/>
        <v>25</v>
      </c>
      <c r="K231">
        <f t="shared" si="26"/>
        <v>9.6100000000000083</v>
      </c>
      <c r="L231">
        <f t="shared" si="27"/>
        <v>33.233074599999995</v>
      </c>
    </row>
    <row r="232" spans="1:12" x14ac:dyDescent="0.2">
      <c r="A232">
        <v>15</v>
      </c>
      <c r="B232">
        <v>40.700000000000003</v>
      </c>
      <c r="C232">
        <v>33</v>
      </c>
      <c r="D232">
        <f t="shared" si="21"/>
        <v>225</v>
      </c>
      <c r="E232">
        <f t="shared" si="21"/>
        <v>1656.4900000000002</v>
      </c>
      <c r="G232">
        <f t="shared" si="22"/>
        <v>1.6095944092252201</v>
      </c>
      <c r="H232">
        <f t="shared" si="23"/>
        <v>610.5</v>
      </c>
      <c r="I232">
        <f t="shared" si="24"/>
        <v>34.245049999999999</v>
      </c>
      <c r="J232">
        <f t="shared" si="25"/>
        <v>0</v>
      </c>
      <c r="K232">
        <f t="shared" si="26"/>
        <v>59.290000000000042</v>
      </c>
      <c r="L232">
        <f t="shared" si="27"/>
        <v>33.502129400000001</v>
      </c>
    </row>
    <row r="233" spans="1:12" x14ac:dyDescent="0.2">
      <c r="A233">
        <v>20</v>
      </c>
      <c r="B233">
        <v>45.4</v>
      </c>
      <c r="C233">
        <v>33</v>
      </c>
      <c r="D233">
        <f t="shared" si="21"/>
        <v>400</v>
      </c>
      <c r="E233">
        <f t="shared" si="21"/>
        <v>2061.16</v>
      </c>
      <c r="G233">
        <f t="shared" si="22"/>
        <v>1.657055852857104</v>
      </c>
      <c r="H233">
        <f t="shared" si="23"/>
        <v>908</v>
      </c>
      <c r="I233">
        <f t="shared" si="24"/>
        <v>34.130799999999994</v>
      </c>
      <c r="J233">
        <f t="shared" si="25"/>
        <v>25</v>
      </c>
      <c r="K233">
        <f t="shared" si="26"/>
        <v>153.75999999999996</v>
      </c>
      <c r="L233">
        <f t="shared" si="27"/>
        <v>33.452093599999991</v>
      </c>
    </row>
    <row r="234" spans="1:12" x14ac:dyDescent="0.2">
      <c r="A234">
        <v>25</v>
      </c>
      <c r="B234">
        <v>50.3</v>
      </c>
      <c r="C234">
        <v>33</v>
      </c>
      <c r="D234">
        <f t="shared" si="21"/>
        <v>625</v>
      </c>
      <c r="E234">
        <f t="shared" si="21"/>
        <v>2530.0899999999997</v>
      </c>
      <c r="G234">
        <f t="shared" si="22"/>
        <v>1.7015679850559273</v>
      </c>
      <c r="H234">
        <f t="shared" si="23"/>
        <v>1257.5</v>
      </c>
      <c r="I234">
        <f t="shared" si="24"/>
        <v>33.363749999999996</v>
      </c>
      <c r="J234">
        <f t="shared" si="25"/>
        <v>100</v>
      </c>
      <c r="K234">
        <f t="shared" si="26"/>
        <v>299.28999999999991</v>
      </c>
      <c r="L234">
        <f t="shared" si="27"/>
        <v>33.132429399999999</v>
      </c>
    </row>
    <row r="235" spans="1:12" x14ac:dyDescent="0.2">
      <c r="A235">
        <v>30</v>
      </c>
      <c r="B235">
        <v>55.4</v>
      </c>
      <c r="C235">
        <v>33</v>
      </c>
      <c r="D235">
        <f t="shared" si="21"/>
        <v>900</v>
      </c>
      <c r="E235">
        <f t="shared" si="21"/>
        <v>3069.16</v>
      </c>
      <c r="G235">
        <f t="shared" si="22"/>
        <v>1.7435097647284297</v>
      </c>
      <c r="H235">
        <f t="shared" si="23"/>
        <v>1662</v>
      </c>
      <c r="I235">
        <f t="shared" si="24"/>
        <v>31.89319999999999</v>
      </c>
      <c r="J235">
        <f t="shared" si="25"/>
        <v>225</v>
      </c>
      <c r="K235">
        <f t="shared" si="26"/>
        <v>501.75999999999993</v>
      </c>
      <c r="L235">
        <f t="shared" si="27"/>
        <v>32.490173599999991</v>
      </c>
    </row>
    <row r="236" spans="1:12" x14ac:dyDescent="0.2">
      <c r="A236">
        <v>0</v>
      </c>
      <c r="B236">
        <v>28.3</v>
      </c>
      <c r="C236">
        <v>34</v>
      </c>
      <c r="D236">
        <f t="shared" si="21"/>
        <v>0</v>
      </c>
      <c r="E236">
        <f t="shared" si="21"/>
        <v>800.89</v>
      </c>
      <c r="G236">
        <f t="shared" si="22"/>
        <v>1.4517864355242902</v>
      </c>
      <c r="H236">
        <f t="shared" si="23"/>
        <v>0</v>
      </c>
      <c r="I236">
        <f t="shared" si="24"/>
        <v>31.742999999999999</v>
      </c>
      <c r="J236">
        <f t="shared" si="25"/>
        <v>225</v>
      </c>
      <c r="K236">
        <f t="shared" si="26"/>
        <v>22.089999999999993</v>
      </c>
      <c r="L236">
        <f t="shared" si="27"/>
        <v>33.176587400000003</v>
      </c>
    </row>
    <row r="237" spans="1:12" x14ac:dyDescent="0.2">
      <c r="A237">
        <v>5</v>
      </c>
      <c r="B237">
        <v>32.6</v>
      </c>
      <c r="C237">
        <v>34</v>
      </c>
      <c r="D237">
        <f t="shared" si="21"/>
        <v>25</v>
      </c>
      <c r="E237">
        <f t="shared" si="21"/>
        <v>1062.76</v>
      </c>
      <c r="G237">
        <f t="shared" si="22"/>
        <v>1.5132176000679389</v>
      </c>
      <c r="H237">
        <f t="shared" si="23"/>
        <v>163</v>
      </c>
      <c r="I237">
        <f t="shared" si="24"/>
        <v>33.449800000000003</v>
      </c>
      <c r="J237">
        <f t="shared" si="25"/>
        <v>100</v>
      </c>
      <c r="K237">
        <f t="shared" si="26"/>
        <v>0.15999999999999887</v>
      </c>
      <c r="L237">
        <f t="shared" si="27"/>
        <v>33.791897600000006</v>
      </c>
    </row>
    <row r="238" spans="1:12" x14ac:dyDescent="0.2">
      <c r="A238">
        <v>10</v>
      </c>
      <c r="B238">
        <v>37.1</v>
      </c>
      <c r="C238">
        <v>34</v>
      </c>
      <c r="D238">
        <f t="shared" si="21"/>
        <v>100</v>
      </c>
      <c r="E238">
        <f t="shared" si="21"/>
        <v>1376.41</v>
      </c>
      <c r="G238">
        <f t="shared" si="22"/>
        <v>1.5693739096150459</v>
      </c>
      <c r="H238">
        <f t="shared" si="23"/>
        <v>371</v>
      </c>
      <c r="I238">
        <f t="shared" si="24"/>
        <v>34.622099999999996</v>
      </c>
      <c r="J238">
        <f t="shared" si="25"/>
        <v>25</v>
      </c>
      <c r="K238">
        <f t="shared" si="26"/>
        <v>16.810000000000013</v>
      </c>
      <c r="L238">
        <f t="shared" si="27"/>
        <v>34.263466600000008</v>
      </c>
    </row>
    <row r="239" spans="1:12" x14ac:dyDescent="0.2">
      <c r="A239">
        <v>15</v>
      </c>
      <c r="B239">
        <v>41.8</v>
      </c>
      <c r="C239">
        <v>34</v>
      </c>
      <c r="D239">
        <f t="shared" si="21"/>
        <v>225</v>
      </c>
      <c r="E239">
        <f t="shared" si="21"/>
        <v>1747.2399999999998</v>
      </c>
      <c r="G239">
        <f t="shared" si="22"/>
        <v>1.6211762817750353</v>
      </c>
      <c r="H239">
        <f t="shared" si="23"/>
        <v>627</v>
      </c>
      <c r="I239">
        <f t="shared" si="24"/>
        <v>35.209199999999996</v>
      </c>
      <c r="J239">
        <f t="shared" si="25"/>
        <v>0</v>
      </c>
      <c r="K239">
        <f t="shared" si="26"/>
        <v>77.439999999999955</v>
      </c>
      <c r="L239">
        <f t="shared" si="27"/>
        <v>34.537438399999992</v>
      </c>
    </row>
    <row r="240" spans="1:12" x14ac:dyDescent="0.2">
      <c r="A240">
        <v>20</v>
      </c>
      <c r="B240">
        <v>46.7</v>
      </c>
      <c r="C240">
        <v>34</v>
      </c>
      <c r="D240">
        <f t="shared" si="21"/>
        <v>400</v>
      </c>
      <c r="E240">
        <f t="shared" si="21"/>
        <v>2180.8900000000003</v>
      </c>
      <c r="G240">
        <f t="shared" si="22"/>
        <v>1.6693168805661123</v>
      </c>
      <c r="H240">
        <f t="shared" si="23"/>
        <v>934</v>
      </c>
      <c r="I240">
        <f t="shared" si="24"/>
        <v>35.160400000000003</v>
      </c>
      <c r="J240">
        <f t="shared" si="25"/>
        <v>25</v>
      </c>
      <c r="K240">
        <f t="shared" si="26"/>
        <v>187.69000000000008</v>
      </c>
      <c r="L240">
        <f t="shared" si="27"/>
        <v>34.560403399999998</v>
      </c>
    </row>
    <row r="241" spans="1:12" x14ac:dyDescent="0.2">
      <c r="A241">
        <v>25</v>
      </c>
      <c r="B241">
        <v>51.7</v>
      </c>
      <c r="C241">
        <v>34</v>
      </c>
      <c r="D241">
        <f t="shared" si="21"/>
        <v>625</v>
      </c>
      <c r="E241">
        <f t="shared" si="21"/>
        <v>2672.8900000000003</v>
      </c>
      <c r="G241">
        <f t="shared" si="22"/>
        <v>1.7134905430939424</v>
      </c>
      <c r="H241">
        <f t="shared" si="23"/>
        <v>1292.5</v>
      </c>
      <c r="I241">
        <f t="shared" si="24"/>
        <v>34.35425</v>
      </c>
      <c r="J241">
        <f t="shared" si="25"/>
        <v>100</v>
      </c>
      <c r="K241">
        <f t="shared" si="26"/>
        <v>349.69000000000011</v>
      </c>
      <c r="L241">
        <f t="shared" si="27"/>
        <v>34.202673400000002</v>
      </c>
    </row>
    <row r="242" spans="1:12" x14ac:dyDescent="0.2">
      <c r="A242">
        <v>30</v>
      </c>
      <c r="B242">
        <v>56.8</v>
      </c>
      <c r="C242">
        <v>34</v>
      </c>
      <c r="D242">
        <f t="shared" si="21"/>
        <v>900</v>
      </c>
      <c r="E242">
        <f t="shared" si="21"/>
        <v>3226.24</v>
      </c>
      <c r="G242">
        <f t="shared" si="22"/>
        <v>1.7543483357110188</v>
      </c>
      <c r="H242">
        <f t="shared" si="23"/>
        <v>1704</v>
      </c>
      <c r="I242">
        <f t="shared" si="24"/>
        <v>32.7654</v>
      </c>
      <c r="J242">
        <f t="shared" si="25"/>
        <v>225</v>
      </c>
      <c r="K242">
        <f t="shared" si="26"/>
        <v>566.43999999999983</v>
      </c>
      <c r="L242">
        <f t="shared" si="27"/>
        <v>33.437878399999981</v>
      </c>
    </row>
    <row r="243" spans="1:12" x14ac:dyDescent="0.2">
      <c r="A243">
        <v>0</v>
      </c>
      <c r="B243">
        <v>29.1</v>
      </c>
      <c r="C243">
        <v>35</v>
      </c>
      <c r="D243">
        <f t="shared" si="21"/>
        <v>0</v>
      </c>
      <c r="E243">
        <f t="shared" si="21"/>
        <v>846.81000000000006</v>
      </c>
      <c r="G243">
        <f t="shared" si="22"/>
        <v>1.4638929889859074</v>
      </c>
      <c r="H243">
        <f t="shared" si="23"/>
        <v>0</v>
      </c>
      <c r="I243">
        <f t="shared" si="24"/>
        <v>32.646999999999998</v>
      </c>
      <c r="J243">
        <f t="shared" si="25"/>
        <v>225</v>
      </c>
      <c r="K243">
        <f t="shared" si="26"/>
        <v>15.209999999999988</v>
      </c>
      <c r="L243">
        <f t="shared" si="27"/>
        <v>34.1477906</v>
      </c>
    </row>
    <row r="244" spans="1:12" x14ac:dyDescent="0.2">
      <c r="A244">
        <v>5</v>
      </c>
      <c r="B244">
        <v>33.5</v>
      </c>
      <c r="C244">
        <v>35</v>
      </c>
      <c r="D244">
        <f t="shared" si="21"/>
        <v>25</v>
      </c>
      <c r="E244">
        <f t="shared" si="21"/>
        <v>1122.25</v>
      </c>
      <c r="G244">
        <f t="shared" si="22"/>
        <v>1.5250448070368452</v>
      </c>
      <c r="H244">
        <f t="shared" si="23"/>
        <v>167.5</v>
      </c>
      <c r="I244">
        <f t="shared" si="24"/>
        <v>34.390749999999997</v>
      </c>
      <c r="J244">
        <f t="shared" si="25"/>
        <v>100</v>
      </c>
      <c r="K244">
        <f t="shared" si="26"/>
        <v>0.25</v>
      </c>
      <c r="L244">
        <f t="shared" si="27"/>
        <v>34.803215000000002</v>
      </c>
    </row>
    <row r="245" spans="1:12" x14ac:dyDescent="0.2">
      <c r="A245">
        <v>10</v>
      </c>
      <c r="B245">
        <v>38.1</v>
      </c>
      <c r="C245">
        <v>35</v>
      </c>
      <c r="D245">
        <f t="shared" si="21"/>
        <v>100</v>
      </c>
      <c r="E245">
        <f t="shared" si="21"/>
        <v>1451.6100000000001</v>
      </c>
      <c r="G245">
        <f t="shared" si="22"/>
        <v>1.5809249756756194</v>
      </c>
      <c r="H245">
        <f t="shared" si="23"/>
        <v>381</v>
      </c>
      <c r="I245">
        <f t="shared" si="24"/>
        <v>35.583100000000002</v>
      </c>
      <c r="J245">
        <f t="shared" si="25"/>
        <v>25</v>
      </c>
      <c r="K245">
        <f t="shared" si="26"/>
        <v>26.010000000000016</v>
      </c>
      <c r="L245">
        <f t="shared" si="27"/>
        <v>35.297578600000001</v>
      </c>
    </row>
    <row r="246" spans="1:12" x14ac:dyDescent="0.2">
      <c r="A246">
        <v>15</v>
      </c>
      <c r="B246">
        <v>42.9</v>
      </c>
      <c r="C246">
        <v>35</v>
      </c>
      <c r="D246">
        <f t="shared" si="21"/>
        <v>225</v>
      </c>
      <c r="E246">
        <f t="shared" si="21"/>
        <v>1840.4099999999999</v>
      </c>
      <c r="G246">
        <f t="shared" si="22"/>
        <v>1.6324572921847242</v>
      </c>
      <c r="H246">
        <f t="shared" si="23"/>
        <v>643.5</v>
      </c>
      <c r="I246">
        <f t="shared" si="24"/>
        <v>36.173349999999999</v>
      </c>
      <c r="J246">
        <f t="shared" si="25"/>
        <v>0</v>
      </c>
      <c r="K246">
        <f t="shared" si="26"/>
        <v>98.009999999999977</v>
      </c>
      <c r="L246">
        <f t="shared" si="27"/>
        <v>35.577248599999997</v>
      </c>
    </row>
    <row r="247" spans="1:12" x14ac:dyDescent="0.2">
      <c r="A247">
        <v>20</v>
      </c>
      <c r="B247">
        <v>47.9</v>
      </c>
      <c r="C247">
        <v>35</v>
      </c>
      <c r="D247">
        <f t="shared" si="21"/>
        <v>400</v>
      </c>
      <c r="E247">
        <f t="shared" si="21"/>
        <v>2294.41</v>
      </c>
      <c r="G247">
        <f t="shared" si="22"/>
        <v>1.6803355134145632</v>
      </c>
      <c r="H247">
        <f t="shared" si="23"/>
        <v>958</v>
      </c>
      <c r="I247">
        <f t="shared" si="24"/>
        <v>36.110799999999998</v>
      </c>
      <c r="J247">
        <f t="shared" si="25"/>
        <v>25</v>
      </c>
      <c r="K247">
        <f t="shared" si="26"/>
        <v>222.00999999999996</v>
      </c>
      <c r="L247">
        <f t="shared" si="27"/>
        <v>35.589038599999988</v>
      </c>
    </row>
    <row r="248" spans="1:12" x14ac:dyDescent="0.2">
      <c r="A248">
        <v>25</v>
      </c>
      <c r="B248">
        <v>53</v>
      </c>
      <c r="C248">
        <v>35</v>
      </c>
      <c r="D248">
        <f t="shared" si="21"/>
        <v>625</v>
      </c>
      <c r="E248">
        <f t="shared" si="21"/>
        <v>2809</v>
      </c>
      <c r="G248">
        <f t="shared" si="22"/>
        <v>1.7242758696007889</v>
      </c>
      <c r="H248">
        <f t="shared" si="23"/>
        <v>1325</v>
      </c>
      <c r="I248">
        <f t="shared" si="24"/>
        <v>35.273999999999994</v>
      </c>
      <c r="J248">
        <f t="shared" si="25"/>
        <v>100</v>
      </c>
      <c r="K248">
        <f t="shared" si="26"/>
        <v>400</v>
      </c>
      <c r="L248">
        <f t="shared" si="27"/>
        <v>35.203000000000003</v>
      </c>
    </row>
    <row r="249" spans="1:12" x14ac:dyDescent="0.2">
      <c r="A249">
        <v>30</v>
      </c>
      <c r="B249">
        <v>58.3</v>
      </c>
      <c r="C249">
        <v>35</v>
      </c>
      <c r="D249">
        <f t="shared" si="21"/>
        <v>900</v>
      </c>
      <c r="E249">
        <f t="shared" si="21"/>
        <v>3398.89</v>
      </c>
      <c r="G249">
        <f t="shared" si="22"/>
        <v>1.7656685547590141</v>
      </c>
      <c r="H249">
        <f t="shared" si="23"/>
        <v>1749</v>
      </c>
      <c r="I249">
        <f t="shared" si="24"/>
        <v>33.699899999999992</v>
      </c>
      <c r="J249">
        <f t="shared" si="25"/>
        <v>225</v>
      </c>
      <c r="K249">
        <f t="shared" si="26"/>
        <v>640.0899999999998</v>
      </c>
      <c r="L249">
        <f t="shared" si="27"/>
        <v>34.461367399999979</v>
      </c>
    </row>
    <row r="250" spans="1:12" x14ac:dyDescent="0.2">
      <c r="A250">
        <v>0</v>
      </c>
      <c r="B250">
        <v>29.7</v>
      </c>
      <c r="C250">
        <v>36</v>
      </c>
      <c r="D250">
        <f t="shared" si="21"/>
        <v>0</v>
      </c>
      <c r="E250">
        <f t="shared" si="21"/>
        <v>882.08999999999992</v>
      </c>
      <c r="G250">
        <f t="shared" si="22"/>
        <v>1.4727564493172123</v>
      </c>
      <c r="H250">
        <f t="shared" si="23"/>
        <v>0</v>
      </c>
      <c r="I250">
        <f t="shared" si="24"/>
        <v>33.324999999999996</v>
      </c>
      <c r="J250">
        <f t="shared" si="25"/>
        <v>225</v>
      </c>
      <c r="K250">
        <f t="shared" si="26"/>
        <v>10.890000000000004</v>
      </c>
      <c r="L250">
        <f t="shared" si="27"/>
        <v>34.877755399999998</v>
      </c>
    </row>
    <row r="251" spans="1:12" x14ac:dyDescent="0.2">
      <c r="A251">
        <v>5</v>
      </c>
      <c r="B251">
        <v>34.200000000000003</v>
      </c>
      <c r="C251">
        <v>36</v>
      </c>
      <c r="D251">
        <f t="shared" si="21"/>
        <v>25</v>
      </c>
      <c r="E251">
        <f t="shared" si="21"/>
        <v>1169.6400000000001</v>
      </c>
      <c r="G251">
        <f t="shared" si="22"/>
        <v>1.5340261060561351</v>
      </c>
      <c r="H251">
        <f t="shared" si="23"/>
        <v>171</v>
      </c>
      <c r="I251">
        <f t="shared" si="24"/>
        <v>35.122600000000006</v>
      </c>
      <c r="J251">
        <f t="shared" si="25"/>
        <v>100</v>
      </c>
      <c r="K251">
        <f t="shared" si="26"/>
        <v>1.4400000000000068</v>
      </c>
      <c r="L251">
        <f t="shared" si="27"/>
        <v>35.591878400000006</v>
      </c>
    </row>
    <row r="252" spans="1:12" x14ac:dyDescent="0.2">
      <c r="A252">
        <v>10</v>
      </c>
      <c r="B252">
        <v>39</v>
      </c>
      <c r="C252">
        <v>36</v>
      </c>
      <c r="D252">
        <f t="shared" si="21"/>
        <v>100</v>
      </c>
      <c r="E252">
        <f t="shared" si="21"/>
        <v>1521</v>
      </c>
      <c r="G252">
        <f t="shared" si="22"/>
        <v>1.5910646070264991</v>
      </c>
      <c r="H252">
        <f t="shared" si="23"/>
        <v>390</v>
      </c>
      <c r="I252">
        <f t="shared" si="24"/>
        <v>36.447999999999993</v>
      </c>
      <c r="J252">
        <f t="shared" si="25"/>
        <v>25</v>
      </c>
      <c r="K252">
        <f t="shared" si="26"/>
        <v>36</v>
      </c>
      <c r="L252">
        <f t="shared" si="27"/>
        <v>36.231459999999998</v>
      </c>
    </row>
    <row r="253" spans="1:12" x14ac:dyDescent="0.2">
      <c r="A253">
        <v>15</v>
      </c>
      <c r="B253">
        <v>44</v>
      </c>
      <c r="C253">
        <v>36</v>
      </c>
      <c r="D253">
        <f t="shared" si="21"/>
        <v>225</v>
      </c>
      <c r="E253">
        <f t="shared" si="21"/>
        <v>1936</v>
      </c>
      <c r="G253">
        <f t="shared" si="22"/>
        <v>1.6434526764861874</v>
      </c>
      <c r="H253">
        <f t="shared" si="23"/>
        <v>660</v>
      </c>
      <c r="I253">
        <f t="shared" si="24"/>
        <v>37.137500000000003</v>
      </c>
      <c r="J253">
        <f t="shared" si="25"/>
        <v>0</v>
      </c>
      <c r="K253">
        <f t="shared" si="26"/>
        <v>121</v>
      </c>
      <c r="L253">
        <f t="shared" si="27"/>
        <v>36.621559999999995</v>
      </c>
    </row>
    <row r="254" spans="1:12" x14ac:dyDescent="0.2">
      <c r="A254">
        <v>20</v>
      </c>
      <c r="B254">
        <v>49.1</v>
      </c>
      <c r="C254">
        <v>36</v>
      </c>
      <c r="D254">
        <f t="shared" si="21"/>
        <v>400</v>
      </c>
      <c r="E254">
        <f t="shared" si="21"/>
        <v>2410.81</v>
      </c>
      <c r="G254">
        <f t="shared" si="22"/>
        <v>1.6910814921229684</v>
      </c>
      <c r="H254">
        <f t="shared" si="23"/>
        <v>982</v>
      </c>
      <c r="I254">
        <f t="shared" si="24"/>
        <v>37.061199999999999</v>
      </c>
      <c r="J254">
        <f t="shared" si="25"/>
        <v>25</v>
      </c>
      <c r="K254">
        <f t="shared" si="26"/>
        <v>259.21000000000004</v>
      </c>
      <c r="L254">
        <f t="shared" si="27"/>
        <v>36.623030599999993</v>
      </c>
    </row>
    <row r="255" spans="1:12" x14ac:dyDescent="0.2">
      <c r="A255">
        <v>25</v>
      </c>
      <c r="B255">
        <v>54.4</v>
      </c>
      <c r="C255">
        <v>36</v>
      </c>
      <c r="D255">
        <f t="shared" si="21"/>
        <v>625</v>
      </c>
      <c r="E255">
        <f t="shared" si="21"/>
        <v>2959.3599999999997</v>
      </c>
      <c r="G255">
        <f t="shared" si="22"/>
        <v>1.7355988996981799</v>
      </c>
      <c r="H255">
        <f t="shared" si="23"/>
        <v>1360</v>
      </c>
      <c r="I255">
        <f t="shared" si="24"/>
        <v>36.264499999999998</v>
      </c>
      <c r="J255">
        <f t="shared" si="25"/>
        <v>100</v>
      </c>
      <c r="K255">
        <f t="shared" si="26"/>
        <v>457.95999999999992</v>
      </c>
      <c r="L255">
        <f t="shared" si="27"/>
        <v>36.287305599999989</v>
      </c>
    </row>
    <row r="256" spans="1:12" x14ac:dyDescent="0.2">
      <c r="A256">
        <v>30</v>
      </c>
      <c r="B256">
        <v>59.8</v>
      </c>
      <c r="C256">
        <v>36</v>
      </c>
      <c r="D256">
        <f t="shared" si="21"/>
        <v>900</v>
      </c>
      <c r="E256">
        <f t="shared" si="21"/>
        <v>3576.0399999999995</v>
      </c>
      <c r="G256">
        <f t="shared" si="22"/>
        <v>1.7767011839884108</v>
      </c>
      <c r="H256">
        <f t="shared" si="23"/>
        <v>1794</v>
      </c>
      <c r="I256">
        <f t="shared" si="24"/>
        <v>34.634399999999992</v>
      </c>
      <c r="J256">
        <f t="shared" si="25"/>
        <v>225</v>
      </c>
      <c r="K256">
        <f t="shared" si="26"/>
        <v>718.2399999999999</v>
      </c>
      <c r="L256">
        <f t="shared" si="27"/>
        <v>35.493226399999998</v>
      </c>
    </row>
    <row r="257" spans="1:12" x14ac:dyDescent="0.2">
      <c r="A257">
        <v>0</v>
      </c>
      <c r="B257">
        <v>30.5</v>
      </c>
      <c r="C257">
        <v>37</v>
      </c>
      <c r="D257">
        <f t="shared" si="21"/>
        <v>0</v>
      </c>
      <c r="E257">
        <f t="shared" si="21"/>
        <v>930.25</v>
      </c>
      <c r="G257">
        <f t="shared" si="22"/>
        <v>1.4842998393467859</v>
      </c>
      <c r="H257">
        <f t="shared" si="23"/>
        <v>0</v>
      </c>
      <c r="I257">
        <f t="shared" si="24"/>
        <v>34.228999999999999</v>
      </c>
      <c r="J257">
        <f t="shared" si="25"/>
        <v>225</v>
      </c>
      <c r="K257">
        <f t="shared" si="26"/>
        <v>6.25</v>
      </c>
      <c r="L257">
        <f t="shared" si="27"/>
        <v>35.853125000000006</v>
      </c>
    </row>
    <row r="258" spans="1:12" x14ac:dyDescent="0.2">
      <c r="A258">
        <v>5</v>
      </c>
      <c r="B258">
        <v>35.1</v>
      </c>
      <c r="C258">
        <v>37</v>
      </c>
      <c r="D258">
        <f t="shared" si="21"/>
        <v>25</v>
      </c>
      <c r="E258">
        <f t="shared" si="21"/>
        <v>1232.01</v>
      </c>
      <c r="G258">
        <f t="shared" si="22"/>
        <v>1.5453071164658241</v>
      </c>
      <c r="H258">
        <f t="shared" si="23"/>
        <v>175.5</v>
      </c>
      <c r="I258">
        <f t="shared" si="24"/>
        <v>36.063549999999999</v>
      </c>
      <c r="J258">
        <f t="shared" si="25"/>
        <v>100</v>
      </c>
      <c r="K258">
        <f t="shared" si="26"/>
        <v>4.4100000000000064</v>
      </c>
      <c r="L258">
        <f t="shared" si="27"/>
        <v>36.608552600000003</v>
      </c>
    </row>
    <row r="259" spans="1:12" x14ac:dyDescent="0.2">
      <c r="A259">
        <v>10</v>
      </c>
      <c r="B259">
        <v>40</v>
      </c>
      <c r="C259">
        <v>37</v>
      </c>
      <c r="D259">
        <f t="shared" si="21"/>
        <v>100</v>
      </c>
      <c r="E259">
        <f t="shared" si="21"/>
        <v>1600</v>
      </c>
      <c r="G259">
        <f t="shared" si="22"/>
        <v>1.6020599913279623</v>
      </c>
      <c r="H259">
        <f t="shared" si="23"/>
        <v>400</v>
      </c>
      <c r="I259">
        <f t="shared" si="24"/>
        <v>37.408999999999999</v>
      </c>
      <c r="J259">
        <f t="shared" si="25"/>
        <v>25</v>
      </c>
      <c r="K259">
        <f t="shared" si="26"/>
        <v>49</v>
      </c>
      <c r="L259">
        <f t="shared" si="27"/>
        <v>37.27264000000001</v>
      </c>
    </row>
    <row r="260" spans="1:12" x14ac:dyDescent="0.2">
      <c r="A260">
        <v>15</v>
      </c>
      <c r="B260">
        <v>45.1</v>
      </c>
      <c r="C260">
        <v>37</v>
      </c>
      <c r="D260">
        <f t="shared" si="21"/>
        <v>225</v>
      </c>
      <c r="E260">
        <f t="shared" si="21"/>
        <v>2034.0100000000002</v>
      </c>
      <c r="G260">
        <f t="shared" si="22"/>
        <v>1.6541765418779606</v>
      </c>
      <c r="H260">
        <f t="shared" si="23"/>
        <v>676.5</v>
      </c>
      <c r="I260">
        <f t="shared" si="24"/>
        <v>38.101649999999992</v>
      </c>
      <c r="J260">
        <f t="shared" si="25"/>
        <v>0</v>
      </c>
      <c r="K260">
        <f t="shared" si="26"/>
        <v>146.41000000000003</v>
      </c>
      <c r="L260">
        <f t="shared" si="27"/>
        <v>37.6703726</v>
      </c>
    </row>
    <row r="261" spans="1:12" x14ac:dyDescent="0.2">
      <c r="A261">
        <v>20</v>
      </c>
      <c r="B261">
        <v>50.3</v>
      </c>
      <c r="C261">
        <v>37</v>
      </c>
      <c r="D261">
        <f t="shared" si="21"/>
        <v>400</v>
      </c>
      <c r="E261">
        <f t="shared" si="21"/>
        <v>2530.0899999999997</v>
      </c>
      <c r="G261">
        <f t="shared" si="22"/>
        <v>1.7015679850559273</v>
      </c>
      <c r="H261">
        <f t="shared" si="23"/>
        <v>1006</v>
      </c>
      <c r="I261">
        <f t="shared" si="24"/>
        <v>38.011599999999994</v>
      </c>
      <c r="J261">
        <f t="shared" si="25"/>
        <v>25</v>
      </c>
      <c r="K261">
        <f t="shared" si="26"/>
        <v>299.28999999999991</v>
      </c>
      <c r="L261">
        <f t="shared" si="27"/>
        <v>37.662379399999992</v>
      </c>
    </row>
    <row r="262" spans="1:12" x14ac:dyDescent="0.2">
      <c r="A262">
        <v>25</v>
      </c>
      <c r="B262">
        <v>55.7</v>
      </c>
      <c r="C262">
        <v>37</v>
      </c>
      <c r="D262">
        <f t="shared" ref="D262:E284" si="28">A262^2</f>
        <v>625</v>
      </c>
      <c r="E262">
        <f t="shared" si="28"/>
        <v>3102.4900000000002</v>
      </c>
      <c r="G262">
        <f t="shared" ref="G262:G284" si="29">LOG(B262)</f>
        <v>1.7458551951737289</v>
      </c>
      <c r="H262">
        <f t="shared" ref="H262:H284" si="30">A262*B262</f>
        <v>1392.5</v>
      </c>
      <c r="I262">
        <f t="shared" ref="I262:I284" si="31">-0.236-0.0795*(A262)+1.13*B262-0.0169*(A262*B262)</f>
        <v>37.184249999999992</v>
      </c>
      <c r="J262">
        <f t="shared" ref="J262:J284" si="32">(15-A262)^2</f>
        <v>100</v>
      </c>
      <c r="K262">
        <f t="shared" ref="K262:K284" si="33">(33-B262)^2</f>
        <v>515.29000000000008</v>
      </c>
      <c r="L262">
        <f t="shared" ref="L262:L284" si="34">-3.91+0.0163*A262+1.23*B262-0.0213*H262+0.00994*J262+0.00186*K262</f>
        <v>37.300689400000003</v>
      </c>
    </row>
    <row r="263" spans="1:12" x14ac:dyDescent="0.2">
      <c r="A263">
        <v>30</v>
      </c>
      <c r="B263">
        <v>61.3</v>
      </c>
      <c r="C263">
        <v>37</v>
      </c>
      <c r="D263">
        <f t="shared" si="28"/>
        <v>900</v>
      </c>
      <c r="E263">
        <f t="shared" si="28"/>
        <v>3757.6899999999996</v>
      </c>
      <c r="G263">
        <f t="shared" si="29"/>
        <v>1.7874604745184151</v>
      </c>
      <c r="H263">
        <f t="shared" si="30"/>
        <v>1839</v>
      </c>
      <c r="I263">
        <f t="shared" si="31"/>
        <v>35.568899999999999</v>
      </c>
      <c r="J263">
        <f t="shared" si="32"/>
        <v>225</v>
      </c>
      <c r="K263">
        <f t="shared" si="33"/>
        <v>800.88999999999987</v>
      </c>
      <c r="L263">
        <f t="shared" si="34"/>
        <v>36.533455399999994</v>
      </c>
    </row>
    <row r="264" spans="1:12" x14ac:dyDescent="0.2">
      <c r="A264">
        <v>0</v>
      </c>
      <c r="B264">
        <v>31.2</v>
      </c>
      <c r="C264">
        <v>38</v>
      </c>
      <c r="D264">
        <f t="shared" si="28"/>
        <v>0</v>
      </c>
      <c r="E264">
        <f t="shared" si="28"/>
        <v>973.43999999999994</v>
      </c>
      <c r="G264">
        <f t="shared" si="29"/>
        <v>1.4941545940184429</v>
      </c>
      <c r="H264">
        <f t="shared" si="30"/>
        <v>0</v>
      </c>
      <c r="I264">
        <f t="shared" si="31"/>
        <v>35.019999999999996</v>
      </c>
      <c r="J264">
        <f t="shared" si="32"/>
        <v>225</v>
      </c>
      <c r="K264">
        <f t="shared" si="33"/>
        <v>3.2400000000000024</v>
      </c>
      <c r="L264">
        <f t="shared" si="34"/>
        <v>36.708526399999997</v>
      </c>
    </row>
    <row r="265" spans="1:12" x14ac:dyDescent="0.2">
      <c r="A265">
        <v>5</v>
      </c>
      <c r="B265">
        <v>36</v>
      </c>
      <c r="C265">
        <v>38</v>
      </c>
      <c r="D265">
        <f t="shared" si="28"/>
        <v>25</v>
      </c>
      <c r="E265">
        <f t="shared" si="28"/>
        <v>1296</v>
      </c>
      <c r="G265">
        <f t="shared" si="29"/>
        <v>1.5563025007672873</v>
      </c>
      <c r="H265">
        <f t="shared" si="30"/>
        <v>180</v>
      </c>
      <c r="I265">
        <f t="shared" si="31"/>
        <v>37.004499999999993</v>
      </c>
      <c r="J265">
        <f t="shared" si="32"/>
        <v>100</v>
      </c>
      <c r="K265">
        <f t="shared" si="33"/>
        <v>9</v>
      </c>
      <c r="L265">
        <f t="shared" si="34"/>
        <v>37.628239999999998</v>
      </c>
    </row>
    <row r="266" spans="1:12" x14ac:dyDescent="0.2">
      <c r="A266">
        <v>10</v>
      </c>
      <c r="B266">
        <v>41</v>
      </c>
      <c r="C266">
        <v>38</v>
      </c>
      <c r="D266">
        <f t="shared" si="28"/>
        <v>100</v>
      </c>
      <c r="E266">
        <f t="shared" si="28"/>
        <v>1681</v>
      </c>
      <c r="G266">
        <f t="shared" si="29"/>
        <v>1.6127838567197355</v>
      </c>
      <c r="H266">
        <f t="shared" si="30"/>
        <v>410</v>
      </c>
      <c r="I266">
        <f t="shared" si="31"/>
        <v>38.369999999999997</v>
      </c>
      <c r="J266">
        <f t="shared" si="32"/>
        <v>25</v>
      </c>
      <c r="K266">
        <f t="shared" si="33"/>
        <v>64</v>
      </c>
      <c r="L266">
        <f t="shared" si="34"/>
        <v>38.317540000000001</v>
      </c>
    </row>
    <row r="267" spans="1:12" x14ac:dyDescent="0.2">
      <c r="A267">
        <v>15</v>
      </c>
      <c r="B267">
        <v>46.2</v>
      </c>
      <c r="C267">
        <v>38</v>
      </c>
      <c r="D267">
        <f t="shared" si="28"/>
        <v>225</v>
      </c>
      <c r="E267">
        <f t="shared" si="28"/>
        <v>2134.44</v>
      </c>
      <c r="G267">
        <f t="shared" si="29"/>
        <v>1.6646419755561255</v>
      </c>
      <c r="H267">
        <f t="shared" si="30"/>
        <v>693</v>
      </c>
      <c r="I267">
        <f t="shared" si="31"/>
        <v>39.065799999999996</v>
      </c>
      <c r="J267">
        <f t="shared" si="32"/>
        <v>0</v>
      </c>
      <c r="K267">
        <f t="shared" si="33"/>
        <v>174.24000000000007</v>
      </c>
      <c r="L267">
        <f t="shared" si="34"/>
        <v>38.723686399999998</v>
      </c>
    </row>
    <row r="268" spans="1:12" x14ac:dyDescent="0.2">
      <c r="A268">
        <v>20</v>
      </c>
      <c r="B268">
        <v>51.5</v>
      </c>
      <c r="C268">
        <v>38</v>
      </c>
      <c r="D268">
        <f t="shared" si="28"/>
        <v>400</v>
      </c>
      <c r="E268">
        <f t="shared" si="28"/>
        <v>2652.25</v>
      </c>
      <c r="G268">
        <f t="shared" si="29"/>
        <v>1.711807229041191</v>
      </c>
      <c r="H268">
        <f t="shared" si="30"/>
        <v>1030</v>
      </c>
      <c r="I268">
        <f t="shared" si="31"/>
        <v>38.961999999999989</v>
      </c>
      <c r="J268">
        <f t="shared" si="32"/>
        <v>25</v>
      </c>
      <c r="K268">
        <f t="shared" si="33"/>
        <v>342.25</v>
      </c>
      <c r="L268">
        <f t="shared" si="34"/>
        <v>38.707084999999992</v>
      </c>
    </row>
    <row r="269" spans="1:12" x14ac:dyDescent="0.2">
      <c r="A269">
        <v>25</v>
      </c>
      <c r="B269">
        <v>57.1</v>
      </c>
      <c r="C269">
        <v>38</v>
      </c>
      <c r="D269">
        <f t="shared" si="28"/>
        <v>625</v>
      </c>
      <c r="E269">
        <f t="shared" si="28"/>
        <v>3260.4100000000003</v>
      </c>
      <c r="G269">
        <f t="shared" si="29"/>
        <v>1.7566361082458481</v>
      </c>
      <c r="H269">
        <f t="shared" si="30"/>
        <v>1427.5</v>
      </c>
      <c r="I269">
        <f t="shared" si="31"/>
        <v>38.174749999999996</v>
      </c>
      <c r="J269">
        <f t="shared" si="32"/>
        <v>100</v>
      </c>
      <c r="K269">
        <f t="shared" si="33"/>
        <v>580.81000000000006</v>
      </c>
      <c r="L269">
        <f t="shared" si="34"/>
        <v>38.399056600000009</v>
      </c>
    </row>
    <row r="270" spans="1:12" x14ac:dyDescent="0.2">
      <c r="A270">
        <v>30</v>
      </c>
      <c r="B270">
        <v>62.8</v>
      </c>
      <c r="C270">
        <v>38</v>
      </c>
      <c r="D270">
        <f t="shared" si="28"/>
        <v>900</v>
      </c>
      <c r="E270">
        <f t="shared" si="28"/>
        <v>3943.8399999999997</v>
      </c>
      <c r="G270">
        <f t="shared" si="29"/>
        <v>1.7979596437371961</v>
      </c>
      <c r="H270">
        <f t="shared" si="30"/>
        <v>1884</v>
      </c>
      <c r="I270">
        <f t="shared" si="31"/>
        <v>36.503399999999992</v>
      </c>
      <c r="J270">
        <f t="shared" si="32"/>
        <v>225</v>
      </c>
      <c r="K270">
        <f t="shared" si="33"/>
        <v>888.03999999999985</v>
      </c>
      <c r="L270">
        <f t="shared" si="34"/>
        <v>37.582054399999997</v>
      </c>
    </row>
    <row r="271" spans="1:12" x14ac:dyDescent="0.2">
      <c r="A271">
        <v>0</v>
      </c>
      <c r="B271">
        <v>32</v>
      </c>
      <c r="C271">
        <v>39</v>
      </c>
      <c r="D271">
        <f t="shared" si="28"/>
        <v>0</v>
      </c>
      <c r="E271">
        <f t="shared" si="28"/>
        <v>1024</v>
      </c>
      <c r="G271">
        <f t="shared" si="29"/>
        <v>1.505149978319906</v>
      </c>
      <c r="H271">
        <f t="shared" si="30"/>
        <v>0</v>
      </c>
      <c r="I271">
        <f t="shared" si="31"/>
        <v>35.923999999999999</v>
      </c>
      <c r="J271">
        <f t="shared" si="32"/>
        <v>225</v>
      </c>
      <c r="K271">
        <f t="shared" si="33"/>
        <v>1</v>
      </c>
      <c r="L271">
        <f t="shared" si="34"/>
        <v>37.688360000000003</v>
      </c>
    </row>
    <row r="272" spans="1:12" x14ac:dyDescent="0.2">
      <c r="A272">
        <v>5</v>
      </c>
      <c r="B272">
        <v>36.799999999999997</v>
      </c>
      <c r="C272">
        <v>39</v>
      </c>
      <c r="D272">
        <f t="shared" si="28"/>
        <v>25</v>
      </c>
      <c r="E272">
        <f t="shared" si="28"/>
        <v>1354.2399999999998</v>
      </c>
      <c r="G272">
        <f t="shared" si="29"/>
        <v>1.5658478186735176</v>
      </c>
      <c r="H272">
        <f t="shared" si="30"/>
        <v>184</v>
      </c>
      <c r="I272">
        <f t="shared" si="31"/>
        <v>37.840899999999998</v>
      </c>
      <c r="J272">
        <f t="shared" si="32"/>
        <v>100</v>
      </c>
      <c r="K272">
        <f t="shared" si="33"/>
        <v>14.439999999999978</v>
      </c>
      <c r="L272">
        <f t="shared" si="34"/>
        <v>38.537158400000003</v>
      </c>
    </row>
    <row r="273" spans="1:12" x14ac:dyDescent="0.2">
      <c r="A273">
        <v>10</v>
      </c>
      <c r="B273">
        <v>41.9</v>
      </c>
      <c r="C273">
        <v>39</v>
      </c>
      <c r="D273">
        <f t="shared" si="28"/>
        <v>100</v>
      </c>
      <c r="E273">
        <f t="shared" si="28"/>
        <v>1755.61</v>
      </c>
      <c r="G273">
        <f t="shared" si="29"/>
        <v>1.6222140229662954</v>
      </c>
      <c r="H273">
        <f t="shared" si="30"/>
        <v>419</v>
      </c>
      <c r="I273">
        <f t="shared" si="31"/>
        <v>39.234899999999996</v>
      </c>
      <c r="J273">
        <f t="shared" si="32"/>
        <v>25</v>
      </c>
      <c r="K273">
        <f t="shared" si="33"/>
        <v>79.20999999999998</v>
      </c>
      <c r="L273">
        <f t="shared" si="34"/>
        <v>39.261130599999994</v>
      </c>
    </row>
    <row r="274" spans="1:12" x14ac:dyDescent="0.2">
      <c r="A274">
        <v>15</v>
      </c>
      <c r="B274">
        <v>47.2</v>
      </c>
      <c r="C274">
        <v>39</v>
      </c>
      <c r="D274">
        <f t="shared" si="28"/>
        <v>225</v>
      </c>
      <c r="E274">
        <f t="shared" si="28"/>
        <v>2227.84</v>
      </c>
      <c r="G274">
        <f t="shared" si="29"/>
        <v>1.6739419986340878</v>
      </c>
      <c r="H274">
        <f t="shared" si="30"/>
        <v>708</v>
      </c>
      <c r="I274">
        <f t="shared" si="31"/>
        <v>39.942300000000003</v>
      </c>
      <c r="J274">
        <f t="shared" si="32"/>
        <v>0</v>
      </c>
      <c r="K274">
        <f t="shared" si="33"/>
        <v>201.64000000000007</v>
      </c>
      <c r="L274">
        <f t="shared" si="34"/>
        <v>39.685150400000005</v>
      </c>
    </row>
    <row r="275" spans="1:12" x14ac:dyDescent="0.2">
      <c r="A275">
        <v>20</v>
      </c>
      <c r="B275">
        <v>52.7</v>
      </c>
      <c r="C275">
        <v>39</v>
      </c>
      <c r="D275">
        <f t="shared" si="28"/>
        <v>400</v>
      </c>
      <c r="E275">
        <f t="shared" si="28"/>
        <v>2777.2900000000004</v>
      </c>
      <c r="G275">
        <f t="shared" si="29"/>
        <v>1.7218106152125465</v>
      </c>
      <c r="H275">
        <f t="shared" si="30"/>
        <v>1054</v>
      </c>
      <c r="I275">
        <f t="shared" si="31"/>
        <v>39.912399999999991</v>
      </c>
      <c r="J275">
        <f t="shared" si="32"/>
        <v>25</v>
      </c>
      <c r="K275">
        <f t="shared" si="33"/>
        <v>388.09000000000009</v>
      </c>
      <c r="L275">
        <f t="shared" si="34"/>
        <v>39.757147400000001</v>
      </c>
    </row>
    <row r="276" spans="1:12" x14ac:dyDescent="0.2">
      <c r="A276">
        <v>25</v>
      </c>
      <c r="B276">
        <v>58.4</v>
      </c>
      <c r="C276">
        <v>39</v>
      </c>
      <c r="D276">
        <f t="shared" si="28"/>
        <v>625</v>
      </c>
      <c r="E276">
        <f t="shared" si="28"/>
        <v>3410.56</v>
      </c>
      <c r="G276">
        <f t="shared" si="29"/>
        <v>1.7664128471123994</v>
      </c>
      <c r="H276">
        <f t="shared" si="30"/>
        <v>1460</v>
      </c>
      <c r="I276">
        <f t="shared" si="31"/>
        <v>39.094499999999996</v>
      </c>
      <c r="J276">
        <f t="shared" si="32"/>
        <v>100</v>
      </c>
      <c r="K276">
        <f t="shared" si="33"/>
        <v>645.16</v>
      </c>
      <c r="L276">
        <f t="shared" si="34"/>
        <v>39.4254976</v>
      </c>
    </row>
    <row r="277" spans="1:12" x14ac:dyDescent="0.2">
      <c r="A277">
        <v>30</v>
      </c>
      <c r="B277">
        <v>64.2</v>
      </c>
      <c r="C277">
        <v>39</v>
      </c>
      <c r="D277">
        <f t="shared" si="28"/>
        <v>900</v>
      </c>
      <c r="E277">
        <f t="shared" si="28"/>
        <v>4121.6400000000003</v>
      </c>
      <c r="G277">
        <f t="shared" si="29"/>
        <v>1.8075350280688534</v>
      </c>
      <c r="H277">
        <f t="shared" si="30"/>
        <v>1926</v>
      </c>
      <c r="I277">
        <f t="shared" si="31"/>
        <v>37.375599999999999</v>
      </c>
      <c r="J277">
        <f t="shared" si="32"/>
        <v>225</v>
      </c>
      <c r="K277">
        <f t="shared" si="33"/>
        <v>973.44000000000017</v>
      </c>
      <c r="L277">
        <f t="shared" si="34"/>
        <v>38.568298400000003</v>
      </c>
    </row>
    <row r="278" spans="1:12" x14ac:dyDescent="0.2">
      <c r="A278">
        <v>0</v>
      </c>
      <c r="B278">
        <v>32.700000000000003</v>
      </c>
      <c r="C278">
        <v>40</v>
      </c>
      <c r="D278">
        <f t="shared" si="28"/>
        <v>0</v>
      </c>
      <c r="E278">
        <f t="shared" si="28"/>
        <v>1069.2900000000002</v>
      </c>
      <c r="G278">
        <f t="shared" si="29"/>
        <v>1.5145477526602862</v>
      </c>
      <c r="H278">
        <f t="shared" si="30"/>
        <v>0</v>
      </c>
      <c r="I278">
        <f t="shared" si="31"/>
        <v>36.715000000000003</v>
      </c>
      <c r="J278">
        <f t="shared" si="32"/>
        <v>225</v>
      </c>
      <c r="K278">
        <f t="shared" si="33"/>
        <v>8.999999999999829E-2</v>
      </c>
      <c r="L278">
        <f t="shared" si="34"/>
        <v>38.547667400000009</v>
      </c>
    </row>
    <row r="279" spans="1:12" x14ac:dyDescent="0.2">
      <c r="A279">
        <v>5</v>
      </c>
      <c r="B279">
        <v>37.700000000000003</v>
      </c>
      <c r="C279">
        <v>40</v>
      </c>
      <c r="D279">
        <f t="shared" si="28"/>
        <v>25</v>
      </c>
      <c r="E279">
        <f t="shared" si="28"/>
        <v>1421.2900000000002</v>
      </c>
      <c r="G279">
        <f t="shared" si="29"/>
        <v>1.5763413502057928</v>
      </c>
      <c r="H279">
        <f t="shared" si="30"/>
        <v>188.5</v>
      </c>
      <c r="I279">
        <f t="shared" si="31"/>
        <v>38.781849999999999</v>
      </c>
      <c r="J279">
        <f t="shared" si="32"/>
        <v>100</v>
      </c>
      <c r="K279">
        <f t="shared" si="33"/>
        <v>22.090000000000028</v>
      </c>
      <c r="L279">
        <f t="shared" si="34"/>
        <v>39.562537400000004</v>
      </c>
    </row>
    <row r="280" spans="1:12" x14ac:dyDescent="0.2">
      <c r="A280">
        <v>10</v>
      </c>
      <c r="B280">
        <v>42.9</v>
      </c>
      <c r="C280">
        <v>40</v>
      </c>
      <c r="D280">
        <f t="shared" si="28"/>
        <v>100</v>
      </c>
      <c r="E280">
        <f t="shared" si="28"/>
        <v>1840.4099999999999</v>
      </c>
      <c r="G280">
        <f t="shared" si="29"/>
        <v>1.6324572921847242</v>
      </c>
      <c r="H280">
        <f t="shared" si="30"/>
        <v>429</v>
      </c>
      <c r="I280">
        <f t="shared" si="31"/>
        <v>40.195900000000002</v>
      </c>
      <c r="J280">
        <f t="shared" si="32"/>
        <v>25</v>
      </c>
      <c r="K280">
        <f t="shared" si="33"/>
        <v>98.009999999999977</v>
      </c>
      <c r="L280">
        <f t="shared" si="34"/>
        <v>40.313098599999996</v>
      </c>
    </row>
    <row r="281" spans="1:12" x14ac:dyDescent="0.2">
      <c r="A281">
        <v>15</v>
      </c>
      <c r="B281">
        <v>48.3</v>
      </c>
      <c r="C281">
        <v>40</v>
      </c>
      <c r="D281">
        <f t="shared" si="28"/>
        <v>225</v>
      </c>
      <c r="E281">
        <f t="shared" si="28"/>
        <v>2332.89</v>
      </c>
      <c r="G281">
        <f t="shared" si="29"/>
        <v>1.6839471307515121</v>
      </c>
      <c r="H281">
        <f t="shared" si="30"/>
        <v>724.5</v>
      </c>
      <c r="I281">
        <f t="shared" si="31"/>
        <v>40.906449999999992</v>
      </c>
      <c r="J281">
        <f t="shared" si="32"/>
        <v>0</v>
      </c>
      <c r="K281">
        <f t="shared" si="33"/>
        <v>234.08999999999992</v>
      </c>
      <c r="L281">
        <f t="shared" si="34"/>
        <v>40.747057400000003</v>
      </c>
    </row>
    <row r="282" spans="1:12" x14ac:dyDescent="0.2">
      <c r="A282">
        <v>20</v>
      </c>
      <c r="B282">
        <v>53.9</v>
      </c>
      <c r="C282">
        <v>40</v>
      </c>
      <c r="D282">
        <f t="shared" si="28"/>
        <v>400</v>
      </c>
      <c r="E282">
        <f t="shared" si="28"/>
        <v>2905.21</v>
      </c>
      <c r="G282">
        <f t="shared" si="29"/>
        <v>1.7315887651867388</v>
      </c>
      <c r="H282">
        <f t="shared" si="30"/>
        <v>1078</v>
      </c>
      <c r="I282">
        <f t="shared" si="31"/>
        <v>40.862799999999993</v>
      </c>
      <c r="J282">
        <f t="shared" si="32"/>
        <v>25</v>
      </c>
      <c r="K282">
        <f t="shared" si="33"/>
        <v>436.80999999999995</v>
      </c>
      <c r="L282">
        <f t="shared" si="34"/>
        <v>40.812566599999997</v>
      </c>
    </row>
    <row r="283" spans="1:12" x14ac:dyDescent="0.2">
      <c r="A283">
        <v>25</v>
      </c>
      <c r="B283">
        <v>59.7</v>
      </c>
      <c r="C283">
        <v>40</v>
      </c>
      <c r="D283">
        <f t="shared" si="28"/>
        <v>625</v>
      </c>
      <c r="E283">
        <f t="shared" si="28"/>
        <v>3564.09</v>
      </c>
      <c r="G283">
        <f t="shared" si="29"/>
        <v>1.7759743311293692</v>
      </c>
      <c r="H283">
        <f t="shared" si="30"/>
        <v>1492.5</v>
      </c>
      <c r="I283">
        <f t="shared" si="31"/>
        <v>40.014250000000004</v>
      </c>
      <c r="J283">
        <f t="shared" si="32"/>
        <v>100</v>
      </c>
      <c r="K283">
        <f t="shared" si="33"/>
        <v>712.8900000000001</v>
      </c>
      <c r="L283">
        <f t="shared" si="34"/>
        <v>40.458225399999996</v>
      </c>
    </row>
    <row r="284" spans="1:12" x14ac:dyDescent="0.2">
      <c r="A284">
        <v>30</v>
      </c>
      <c r="B284">
        <v>65.7</v>
      </c>
      <c r="C284">
        <v>40</v>
      </c>
      <c r="D284">
        <f t="shared" si="28"/>
        <v>900</v>
      </c>
      <c r="E284">
        <f t="shared" si="28"/>
        <v>4316.4900000000007</v>
      </c>
      <c r="G284">
        <f t="shared" si="29"/>
        <v>1.8175653695597809</v>
      </c>
      <c r="H284">
        <f t="shared" si="30"/>
        <v>1971</v>
      </c>
      <c r="I284">
        <f t="shared" si="31"/>
        <v>38.310100000000006</v>
      </c>
      <c r="J284">
        <f t="shared" si="32"/>
        <v>225</v>
      </c>
      <c r="K284">
        <f t="shared" si="33"/>
        <v>1069.2900000000002</v>
      </c>
      <c r="L284">
        <f t="shared" si="34"/>
        <v>39.6330794</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
  <sheetViews>
    <sheetView workbookViewId="0">
      <selection activeCell="Z3" sqref="Z3"/>
    </sheetView>
  </sheetViews>
  <sheetFormatPr baseColWidth="10" defaultColWidth="8.83203125" defaultRowHeight="15" x14ac:dyDescent="0.2"/>
  <cols>
    <col min="2" max="6" width="10.33203125" customWidth="1"/>
    <col min="10" max="15" width="9.1640625" hidden="1" customWidth="1"/>
    <col min="16" max="21" width="9.1640625" customWidth="1"/>
    <col min="22" max="26" width="12.83203125" customWidth="1"/>
  </cols>
  <sheetData>
    <row r="1" spans="1:26" x14ac:dyDescent="0.2">
      <c r="I1" t="s">
        <v>43</v>
      </c>
    </row>
    <row r="2" spans="1:26" x14ac:dyDescent="0.2">
      <c r="A2" t="s">
        <v>44</v>
      </c>
      <c r="B2" t="s">
        <v>45</v>
      </c>
      <c r="C2" t="s">
        <v>46</v>
      </c>
      <c r="D2" t="s">
        <v>15</v>
      </c>
      <c r="E2" t="s">
        <v>47</v>
      </c>
      <c r="F2" t="s">
        <v>17</v>
      </c>
      <c r="G2" t="s">
        <v>33</v>
      </c>
      <c r="H2" t="s">
        <v>16</v>
      </c>
      <c r="I2" t="s">
        <v>48</v>
      </c>
      <c r="J2" t="s">
        <v>49</v>
      </c>
      <c r="K2" t="s">
        <v>50</v>
      </c>
      <c r="L2" t="s">
        <v>51</v>
      </c>
      <c r="M2" t="s">
        <v>52</v>
      </c>
      <c r="N2" t="s">
        <v>53</v>
      </c>
      <c r="O2" t="s">
        <v>54</v>
      </c>
      <c r="P2" t="s">
        <v>55</v>
      </c>
      <c r="Q2" t="s">
        <v>56</v>
      </c>
      <c r="R2" t="s">
        <v>57</v>
      </c>
      <c r="S2" t="s">
        <v>58</v>
      </c>
      <c r="T2" t="s">
        <v>59</v>
      </c>
      <c r="U2" t="s">
        <v>60</v>
      </c>
      <c r="V2" t="s">
        <v>61</v>
      </c>
      <c r="W2" t="s">
        <v>62</v>
      </c>
      <c r="X2" t="s">
        <v>35</v>
      </c>
      <c r="Y2" t="s">
        <v>63</v>
      </c>
      <c r="Z2" t="s">
        <v>64</v>
      </c>
    </row>
    <row r="3" spans="1:26" x14ac:dyDescent="0.2">
      <c r="B3">
        <v>42900</v>
      </c>
      <c r="C3">
        <f>A3/B3</f>
        <v>0</v>
      </c>
      <c r="D3">
        <f>C3/F3</f>
        <v>0</v>
      </c>
      <c r="F3">
        <f>0.6766097+0.0200564*E3+0.0001104259*E3^2+(-6.9698*10^-7)*E3^3+(1.0031*10^-9)*E3^4</f>
        <v>0.67660969999999998</v>
      </c>
      <c r="G3">
        <f>0.008+(-0.1692)*D3^0.5+25.3851*D3+14.0941*D3^1.5+(-7.0261)*D3^2+2.7081*D3^2.5+H3</f>
        <v>-1.9075297225891671E-3</v>
      </c>
      <c r="H3">
        <f>((E3-15)/(1+0.0162*(E3-15)))*(0.0005+(-0.0056)*D3^0.5+(-0.0066)*D3+(-0.0375)*D3^1.5+(0.0636)*D3^2+(-0.0144)*D3^2.5)</f>
        <v>-9.9075297225891673E-3</v>
      </c>
      <c r="I3">
        <v>1.6199999999999999E-2</v>
      </c>
      <c r="J3">
        <v>8.0000000000000002E-3</v>
      </c>
      <c r="K3">
        <v>-0.16919999999999999</v>
      </c>
      <c r="L3">
        <v>25.385100000000001</v>
      </c>
      <c r="M3">
        <v>14.094099999999999</v>
      </c>
      <c r="N3">
        <v>-7.0260999999999996</v>
      </c>
      <c r="O3">
        <v>2.7081</v>
      </c>
      <c r="P3">
        <v>5.0000000000000001E-4</v>
      </c>
      <c r="Q3">
        <v>-5.5999999999999999E-3</v>
      </c>
      <c r="R3">
        <v>-6.6E-3</v>
      </c>
      <c r="S3">
        <v>-3.7499999999999999E-2</v>
      </c>
      <c r="T3">
        <v>6.3600000000000004E-2</v>
      </c>
      <c r="U3">
        <v>-1.44E-2</v>
      </c>
      <c r="V3">
        <v>0.67660969999999998</v>
      </c>
      <c r="W3">
        <f>2.00564 *10^-2</f>
        <v>2.0056400000000002E-2</v>
      </c>
      <c r="X3">
        <f>1.104259*10^-4</f>
        <v>1.1042590000000001E-4</v>
      </c>
      <c r="Y3">
        <f>-6.9698*10^-7</f>
        <v>-6.9698000000000004E-7</v>
      </c>
      <c r="Z3">
        <f>1.0031*10^-9</f>
        <v>1.0031000000000002E-9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Calculator Hill 1986</vt:lpstr>
      <vt:lpstr>Example Conversion</vt:lpstr>
      <vt:lpstr>CondSalScratch</vt:lpstr>
      <vt:lpstr>CondSalCalcFull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Douglass</dc:creator>
  <cp:keywords/>
  <dc:description/>
  <cp:lastModifiedBy>k8 ski</cp:lastModifiedBy>
  <cp:revision/>
  <dcterms:created xsi:type="dcterms:W3CDTF">2010-11-22T16:50:55Z</dcterms:created>
  <dcterms:modified xsi:type="dcterms:W3CDTF">2021-03-31T23:43:45Z</dcterms:modified>
  <cp:category/>
  <cp:contentStatus/>
</cp:coreProperties>
</file>