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August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7" i="1"/>
  <c r="AB6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8" i="1"/>
  <c r="T8" i="1"/>
  <c r="AA8" i="1" s="1"/>
  <c r="T6" i="1"/>
  <c r="AA6" i="1" s="1"/>
  <c r="T7" i="1"/>
  <c r="AA7" i="1"/>
  <c r="L7" i="1" s="1"/>
  <c r="AB5" i="1"/>
  <c r="T5" i="1"/>
  <c r="AA5" i="1" s="1"/>
  <c r="AB4" i="1"/>
  <c r="T4" i="1"/>
  <c r="AA4" i="1"/>
  <c r="L4" i="1" s="1"/>
  <c r="T3" i="1"/>
  <c r="AA3" i="1" s="1"/>
  <c r="M7" i="1" l="1"/>
  <c r="L6" i="1"/>
  <c r="L3" i="1"/>
  <c r="M8" i="1"/>
  <c r="L5" i="1"/>
  <c r="M4" i="1"/>
  <c r="L8" i="1"/>
  <c r="M3" i="1"/>
  <c r="M6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<sst xmlns="http://schemas.openxmlformats.org/spreadsheetml/2006/main" count="70" uniqueCount="50">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</sst>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zoomScaleNormal="150" workbookViewId="0">
      <selection activeCell="C20" sqref="C20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  <row r="15" spans="1:5" x14ac:dyDescent="0.2">
      <c r="C15" t="s">
        <v>47</v>
      </c>
    </row>
    <row r="16" spans="1:5" x14ac:dyDescent="0.2">
      <c r="C16" t="s">
        <v>48</v>
      </c>
    </row>
    <row r="17" spans="3:3" x14ac:dyDescent="0.2">
      <c r="C17" t="s">
        <v>49</v>
      </c>
    </row>
    <row r="18" spans="3:3" x14ac:dyDescent="0.2">
      <c r="C18" t="s">
        <v>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zoomScale="110" zoomScaleNormal="110" workbookViewId="0">
      <selection activeCell="A15" sqref="A1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3</v>
      </c>
      <c r="B3" s="15" t="s">
        <v>29</v>
      </c>
      <c r="C3" s="15" t="s">
        <v>31</v>
      </c>
      <c r="D3" s="15">
        <v>2</v>
      </c>
      <c r="E3" s="15"/>
      <c r="F3" s="15"/>
      <c r="G3" s="16">
        <v>0.45833333333333331</v>
      </c>
      <c r="H3" s="28">
        <v>43687</v>
      </c>
      <c r="I3" s="18">
        <v>25</v>
      </c>
      <c r="J3" s="29">
        <v>28.8</v>
      </c>
      <c r="K3" s="18">
        <v>9.5E-4</v>
      </c>
      <c r="L3" s="18">
        <f>U3+(LOG10((AA3-V3)/(W3-AA3*X3)))</f>
        <v>7.5496649668872067</v>
      </c>
      <c r="M3" s="18">
        <f>U3+(LOG10((T3-V3)/(W3-(T3*X3))))</f>
        <v>7.554249068960293</v>
      </c>
      <c r="N3" s="30">
        <v>-5.1999999999999998E-2</v>
      </c>
      <c r="O3" s="30">
        <v>-5.7000000000000002E-2</v>
      </c>
      <c r="P3" s="30">
        <v>2.9000000000000001E-2</v>
      </c>
      <c r="Q3" s="31">
        <v>0.63100000000000001</v>
      </c>
      <c r="R3" s="31">
        <v>0.44700000000000001</v>
      </c>
      <c r="S3" s="31">
        <v>3.4000000000000002E-2</v>
      </c>
      <c r="T3" s="18">
        <f>((R3-O3-(S3-P3))/(Q3-N3-(S3-P3)))</f>
        <v>0.7359882005899705</v>
      </c>
      <c r="U3" s="32">
        <f t="shared" ref="U3:U8" si="0">(1245.69/(I3+273.15))+3.8275+0.00211*(35-J3)</f>
        <v>8.0186467325171904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0.72866379791834257</v>
      </c>
      <c r="AB3" s="18">
        <f t="shared" ref="AB3:AB8" si="1">P3-S3</f>
        <v>-5.000000000000001E-3</v>
      </c>
    </row>
    <row r="4" spans="1:28" s="29" customFormat="1" x14ac:dyDescent="0.2">
      <c r="A4" s="15">
        <v>8</v>
      </c>
      <c r="B4" s="15" t="s">
        <v>29</v>
      </c>
      <c r="C4" s="15" t="s">
        <v>31</v>
      </c>
      <c r="D4" s="15">
        <v>3</v>
      </c>
      <c r="E4" s="15"/>
      <c r="F4" s="15"/>
      <c r="G4" s="16">
        <v>0.45833333333333331</v>
      </c>
      <c r="H4" s="28">
        <v>43687</v>
      </c>
      <c r="I4" s="29">
        <v>25</v>
      </c>
      <c r="J4" s="29">
        <v>28.8</v>
      </c>
      <c r="K4" s="18">
        <v>9.5E-4</v>
      </c>
      <c r="L4" s="29">
        <f t="shared" ref="L4:L8" si="2">U4+(LOG10((AA4-V4)/(W4-(AA4*X4))))</f>
        <v>7.5490903756336607</v>
      </c>
      <c r="M4" s="29">
        <f t="shared" ref="M4:M8" si="3">U4+(LOG10((T4-V4)/(W4-(T4*X4))))</f>
        <v>7.5536830859924446</v>
      </c>
      <c r="N4" s="30">
        <v>-6.0000000000000001E-3</v>
      </c>
      <c r="O4" s="30">
        <v>-1.2E-2</v>
      </c>
      <c r="P4" s="30">
        <v>7.0000000000000007E-2</v>
      </c>
      <c r="Q4" s="31">
        <v>0.76100000000000001</v>
      </c>
      <c r="R4" s="31">
        <v>0.57299999999999995</v>
      </c>
      <c r="S4" s="31">
        <v>0.15</v>
      </c>
      <c r="T4" s="29">
        <f>((R4-O4-(S4-P4))/(Q4-N4-(S4-P4)))</f>
        <v>0.735080058224163</v>
      </c>
      <c r="U4" s="32">
        <f t="shared" si="0"/>
        <v>8.0186467325171904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0.7277506953632753</v>
      </c>
      <c r="AB4" s="18">
        <f t="shared" si="1"/>
        <v>-7.9999999999999988E-2</v>
      </c>
    </row>
    <row r="5" spans="1:28" x14ac:dyDescent="0.2">
      <c r="A5" s="15">
        <v>14</v>
      </c>
      <c r="B5" s="15" t="s">
        <v>29</v>
      </c>
      <c r="C5" s="15" t="s">
        <v>31</v>
      </c>
      <c r="D5" s="15">
        <v>5</v>
      </c>
      <c r="E5" s="15"/>
      <c r="F5" s="15"/>
      <c r="G5" s="16">
        <v>0.45833333333333331</v>
      </c>
      <c r="H5" s="28">
        <v>43687</v>
      </c>
      <c r="I5" s="29">
        <v>25</v>
      </c>
      <c r="J5" s="29">
        <v>28.8</v>
      </c>
      <c r="K5" s="18">
        <v>9.5E-4</v>
      </c>
      <c r="L5" s="29">
        <f t="shared" si="2"/>
        <v>7.5631502942016873</v>
      </c>
      <c r="M5" s="29">
        <f t="shared" si="3"/>
        <v>7.5675354607881147</v>
      </c>
      <c r="N5" s="30">
        <v>-1.7999999999999999E-2</v>
      </c>
      <c r="O5" s="30">
        <v>-2.7E-2</v>
      </c>
      <c r="P5" s="30">
        <v>6.0999999999999999E-2</v>
      </c>
      <c r="Q5" s="31">
        <v>0.67100000000000004</v>
      </c>
      <c r="R5" s="31">
        <v>0.495</v>
      </c>
      <c r="S5" s="31">
        <v>6.0999999999999999E-2</v>
      </c>
      <c r="T5" s="15">
        <f t="shared" ref="T5:T8" si="4">((R5-O5-(S5-P5))/(Q5-N5-(S5-P5)))</f>
        <v>0.75761973875181421</v>
      </c>
      <c r="U5" s="32">
        <f t="shared" si="0"/>
        <v>8.0186467325171904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:AA8" si="5">T5-(K5*(Y5+(Z5*T5)))</f>
        <v>0.75041348553262932</v>
      </c>
      <c r="AB5" s="18">
        <f t="shared" si="1"/>
        <v>0</v>
      </c>
    </row>
    <row r="6" spans="1:28" x14ac:dyDescent="0.2">
      <c r="A6" s="18">
        <v>15</v>
      </c>
      <c r="B6" s="15" t="s">
        <v>29</v>
      </c>
      <c r="C6" s="15" t="s">
        <v>31</v>
      </c>
      <c r="D6" s="15">
        <v>6</v>
      </c>
      <c r="F6" s="15"/>
      <c r="G6" s="16">
        <v>0.45833333333333331</v>
      </c>
      <c r="H6" s="28">
        <v>43687</v>
      </c>
      <c r="I6" s="29">
        <v>25</v>
      </c>
      <c r="J6" s="29">
        <v>28.8</v>
      </c>
      <c r="K6" s="18">
        <v>9.5E-4</v>
      </c>
      <c r="L6" s="29">
        <f t="shared" si="2"/>
        <v>7.5690844890542701</v>
      </c>
      <c r="M6" s="29">
        <f t="shared" si="3"/>
        <v>7.5733839675040544</v>
      </c>
      <c r="N6" s="30">
        <v>-5.0000000000000001E-3</v>
      </c>
      <c r="O6" s="30">
        <v>-1.7999999999999999E-2</v>
      </c>
      <c r="P6" s="30">
        <v>6.2E-2</v>
      </c>
      <c r="Q6" s="31">
        <v>0.64700000000000002</v>
      </c>
      <c r="R6" s="31">
        <v>0.48299999999999998</v>
      </c>
      <c r="S6" s="31">
        <v>6.5000000000000002E-2</v>
      </c>
      <c r="T6" s="15">
        <f t="shared" si="4"/>
        <v>0.7673343605546995</v>
      </c>
      <c r="U6" s="32">
        <f t="shared" si="0"/>
        <v>8.0186467325171904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5"/>
        <v>0.76018116769757094</v>
      </c>
      <c r="AB6" s="18">
        <f t="shared" si="1"/>
        <v>-3.0000000000000027E-3</v>
      </c>
    </row>
    <row r="7" spans="1:28" x14ac:dyDescent="0.2">
      <c r="A7" s="18">
        <v>19</v>
      </c>
      <c r="B7" s="15" t="s">
        <v>29</v>
      </c>
      <c r="C7" s="15" t="s">
        <v>31</v>
      </c>
      <c r="D7" s="15">
        <v>1</v>
      </c>
      <c r="F7" s="15"/>
      <c r="G7" s="16">
        <v>0.45833333333333331</v>
      </c>
      <c r="H7" s="28">
        <v>43687</v>
      </c>
      <c r="I7" s="29">
        <v>25</v>
      </c>
      <c r="J7" s="29">
        <v>28.8</v>
      </c>
      <c r="K7" s="18">
        <v>9.5E-4</v>
      </c>
      <c r="L7" s="29">
        <f t="shared" si="2"/>
        <v>7.5910606222924297</v>
      </c>
      <c r="M7" s="29">
        <f t="shared" si="3"/>
        <v>7.5950523253119595</v>
      </c>
      <c r="N7" s="30">
        <v>-4.4999999999999998E-2</v>
      </c>
      <c r="O7" s="30">
        <v>-5.1999999999999998E-2</v>
      </c>
      <c r="P7" s="30">
        <v>3.2000000000000001E-2</v>
      </c>
      <c r="Q7" s="31">
        <v>0.64500000000000002</v>
      </c>
      <c r="R7" s="31">
        <v>0.504</v>
      </c>
      <c r="S7" s="31">
        <v>3.6999999999999998E-2</v>
      </c>
      <c r="T7" s="15">
        <f t="shared" si="4"/>
        <v>0.80437956204379557</v>
      </c>
      <c r="U7" s="32">
        <f t="shared" si="0"/>
        <v>8.0186467325171904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5"/>
        <v>0.79742870663668242</v>
      </c>
      <c r="AB7" s="18">
        <f t="shared" si="1"/>
        <v>-4.9999999999999975E-3</v>
      </c>
    </row>
    <row r="8" spans="1:28" x14ac:dyDescent="0.2">
      <c r="A8" s="18">
        <v>20</v>
      </c>
      <c r="B8" s="15" t="s">
        <v>29</v>
      </c>
      <c r="C8" s="15" t="s">
        <v>31</v>
      </c>
      <c r="D8" s="15">
        <v>4</v>
      </c>
      <c r="F8" s="15"/>
      <c r="G8" s="16">
        <v>0.45833333333333331</v>
      </c>
      <c r="H8" s="28">
        <v>43687</v>
      </c>
      <c r="I8" s="29">
        <v>25</v>
      </c>
      <c r="J8" s="29">
        <v>28.8</v>
      </c>
      <c r="K8" s="18">
        <v>9.5E-4</v>
      </c>
      <c r="L8" s="29">
        <f t="shared" si="2"/>
        <v>7.6014996560172863</v>
      </c>
      <c r="M8" s="29">
        <f t="shared" si="3"/>
        <v>7.6053502774978767</v>
      </c>
      <c r="N8" s="30">
        <v>-2.1000000000000001E-2</v>
      </c>
      <c r="O8" s="30">
        <v>-2.3E-2</v>
      </c>
      <c r="P8" s="30">
        <v>6.2E-2</v>
      </c>
      <c r="Q8" s="31">
        <v>0.66800000000000004</v>
      </c>
      <c r="R8" s="31">
        <v>0.54500000000000004</v>
      </c>
      <c r="S8" s="31">
        <v>6.9000000000000006E-2</v>
      </c>
      <c r="T8" s="15">
        <f t="shared" si="4"/>
        <v>0.82258064516129037</v>
      </c>
      <c r="U8" s="32">
        <f t="shared" si="0"/>
        <v>8.0186467325171904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5"/>
        <v>0.81572920237976643</v>
      </c>
      <c r="AB8" s="18">
        <f t="shared" si="1"/>
        <v>-7.0000000000000062E-3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B3:B8</xm:sqref>
        </x14:dataValidation>
        <x14:dataValidation type="list" allowBlank="1" showInputMessage="1" showErrorMessage="1">
          <x14:formula1>
            <xm:f>'ID categories'!$B$2:$B$7</xm:f>
          </x14:formula1>
          <xm:sqref>C3:C8</xm:sqref>
        </x14:dataValidation>
        <x14:dataValidation type="list" allowBlank="1" showInputMessage="1" showErrorMessage="1">
          <x14:formula1>
            <xm:f>'ID categories'!$C$2:$C$16</xm:f>
          </x14:formula1>
          <xm:sqref>D3:D8</xm:sqref>
        </x14:dataValidation>
        <x14:dataValidation type="list" allowBlank="1" showInputMessage="1" showErrorMessage="1">
          <x14:formula1>
            <xm:f>'ID categories'!$D$8:$D$14</xm:f>
          </x14:formula1>
          <xm:sqref>E3:E8</xm:sqref>
        </x14:dataValidation>
        <x14:dataValidation type="list" allowBlank="1" showInputMessage="1" showErrorMessage="1">
          <x14:formula1>
            <xm:f>'ID categories'!$E$8:$E$14</xm:f>
          </x14:formula1>
          <xm:sqref>F3:F8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2019-05-20T18:31:56Z</dcterms:modified>
</cp:coreProperties>
</file>