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For Paul\"/>
    </mc:Choice>
  </mc:AlternateContent>
  <workbookProtection lockStructure="1"/>
  <bookViews>
    <workbookView xWindow="0" yWindow="0" windowWidth="18030" windowHeight="1059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AA15" i="1" s="1"/>
  <c r="U15" i="1"/>
  <c r="AB15" i="1"/>
  <c r="T16" i="1"/>
  <c r="M16" i="1" s="1"/>
  <c r="U16" i="1"/>
  <c r="AB16" i="1"/>
  <c r="T17" i="1"/>
  <c r="AA17" i="1" s="1"/>
  <c r="U17" i="1"/>
  <c r="AB17" i="1"/>
  <c r="T18" i="1"/>
  <c r="AA18" i="1" s="1"/>
  <c r="U18" i="1"/>
  <c r="AB18" i="1"/>
  <c r="T19" i="1"/>
  <c r="U19" i="1"/>
  <c r="M19" i="1" s="1"/>
  <c r="AA19" i="1"/>
  <c r="AB19" i="1"/>
  <c r="T20" i="1"/>
  <c r="U20" i="1"/>
  <c r="AB20" i="1"/>
  <c r="T21" i="1"/>
  <c r="U21" i="1"/>
  <c r="M21" i="1" s="1"/>
  <c r="AA21" i="1"/>
  <c r="AB21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M10" i="1" s="1"/>
  <c r="U9" i="1"/>
  <c r="U8" i="1"/>
  <c r="L8" i="1" s="1"/>
  <c r="U7" i="1"/>
  <c r="M7" i="1" s="1"/>
  <c r="U6" i="1"/>
  <c r="M6" i="1" s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M13" i="1" s="1"/>
  <c r="AB13" i="1"/>
  <c r="T14" i="1"/>
  <c r="AA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M12" i="1" s="1"/>
  <c r="AA12" i="1"/>
  <c r="T10" i="1"/>
  <c r="AA10" i="1" s="1"/>
  <c r="T11" i="1"/>
  <c r="AA11" i="1" s="1"/>
  <c r="L11" i="1" s="1"/>
  <c r="AB9" i="1"/>
  <c r="T9" i="1"/>
  <c r="AA9" i="1" s="1"/>
  <c r="L9" i="1" s="1"/>
  <c r="AB8" i="1"/>
  <c r="T8" i="1"/>
  <c r="AA8" i="1" s="1"/>
  <c r="AB7" i="1"/>
  <c r="T7" i="1"/>
  <c r="AA7" i="1" s="1"/>
  <c r="AB6" i="1"/>
  <c r="T6" i="1"/>
  <c r="AA6" i="1"/>
  <c r="L6" i="1" s="1"/>
  <c r="AB5" i="1"/>
  <c r="T5" i="1"/>
  <c r="AA5" i="1"/>
  <c r="L5" i="1" s="1"/>
  <c r="AB4" i="1"/>
  <c r="T4" i="1"/>
  <c r="AA4" i="1"/>
  <c r="L4" i="1" s="1"/>
  <c r="T3" i="1"/>
  <c r="AA3" i="1"/>
  <c r="M5" i="1"/>
  <c r="L12" i="1"/>
  <c r="M4" i="1"/>
  <c r="L14" i="1" l="1"/>
  <c r="AA13" i="1"/>
  <c r="L13" i="1" s="1"/>
  <c r="M9" i="1"/>
  <c r="M17" i="1"/>
  <c r="M15" i="1"/>
  <c r="L17" i="1"/>
  <c r="L3" i="1"/>
  <c r="M11" i="1"/>
  <c r="M20" i="1"/>
  <c r="L7" i="1"/>
  <c r="M14" i="1"/>
  <c r="L18" i="1"/>
  <c r="M3" i="1"/>
  <c r="M8" i="1"/>
  <c r="L19" i="1"/>
  <c r="L15" i="1"/>
  <c r="L10" i="1"/>
  <c r="M18" i="1"/>
  <c r="L21" i="1"/>
  <c r="AA20" i="1"/>
  <c r="L20" i="1" s="1"/>
  <c r="AA16" i="1"/>
  <c r="L16" i="1" s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<sst xmlns="http://schemas.openxmlformats.org/spreadsheetml/2006/main" count="122" uniqueCount="46">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</sst>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2"/>
  <sheetViews>
    <sheetView tabSelected="1" zoomScale="110" zoomScaleNormal="110" workbookViewId="0">
      <selection activeCell="F23" sqref="F23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43555</v>
      </c>
      <c r="I3" s="18">
        <v>25</v>
      </c>
      <c r="J3" s="29">
        <v>28.27</v>
      </c>
      <c r="K3" s="18">
        <v>9.5E-4</v>
      </c>
      <c r="L3" s="18">
        <f>U3+(LOG10((AA3-V3)/(W3-AA3*X3)))</f>
        <v>7.0926441933656461</v>
      </c>
      <c r="M3" s="18">
        <f>U3+(LOG10((T3-V3)/(W3-(T3*X3))))</f>
        <v>7.109122039008164</v>
      </c>
      <c r="N3" s="30">
        <v>-0.06</v>
      </c>
      <c r="O3" s="30">
        <v>-0.03</v>
      </c>
      <c r="P3" s="30">
        <v>0.06</v>
      </c>
      <c r="Q3" s="31">
        <v>0.64</v>
      </c>
      <c r="R3" s="31">
        <v>0.17</v>
      </c>
      <c r="S3" s="31">
        <v>7.0000000000000007E-2</v>
      </c>
      <c r="T3" s="18">
        <f>((R3-O3-(S3-P3))/(Q3-N3-(S3-P3)))</f>
        <v>0.27536231884057971</v>
      </c>
      <c r="U3" s="32">
        <f t="shared" ref="U3:U14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0.26552202038278011</v>
      </c>
      <c r="AB3" s="18">
        <f t="shared" ref="AB3:AB12" si="1">P3-S3</f>
        <v>-1.0000000000000009E-2</v>
      </c>
    </row>
    <row r="4" spans="1:28" s="33" customFormat="1" x14ac:dyDescent="0.2">
      <c r="A4" s="15">
        <v>4</v>
      </c>
      <c r="B4" s="15" t="s">
        <v>28</v>
      </c>
      <c r="C4" s="15" t="s">
        <v>30</v>
      </c>
      <c r="D4" s="15">
        <v>4</v>
      </c>
      <c r="E4" s="15" t="s">
        <v>37</v>
      </c>
      <c r="F4" s="15"/>
      <c r="G4" s="16">
        <v>0.45833333333333331</v>
      </c>
      <c r="H4" s="28">
        <v>43555</v>
      </c>
      <c r="I4" s="29">
        <v>25</v>
      </c>
      <c r="J4" s="29">
        <v>28.27</v>
      </c>
      <c r="K4" s="18">
        <v>9.5E-4</v>
      </c>
      <c r="L4" s="18">
        <f>U4+(LOG10((AA4-V4)/(W4-(AA4*X4))))</f>
        <v>7.814032959825278</v>
      </c>
      <c r="M4" s="18">
        <f>U4+(LOG10((T4-V4)/(W4-(T4*X4))))</f>
        <v>7.8156162135065372</v>
      </c>
      <c r="N4" s="30">
        <v>-0.05</v>
      </c>
      <c r="O4" s="30">
        <v>-0.01</v>
      </c>
      <c r="P4" s="30">
        <v>0.08</v>
      </c>
      <c r="Q4" s="31">
        <v>0.47</v>
      </c>
      <c r="R4" s="31">
        <v>0.66</v>
      </c>
      <c r="S4" s="31">
        <v>0.08</v>
      </c>
      <c r="T4" s="29">
        <f>((R4-O4-(S4-P4))/(Q4-N4-(S4-P4)))</f>
        <v>1.2884615384615385</v>
      </c>
      <c r="U4" s="32">
        <f t="shared" si="0"/>
        <v>8.0197650325171903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1.2841546938512256</v>
      </c>
      <c r="AB4" s="18">
        <f t="shared" si="1"/>
        <v>0</v>
      </c>
    </row>
    <row r="5" spans="1:28" s="29" customFormat="1" x14ac:dyDescent="0.2">
      <c r="A5" s="15">
        <v>5</v>
      </c>
      <c r="B5" s="15" t="s">
        <v>28</v>
      </c>
      <c r="C5" s="15" t="s">
        <v>30</v>
      </c>
      <c r="D5" s="15">
        <v>5</v>
      </c>
      <c r="E5" s="15" t="s">
        <v>37</v>
      </c>
      <c r="F5" s="15"/>
      <c r="G5" s="16">
        <v>0.45833333333333331</v>
      </c>
      <c r="H5" s="28">
        <v>43555</v>
      </c>
      <c r="I5" s="29">
        <v>25</v>
      </c>
      <c r="J5" s="29">
        <v>28.27</v>
      </c>
      <c r="K5" s="18">
        <v>9.5E-4</v>
      </c>
      <c r="L5" s="29">
        <f t="shared" ref="L5:L12" si="2">U5+(LOG10((AA5-V5)/(W5-(AA5*X5))))</f>
        <v>7.1263523269302302</v>
      </c>
      <c r="M5" s="29">
        <f t="shared" ref="M5:M12" si="3">U5+(LOG10((T5-V5)/(W5-(T5*X5))))</f>
        <v>7.1414879797702842</v>
      </c>
      <c r="N5" s="30">
        <v>-0.02</v>
      </c>
      <c r="O5" s="30">
        <v>0</v>
      </c>
      <c r="P5" s="30">
        <v>0.08</v>
      </c>
      <c r="Q5" s="31">
        <v>0.69</v>
      </c>
      <c r="R5" s="31">
        <v>0.21</v>
      </c>
      <c r="S5" s="31">
        <v>0.08</v>
      </c>
      <c r="T5" s="29">
        <f>((R5-O5-(S5-P5))/(Q5-N5-(S5-P5)))</f>
        <v>0.29577464788732394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0.28604583967501296</v>
      </c>
      <c r="AB5" s="18">
        <f t="shared" si="1"/>
        <v>0</v>
      </c>
    </row>
    <row r="6" spans="1:28" x14ac:dyDescent="0.2">
      <c r="A6" s="15">
        <v>6</v>
      </c>
      <c r="B6" s="15" t="s">
        <v>28</v>
      </c>
      <c r="C6" s="15" t="s">
        <v>30</v>
      </c>
      <c r="D6" s="15">
        <v>6</v>
      </c>
      <c r="E6" s="15" t="s">
        <v>37</v>
      </c>
      <c r="F6" s="15"/>
      <c r="G6" s="16">
        <v>0.45833333333333331</v>
      </c>
      <c r="H6" s="28">
        <v>43555</v>
      </c>
      <c r="I6" s="29">
        <v>25</v>
      </c>
      <c r="J6" s="29">
        <v>28.27</v>
      </c>
      <c r="K6" s="18">
        <v>9.5E-4</v>
      </c>
      <c r="L6" s="29">
        <f t="shared" si="2"/>
        <v>7.8942209900511147</v>
      </c>
      <c r="M6" s="29">
        <f t="shared" si="3"/>
        <v>7.8951757791658554</v>
      </c>
      <c r="N6" s="30">
        <v>-0.08</v>
      </c>
      <c r="O6" s="30">
        <v>-0.05</v>
      </c>
      <c r="P6" s="30">
        <v>0.04</v>
      </c>
      <c r="Q6" s="31">
        <v>0.37</v>
      </c>
      <c r="R6" s="31">
        <v>0.63</v>
      </c>
      <c r="S6" s="31">
        <v>0.05</v>
      </c>
      <c r="T6" s="15">
        <f>((R6-O6-(S6-P6))/(Q6-N6-(S6-P6)))</f>
        <v>1.5227272727272727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1.5196999658004378</v>
      </c>
      <c r="AB6" s="18">
        <f t="shared" si="1"/>
        <v>-1.0000000000000002E-2</v>
      </c>
    </row>
    <row r="7" spans="1:28" x14ac:dyDescent="0.2">
      <c r="A7" s="15">
        <v>7</v>
      </c>
      <c r="B7" s="15" t="s">
        <v>28</v>
      </c>
      <c r="C7" s="15" t="s">
        <v>30</v>
      </c>
      <c r="D7" s="15">
        <v>7</v>
      </c>
      <c r="E7" s="15" t="s">
        <v>37</v>
      </c>
      <c r="F7" s="15"/>
      <c r="G7" s="16">
        <v>0.45833333333333331</v>
      </c>
      <c r="H7" s="28">
        <v>43555</v>
      </c>
      <c r="I7" s="29">
        <v>25</v>
      </c>
      <c r="J7" s="29">
        <v>28.27</v>
      </c>
      <c r="K7" s="18">
        <v>9.5E-4</v>
      </c>
      <c r="L7" s="29">
        <f t="shared" si="2"/>
        <v>7.7515505121937194</v>
      </c>
      <c r="M7" s="29">
        <f t="shared" si="3"/>
        <v>7.7537009281520106</v>
      </c>
      <c r="N7" s="30">
        <v>-0.02</v>
      </c>
      <c r="O7" s="30">
        <v>0.01</v>
      </c>
      <c r="P7" s="30">
        <v>0.09</v>
      </c>
      <c r="Q7" s="31">
        <v>0.54</v>
      </c>
      <c r="R7" s="31">
        <v>0.64</v>
      </c>
      <c r="S7" s="31">
        <v>0.11</v>
      </c>
      <c r="T7" s="15">
        <f t="shared" ref="T7:T12" si="5">((R7-O7-(S7-P7))/(Q7-N7-(S7-P7)))</f>
        <v>1.1296296296296295</v>
      </c>
      <c r="U7" s="32">
        <f t="shared" si="0"/>
        <v>8.0197650325171903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1.1244552598845541</v>
      </c>
      <c r="AB7" s="18">
        <f t="shared" si="1"/>
        <v>-2.0000000000000004E-2</v>
      </c>
    </row>
    <row r="8" spans="1:28" x14ac:dyDescent="0.2">
      <c r="A8" s="15">
        <v>8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43555</v>
      </c>
      <c r="I8" s="29">
        <v>25</v>
      </c>
      <c r="J8" s="29">
        <v>28.27</v>
      </c>
      <c r="K8" s="18">
        <v>9.5E-4</v>
      </c>
      <c r="L8" s="29">
        <f t="shared" si="2"/>
        <v>7.0543627460448004</v>
      </c>
      <c r="M8" s="29">
        <f t="shared" si="3"/>
        <v>7.0724905544544914</v>
      </c>
      <c r="N8" s="30">
        <v>-0.05</v>
      </c>
      <c r="O8" s="30">
        <v>-0.03</v>
      </c>
      <c r="P8" s="30">
        <v>0.06</v>
      </c>
      <c r="Q8" s="31">
        <v>0.57999999999999996</v>
      </c>
      <c r="R8" s="31">
        <v>0.13</v>
      </c>
      <c r="S8" s="31">
        <v>0.06</v>
      </c>
      <c r="T8" s="15">
        <f t="shared" si="5"/>
        <v>0.25396825396825395</v>
      </c>
      <c r="U8" s="32">
        <f t="shared" si="0"/>
        <v>8.0197650325171903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0.24401110311506366</v>
      </c>
      <c r="AB8" s="18">
        <f t="shared" si="1"/>
        <v>0</v>
      </c>
    </row>
    <row r="9" spans="1:28" x14ac:dyDescent="0.2">
      <c r="A9" s="15">
        <v>9</v>
      </c>
      <c r="B9" s="15" t="s">
        <v>28</v>
      </c>
      <c r="C9" s="15" t="s">
        <v>30</v>
      </c>
      <c r="D9" s="15">
        <v>9</v>
      </c>
      <c r="E9" s="15" t="s">
        <v>37</v>
      </c>
      <c r="F9" s="15"/>
      <c r="G9" s="16">
        <v>0.45833333333333331</v>
      </c>
      <c r="H9" s="28">
        <v>43555</v>
      </c>
      <c r="I9" s="29">
        <v>25</v>
      </c>
      <c r="J9" s="29">
        <v>28.27</v>
      </c>
      <c r="K9" s="18">
        <v>9.5E-4</v>
      </c>
      <c r="L9" s="29">
        <f t="shared" si="2"/>
        <v>7.7976464347088168</v>
      </c>
      <c r="M9" s="29">
        <f t="shared" si="3"/>
        <v>7.7993713320757587</v>
      </c>
      <c r="N9" s="30">
        <v>-0.06</v>
      </c>
      <c r="O9" s="30">
        <v>-0.05</v>
      </c>
      <c r="P9" s="30">
        <v>0.03</v>
      </c>
      <c r="Q9" s="31">
        <v>0.44</v>
      </c>
      <c r="R9" s="31">
        <v>0.56999999999999995</v>
      </c>
      <c r="S9" s="31">
        <v>0.04</v>
      </c>
      <c r="T9" s="15">
        <f t="shared" si="5"/>
        <v>1.2448979591836735</v>
      </c>
      <c r="U9" s="32">
        <f t="shared" si="0"/>
        <v>8.0197650325171903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1.2403531743492475</v>
      </c>
      <c r="AB9" s="18">
        <f t="shared" si="1"/>
        <v>-1.0000000000000002E-2</v>
      </c>
    </row>
    <row r="10" spans="1:28" x14ac:dyDescent="0.2">
      <c r="A10" s="18">
        <v>10</v>
      </c>
      <c r="B10" s="15" t="s">
        <v>28</v>
      </c>
      <c r="C10" s="15" t="s">
        <v>30</v>
      </c>
      <c r="D10" s="15">
        <v>10</v>
      </c>
      <c r="E10" s="18" t="s">
        <v>37</v>
      </c>
      <c r="F10" s="15"/>
      <c r="G10" s="16">
        <v>0.45833333333333331</v>
      </c>
      <c r="H10" s="28">
        <v>43555</v>
      </c>
      <c r="I10" s="29">
        <v>25</v>
      </c>
      <c r="J10" s="29">
        <v>28.27</v>
      </c>
      <c r="K10" s="18">
        <v>9.5E-4</v>
      </c>
      <c r="L10" s="29">
        <f t="shared" si="2"/>
        <v>7.0739852133715582</v>
      </c>
      <c r="M10" s="29">
        <f t="shared" si="3"/>
        <v>7.0912499579448811</v>
      </c>
      <c r="N10" s="30">
        <v>-0.05</v>
      </c>
      <c r="O10" s="30">
        <v>-0.03</v>
      </c>
      <c r="P10" s="30">
        <v>0.06</v>
      </c>
      <c r="Q10" s="31">
        <v>0.63</v>
      </c>
      <c r="R10" s="31">
        <v>0.15</v>
      </c>
      <c r="S10" s="31">
        <v>0.06</v>
      </c>
      <c r="T10" s="15">
        <f t="shared" si="5"/>
        <v>0.26470588235294112</v>
      </c>
      <c r="U10" s="32">
        <f t="shared" si="0"/>
        <v>8.0197650325171903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0.25480737942874671</v>
      </c>
      <c r="AB10" s="18">
        <f t="shared" si="1"/>
        <v>0</v>
      </c>
    </row>
    <row r="11" spans="1:28" x14ac:dyDescent="0.2">
      <c r="A11" s="18">
        <v>11</v>
      </c>
      <c r="B11" s="15" t="s">
        <v>28</v>
      </c>
      <c r="C11" s="15" t="s">
        <v>30</v>
      </c>
      <c r="D11" s="15">
        <v>9</v>
      </c>
      <c r="E11" s="18" t="s">
        <v>36</v>
      </c>
      <c r="F11" s="15" t="s">
        <v>41</v>
      </c>
      <c r="G11" s="16">
        <v>0.45833333333333331</v>
      </c>
      <c r="H11" s="28">
        <v>43555</v>
      </c>
      <c r="I11" s="29">
        <v>25</v>
      </c>
      <c r="J11" s="29">
        <v>28.27</v>
      </c>
      <c r="K11" s="18">
        <v>9.5E-4</v>
      </c>
      <c r="L11" s="29">
        <f t="shared" si="2"/>
        <v>7.7801877474095118</v>
      </c>
      <c r="M11" s="29">
        <f t="shared" si="3"/>
        <v>7.7820689782135055</v>
      </c>
      <c r="N11" s="30">
        <v>0.01</v>
      </c>
      <c r="O11" s="30">
        <v>0.01</v>
      </c>
      <c r="P11" s="30">
        <v>0.02</v>
      </c>
      <c r="Q11" s="31">
        <v>0.06</v>
      </c>
      <c r="R11" s="31">
        <v>7.0000000000000007E-2</v>
      </c>
      <c r="S11" s="31">
        <v>0.02</v>
      </c>
      <c r="T11" s="15">
        <f t="shared" si="5"/>
        <v>1.2000000000000002</v>
      </c>
      <c r="U11" s="32">
        <f t="shared" si="0"/>
        <v>8.0197650325171903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1.1952099866823442</v>
      </c>
      <c r="AB11" s="18">
        <f t="shared" si="1"/>
        <v>0</v>
      </c>
    </row>
    <row r="12" spans="1:28" x14ac:dyDescent="0.2">
      <c r="A12" s="18">
        <v>12</v>
      </c>
      <c r="B12" s="15" t="s">
        <v>28</v>
      </c>
      <c r="C12" s="15" t="s">
        <v>30</v>
      </c>
      <c r="D12" s="15">
        <v>10</v>
      </c>
      <c r="E12" s="18" t="s">
        <v>36</v>
      </c>
      <c r="F12" s="15" t="s">
        <v>41</v>
      </c>
      <c r="G12" s="16">
        <v>0.45833333333333331</v>
      </c>
      <c r="H12" s="28">
        <v>43555</v>
      </c>
      <c r="I12" s="29">
        <v>25</v>
      </c>
      <c r="J12" s="29">
        <v>28.27</v>
      </c>
      <c r="K12" s="18">
        <v>9.5E-4</v>
      </c>
      <c r="L12" s="29">
        <f t="shared" si="2"/>
        <v>7.4558678004234764</v>
      </c>
      <c r="M12" s="29">
        <f t="shared" si="3"/>
        <v>7.4620329415758855</v>
      </c>
      <c r="N12" s="30">
        <v>0.02</v>
      </c>
      <c r="O12" s="30">
        <v>0.01</v>
      </c>
      <c r="P12" s="30">
        <v>0.02</v>
      </c>
      <c r="Q12" s="31">
        <v>7.0000000000000007E-2</v>
      </c>
      <c r="R12" s="31">
        <v>0.04</v>
      </c>
      <c r="S12" s="31">
        <v>0.02</v>
      </c>
      <c r="T12" s="15">
        <f t="shared" si="5"/>
        <v>0.6</v>
      </c>
      <c r="U12" s="32">
        <f t="shared" si="0"/>
        <v>8.0197650325171903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0.59193284240645139</v>
      </c>
      <c r="AB12" s="18">
        <f t="shared" si="1"/>
        <v>0</v>
      </c>
    </row>
    <row r="13" spans="1:28" x14ac:dyDescent="0.2">
      <c r="A13" s="18">
        <v>13</v>
      </c>
      <c r="B13" s="15" t="s">
        <v>28</v>
      </c>
      <c r="C13" s="15" t="s">
        <v>30</v>
      </c>
      <c r="D13" s="15">
        <v>7</v>
      </c>
      <c r="E13" s="18" t="s">
        <v>36</v>
      </c>
      <c r="F13" s="15" t="s">
        <v>39</v>
      </c>
      <c r="G13" s="16">
        <v>0.45833333333333331</v>
      </c>
      <c r="H13" s="28">
        <v>43555</v>
      </c>
      <c r="I13" s="29">
        <v>25</v>
      </c>
      <c r="J13" s="29">
        <v>28.27</v>
      </c>
      <c r="K13" s="18">
        <v>9.5E-4</v>
      </c>
      <c r="L13" s="29">
        <f>U13+(LOG10((AA13-V13)/(W13-(AA13*X13))))</f>
        <v>7.694076865503809</v>
      </c>
      <c r="M13" s="29">
        <f>U13+(LOG10((T13-V13)/(W13-(T13*X13))))</f>
        <v>7.6968195744275878</v>
      </c>
      <c r="N13" s="30">
        <v>0.01</v>
      </c>
      <c r="O13" s="30">
        <v>0.01</v>
      </c>
      <c r="P13" s="30">
        <v>0.02</v>
      </c>
      <c r="Q13" s="31">
        <v>0.06</v>
      </c>
      <c r="R13" s="31">
        <v>0.06</v>
      </c>
      <c r="S13" s="31">
        <v>0.02</v>
      </c>
      <c r="T13" s="15">
        <f>((R13-O13-(S13-P13))/(Q13-N13-(S13-P13)))</f>
        <v>1</v>
      </c>
      <c r="U13" s="32">
        <f t="shared" si="0"/>
        <v>8.0197650325171903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0.9941176052570464</v>
      </c>
      <c r="AB13" s="18">
        <f>P13-S13</f>
        <v>0</v>
      </c>
    </row>
    <row r="14" spans="1:28" x14ac:dyDescent="0.2">
      <c r="A14" s="18">
        <v>14</v>
      </c>
      <c r="B14" s="15" t="s">
        <v>28</v>
      </c>
      <c r="C14" s="15" t="s">
        <v>30</v>
      </c>
      <c r="D14" s="15">
        <v>1</v>
      </c>
      <c r="E14" s="18" t="s">
        <v>36</v>
      </c>
      <c r="F14" s="15" t="s">
        <v>42</v>
      </c>
      <c r="G14" s="16">
        <v>0.45833333333333331</v>
      </c>
      <c r="H14" s="28">
        <v>43555</v>
      </c>
      <c r="I14" s="29">
        <v>25</v>
      </c>
      <c r="J14" s="29">
        <v>28.27</v>
      </c>
      <c r="K14" s="18">
        <v>9.5E-4</v>
      </c>
      <c r="L14" s="29">
        <f>U14+(LOG10((AA14-V14)/(W14-(AA14*X14))))</f>
        <v>7.5896328184831274</v>
      </c>
      <c r="M14" s="29">
        <f>U14+(LOG10((T14-V14)/(W14-(T14*X14))))</f>
        <v>7.5936594240478978</v>
      </c>
      <c r="N14" s="30">
        <v>0.02</v>
      </c>
      <c r="O14" s="30">
        <v>0.01</v>
      </c>
      <c r="P14" s="30">
        <v>0.02</v>
      </c>
      <c r="Q14" s="31">
        <v>7.0000000000000007E-2</v>
      </c>
      <c r="R14" s="31">
        <v>0.05</v>
      </c>
      <c r="S14" s="31">
        <v>0.02</v>
      </c>
      <c r="T14" s="15">
        <f>((R14-O14-(S14-P14))/(Q14-N14-(S14-P14)))</f>
        <v>0.79999999999999993</v>
      </c>
      <c r="U14" s="32">
        <f t="shared" si="0"/>
        <v>8.0197650325171903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0.79302522383174889</v>
      </c>
      <c r="AB14" s="18">
        <f>P14-S14</f>
        <v>0</v>
      </c>
    </row>
    <row r="15" spans="1:28" x14ac:dyDescent="0.2">
      <c r="A15" s="18">
        <v>15</v>
      </c>
      <c r="B15" s="15" t="s">
        <v>28</v>
      </c>
      <c r="C15" s="15" t="s">
        <v>30</v>
      </c>
      <c r="D15" s="15">
        <v>1</v>
      </c>
      <c r="E15" s="18" t="s">
        <v>36</v>
      </c>
      <c r="F15" s="15" t="s">
        <v>41</v>
      </c>
      <c r="G15" s="16">
        <v>0.45833333333333298</v>
      </c>
      <c r="H15" s="28">
        <v>43555</v>
      </c>
      <c r="I15" s="29">
        <v>25</v>
      </c>
      <c r="J15" s="29">
        <v>28.27</v>
      </c>
      <c r="K15" s="18">
        <v>9.5E-4</v>
      </c>
      <c r="L15" s="29">
        <f t="shared" ref="L15:L21" si="6">U15+(LOG10((AA15-V15)/(W15-(AA15*X15))))</f>
        <v>7.4558678004234764</v>
      </c>
      <c r="M15" s="29">
        <f t="shared" ref="M15:M21" si="7">U15+(LOG10((T15-V15)/(W15-(T15*X15))))</f>
        <v>7.4620329415758855</v>
      </c>
      <c r="N15" s="30">
        <v>0.02</v>
      </c>
      <c r="O15" s="30">
        <v>0.01</v>
      </c>
      <c r="P15" s="30">
        <v>0.02</v>
      </c>
      <c r="Q15" s="31">
        <v>0.08</v>
      </c>
      <c r="R15" s="31">
        <v>0.05</v>
      </c>
      <c r="S15" s="31">
        <v>0.03</v>
      </c>
      <c r="T15" s="15">
        <f t="shared" ref="T15:T21" si="8">((R15-O15-(S15-P15))/(Q15-N15-(S15-P15)))</f>
        <v>0.6</v>
      </c>
      <c r="U15" s="32">
        <f t="shared" ref="U15:U21" si="9">(1245.69/(I15+273.15))+3.8275+0.00211*(35-J15)</f>
        <v>8.0197650325171903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21" si="10">T15-(K15*(Y15+(Z15*T15)))</f>
        <v>0.59193284240645139</v>
      </c>
      <c r="AB15" s="18">
        <f t="shared" ref="AB15:AB21" si="11">P15-S15</f>
        <v>-9.9999999999999985E-3</v>
      </c>
    </row>
    <row r="16" spans="1:28" x14ac:dyDescent="0.2">
      <c r="A16" s="18">
        <v>16</v>
      </c>
      <c r="B16" s="15" t="s">
        <v>28</v>
      </c>
      <c r="C16" s="15" t="s">
        <v>30</v>
      </c>
      <c r="D16" s="15">
        <v>5</v>
      </c>
      <c r="E16" s="18" t="s">
        <v>36</v>
      </c>
      <c r="F16" s="15" t="s">
        <v>41</v>
      </c>
      <c r="G16" s="16">
        <v>0.45833333333333298</v>
      </c>
      <c r="H16" s="28">
        <v>43555</v>
      </c>
      <c r="I16" s="29">
        <v>25</v>
      </c>
      <c r="J16" s="29">
        <v>28.27</v>
      </c>
      <c r="K16" s="18">
        <v>9.5E-4</v>
      </c>
      <c r="L16" s="29">
        <f t="shared" si="6"/>
        <v>7.4558678004234764</v>
      </c>
      <c r="M16" s="29">
        <f t="shared" si="7"/>
        <v>7.4620329415758855</v>
      </c>
      <c r="N16" s="30">
        <v>0.01</v>
      </c>
      <c r="O16" s="30">
        <v>0.01</v>
      </c>
      <c r="P16" s="30">
        <v>0.02</v>
      </c>
      <c r="Q16" s="31">
        <v>0.06</v>
      </c>
      <c r="R16" s="31">
        <v>0.04</v>
      </c>
      <c r="S16" s="31">
        <v>0.02</v>
      </c>
      <c r="T16" s="15">
        <f t="shared" si="8"/>
        <v>0.6</v>
      </c>
      <c r="U16" s="32">
        <f t="shared" si="9"/>
        <v>8.0197650325171903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0.59193284240645139</v>
      </c>
      <c r="AB16" s="18">
        <f t="shared" si="11"/>
        <v>0</v>
      </c>
    </row>
    <row r="17" spans="1:28" x14ac:dyDescent="0.2">
      <c r="A17" s="18">
        <v>17</v>
      </c>
      <c r="B17" s="15" t="s">
        <v>28</v>
      </c>
      <c r="C17" s="15" t="s">
        <v>30</v>
      </c>
      <c r="D17" s="15">
        <v>8</v>
      </c>
      <c r="E17" s="18" t="s">
        <v>36</v>
      </c>
      <c r="F17" s="15" t="s">
        <v>38</v>
      </c>
      <c r="G17" s="16">
        <v>0.45833333333333298</v>
      </c>
      <c r="H17" s="28">
        <v>43555</v>
      </c>
      <c r="I17" s="29">
        <v>25</v>
      </c>
      <c r="J17" s="29">
        <v>28.27</v>
      </c>
      <c r="K17" s="18">
        <v>9.5E-4</v>
      </c>
      <c r="L17" s="29">
        <f t="shared" si="6"/>
        <v>7.1824565808773269</v>
      </c>
      <c r="M17" s="29">
        <f t="shared" si="7"/>
        <v>7.1955681288334619</v>
      </c>
      <c r="N17" s="30">
        <v>0.01</v>
      </c>
      <c r="O17" s="30">
        <v>0.01</v>
      </c>
      <c r="P17" s="30">
        <v>0.02</v>
      </c>
      <c r="Q17" s="31">
        <v>7.0000000000000007E-2</v>
      </c>
      <c r="R17" s="31">
        <v>0.03</v>
      </c>
      <c r="S17" s="31">
        <v>0.02</v>
      </c>
      <c r="T17" s="15">
        <f t="shared" si="8"/>
        <v>0.33333333333333326</v>
      </c>
      <c r="U17" s="32">
        <f t="shared" si="9"/>
        <v>8.0197650325171903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0.3238096671727213</v>
      </c>
      <c r="AB17" s="18">
        <f t="shared" si="11"/>
        <v>0</v>
      </c>
    </row>
    <row r="18" spans="1:28" x14ac:dyDescent="0.2">
      <c r="A18" s="18">
        <v>18</v>
      </c>
      <c r="B18" s="15" t="s">
        <v>28</v>
      </c>
      <c r="C18" s="15" t="s">
        <v>30</v>
      </c>
      <c r="D18" s="15">
        <v>8</v>
      </c>
      <c r="E18" s="18" t="s">
        <v>36</v>
      </c>
      <c r="F18" s="15" t="s">
        <v>39</v>
      </c>
      <c r="G18" s="16">
        <v>0.45833333333333298</v>
      </c>
      <c r="H18" s="28">
        <v>43555</v>
      </c>
      <c r="I18" s="29">
        <v>25</v>
      </c>
      <c r="J18" s="29">
        <v>28.27</v>
      </c>
      <c r="K18" s="18">
        <v>9.5E-4</v>
      </c>
      <c r="L18" s="29">
        <f t="shared" si="6"/>
        <v>6.9400721307741602</v>
      </c>
      <c r="M18" s="29">
        <f t="shared" si="7"/>
        <v>6.9640336464263335</v>
      </c>
      <c r="N18" s="30">
        <v>0.01</v>
      </c>
      <c r="O18" s="30">
        <v>0.01</v>
      </c>
      <c r="P18" s="30">
        <v>0.01</v>
      </c>
      <c r="Q18" s="31">
        <v>7.0000000000000007E-2</v>
      </c>
      <c r="R18" s="31">
        <v>0.03</v>
      </c>
      <c r="S18" s="31">
        <v>0.02</v>
      </c>
      <c r="T18" s="15">
        <f t="shared" si="8"/>
        <v>0.19999999999999993</v>
      </c>
      <c r="U18" s="32">
        <f t="shared" si="9"/>
        <v>8.0197650325171903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>
        <f t="shared" si="10"/>
        <v>0.18974807955585632</v>
      </c>
      <c r="AB18" s="18">
        <f t="shared" si="11"/>
        <v>-0.01</v>
      </c>
    </row>
    <row r="19" spans="1:28" x14ac:dyDescent="0.2">
      <c r="A19" s="18">
        <v>19</v>
      </c>
      <c r="B19" s="15" t="s">
        <v>28</v>
      </c>
      <c r="C19" s="15" t="s">
        <v>30</v>
      </c>
      <c r="D19" s="15">
        <v>4</v>
      </c>
      <c r="E19" s="18" t="s">
        <v>36</v>
      </c>
      <c r="F19" s="15" t="s">
        <v>42</v>
      </c>
      <c r="G19" s="16">
        <v>0.45833333333333298</v>
      </c>
      <c r="H19" s="28">
        <v>43555</v>
      </c>
      <c r="I19" s="29">
        <v>25</v>
      </c>
      <c r="J19" s="29">
        <v>28.27</v>
      </c>
      <c r="K19" s="18">
        <v>9.5E-4</v>
      </c>
      <c r="L19" s="29">
        <f t="shared" si="6"/>
        <v>7.9619009110483505</v>
      </c>
      <c r="M19" s="29">
        <f t="shared" si="7"/>
        <v>7.9623979686728461</v>
      </c>
      <c r="N19" s="30">
        <v>0.02</v>
      </c>
      <c r="O19" s="30">
        <v>0.01</v>
      </c>
      <c r="P19" s="30">
        <v>0.02</v>
      </c>
      <c r="Q19" s="31">
        <v>0.06</v>
      </c>
      <c r="R19" s="31">
        <v>0.08</v>
      </c>
      <c r="S19" s="31">
        <v>0.02</v>
      </c>
      <c r="T19" s="15">
        <f t="shared" si="8"/>
        <v>1.7500000000000004</v>
      </c>
      <c r="U19" s="32">
        <f t="shared" si="9"/>
        <v>8.0197650325171903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>
        <f t="shared" si="10"/>
        <v>1.7482140356019125</v>
      </c>
      <c r="AB19" s="18">
        <f t="shared" si="11"/>
        <v>0</v>
      </c>
    </row>
    <row r="20" spans="1:28" x14ac:dyDescent="0.2">
      <c r="A20" s="18">
        <v>20</v>
      </c>
      <c r="B20" s="15" t="s">
        <v>28</v>
      </c>
      <c r="C20" s="15" t="s">
        <v>30</v>
      </c>
      <c r="D20" s="15">
        <v>6</v>
      </c>
      <c r="E20" s="18" t="s">
        <v>36</v>
      </c>
      <c r="F20" s="15" t="s">
        <v>42</v>
      </c>
      <c r="G20" s="16">
        <v>0.45833333333333298</v>
      </c>
      <c r="H20" s="28">
        <v>43555</v>
      </c>
      <c r="I20" s="29">
        <v>25</v>
      </c>
      <c r="J20" s="29">
        <v>28.27</v>
      </c>
      <c r="K20" s="18">
        <v>9.5E-4</v>
      </c>
      <c r="L20" s="29">
        <f t="shared" si="6"/>
        <v>7.9380581809641999</v>
      </c>
      <c r="M20" s="29">
        <f t="shared" si="7"/>
        <v>7.9387096988109667</v>
      </c>
      <c r="N20" s="30">
        <v>0.04</v>
      </c>
      <c r="O20" s="30">
        <v>0.03</v>
      </c>
      <c r="P20" s="30">
        <v>0.04</v>
      </c>
      <c r="Q20" s="31">
        <v>0.06</v>
      </c>
      <c r="R20" s="31">
        <v>7.0000000000000007E-2</v>
      </c>
      <c r="S20" s="31">
        <v>0.03</v>
      </c>
      <c r="T20" s="15">
        <f t="shared" si="8"/>
        <v>1.666666666666667</v>
      </c>
      <c r="U20" s="32">
        <f t="shared" si="9"/>
        <v>8.0197650325171903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>
        <f t="shared" si="10"/>
        <v>1.6644255433413717</v>
      </c>
      <c r="AB20" s="18">
        <f t="shared" si="11"/>
        <v>1.0000000000000002E-2</v>
      </c>
    </row>
    <row r="21" spans="1:28" x14ac:dyDescent="0.2">
      <c r="A21" s="18">
        <v>21</v>
      </c>
      <c r="B21" s="15" t="s">
        <v>28</v>
      </c>
      <c r="C21" s="15" t="s">
        <v>30</v>
      </c>
      <c r="D21" s="15">
        <v>10</v>
      </c>
      <c r="E21" s="18" t="s">
        <v>36</v>
      </c>
      <c r="F21" s="15" t="s">
        <v>39</v>
      </c>
      <c r="G21" s="16">
        <v>0.45833333333333298</v>
      </c>
      <c r="H21" s="28">
        <v>43555</v>
      </c>
      <c r="I21" s="29">
        <v>25</v>
      </c>
      <c r="J21" s="29">
        <v>28.27</v>
      </c>
      <c r="K21" s="18">
        <v>9.5E-4</v>
      </c>
      <c r="L21" s="29">
        <f t="shared" si="6"/>
        <v>7.1100552855747052</v>
      </c>
      <c r="M21" s="29">
        <f t="shared" si="7"/>
        <v>7.1258274205931667</v>
      </c>
      <c r="N21" s="30">
        <v>0.02</v>
      </c>
      <c r="O21" s="30">
        <v>0.02</v>
      </c>
      <c r="P21" s="30">
        <v>0.02</v>
      </c>
      <c r="Q21" s="31">
        <v>0.09</v>
      </c>
      <c r="R21" s="31">
        <v>0.04</v>
      </c>
      <c r="S21" s="31">
        <v>0.02</v>
      </c>
      <c r="T21" s="15">
        <f t="shared" si="8"/>
        <v>0.28571428571428575</v>
      </c>
      <c r="U21" s="32">
        <f t="shared" si="9"/>
        <v>8.0197650325171903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>
        <f t="shared" si="10"/>
        <v>0.27593052873812679</v>
      </c>
      <c r="AB21" s="18">
        <f t="shared" si="11"/>
        <v>0</v>
      </c>
    </row>
    <row r="22" spans="1:28" x14ac:dyDescent="0.2">
      <c r="D22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B3:B21</xm:sqref>
        </x14:dataValidation>
        <x14:dataValidation type="list" allowBlank="1" showInputMessage="1" showErrorMessage="1">
          <x14:formula1>
            <xm:f>'ID categories'!$B$2:$B$7</xm:f>
          </x14:formula1>
          <xm:sqref>C3:C21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E3:E21</xm:sqref>
        </x14:dataValidation>
        <x14:dataValidation type="list" allowBlank="1" showInputMessage="1" showErrorMessage="1">
          <x14:formula1>
            <xm:f>'ID categories'!$E$8:$E$14</xm:f>
          </x14:formula1>
          <xm:sqref>F3:F21</xm:sqref>
        </x14:dataValidation>
        <x14:dataValidation type="list" allowBlank="1" showInputMessage="1" showErrorMessage="1">
          <x14:formula1>
            <xm:f>'ID categories'!$C$2:$C$16</xm:f>
          </x14:formula1>
          <xm:sqref>D3:D22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2019-05-09T22:24:00Z</dcterms:modified>
</cp:coreProperties>
</file>