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8" i="1"/>
  <c r="AB7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9" i="1"/>
  <c r="T9" i="1"/>
  <c r="AA9" i="1"/>
  <c r="T7" i="1"/>
  <c r="AA7" i="1"/>
  <c r="T8" i="1"/>
  <c r="AA8" i="1"/>
  <c r="AB6" i="1"/>
  <c r="T6" i="1"/>
  <c r="AA6" i="1"/>
  <c r="AB5" i="1"/>
  <c r="T5" i="1"/>
  <c r="AA5" i="1"/>
  <c r="L5" i="1"/>
  <c r="AB4" i="1"/>
  <c r="T4" i="1"/>
  <c r="AB3" i="1"/>
  <c r="T3" i="1"/>
  <c r="AA3" i="1"/>
  <c r="L6" i="1"/>
  <c r="M8" i="1"/>
  <c r="M6" i="1"/>
  <c r="M4" i="1"/>
  <c r="M7" i="1"/>
  <c r="M9" i="1"/>
  <c r="M5" i="1"/>
  <c r="L7" i="1"/>
  <c r="L3" i="1"/>
  <c r="AA4" i="1"/>
  <c r="L4" i="1"/>
  <c r="L8" i="1"/>
  <c r="L9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<sst xmlns="http://schemas.openxmlformats.org/spreadsheetml/2006/main" count="81" uniqueCount="47">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</sst>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zoomScale="110" zoomScaleNormal="110" workbookViewId="0">
      <selection activeCell="E3" sqref="E3:E9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s="33" customFormat="1" x14ac:dyDescent="0.2">
      <c r="A3" s="15">
        <v>2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43558</v>
      </c>
      <c r="I3" s="29">
        <v>25</v>
      </c>
      <c r="J3" s="29">
        <v>29.53</v>
      </c>
      <c r="K3" s="18">
        <v>9.5E-4</v>
      </c>
      <c r="L3" s="18">
        <f>U3+(LOG10((AA3-V3)/(W3-(AA3*X3))))</f>
        <v>7.1509432875425594</v>
      </c>
      <c r="M3" s="18">
        <f>U3+(LOG10((T3-V3)/(W3-(T3*X3))))</f>
        <v>7.1650645050518067</v>
      </c>
      <c r="N3" s="30">
        <v>-0.04</v>
      </c>
      <c r="O3" s="30">
        <v>-0.02</v>
      </c>
      <c r="P3" s="30">
        <v>7.0000000000000007E-2</v>
      </c>
      <c r="Q3" s="31">
        <v>0.63</v>
      </c>
      <c r="R3" s="31">
        <v>0.19</v>
      </c>
      <c r="S3" s="31">
        <v>7.0000000000000007E-2</v>
      </c>
      <c r="T3" s="29">
        <f>((R3-O3-(S3-P3))/(Q3-N3-(S3-P3)))</f>
        <v>0.31343283582089548</v>
      </c>
      <c r="U3" s="32">
        <f t="shared" ref="U3:U9" si="0">(1245.69/(I3+273.15))+3.8275+0.00211*(35-J3)</f>
        <v>8.0171064325171901</v>
      </c>
      <c r="V3" s="29">
        <v>6.8999999999999999E-3</v>
      </c>
      <c r="W3" s="29">
        <v>2.222</v>
      </c>
      <c r="X3" s="29">
        <v>0.13300000000000001</v>
      </c>
      <c r="Y3" s="18">
        <v>11.941370388885369</v>
      </c>
      <c r="Z3" s="18">
        <v>-5.7493759226184871</v>
      </c>
      <c r="AA3" s="18">
        <f>T3-(K3*(Y3+(Z3*T3)))</f>
        <v>0.30380047499109974</v>
      </c>
      <c r="AB3" s="18">
        <f t="shared" ref="AB3:AB9" si="1">P3-S3</f>
        <v>0</v>
      </c>
    </row>
    <row r="4" spans="1:28" s="29" customFormat="1" x14ac:dyDescent="0.2">
      <c r="A4" s="15">
        <v>3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>
        <v>0.45833333333333331</v>
      </c>
      <c r="H4" s="28">
        <v>43558</v>
      </c>
      <c r="I4" s="29">
        <v>25</v>
      </c>
      <c r="J4" s="29">
        <v>29.53</v>
      </c>
      <c r="K4" s="18">
        <v>9.5E-4</v>
      </c>
      <c r="L4" s="29">
        <f t="shared" ref="L4:L9" si="2">U4+(LOG10((AA4-V4)/(W4-(AA4*X4))))</f>
        <v>7.8301079142429941</v>
      </c>
      <c r="M4" s="29">
        <f t="shared" ref="M4:M9" si="3">U4+(LOG10((T4-V4)/(W4-(T4*X4))))</f>
        <v>7.8315350160178019</v>
      </c>
      <c r="N4" s="30">
        <v>-0.04</v>
      </c>
      <c r="O4" s="30">
        <v>-0.02</v>
      </c>
      <c r="P4" s="30">
        <v>7.0000000000000007E-2</v>
      </c>
      <c r="Q4" s="31">
        <v>0.47</v>
      </c>
      <c r="R4" s="31">
        <v>0.66</v>
      </c>
      <c r="S4" s="31">
        <v>0.08</v>
      </c>
      <c r="T4" s="29">
        <f>((R4-O4-(S4-P4))/(Q4-N4-(S4-P4)))</f>
        <v>1.34</v>
      </c>
      <c r="U4" s="32">
        <f t="shared" si="0"/>
        <v>8.0171064325171901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>T4-(K4*(Y4+(Z4*T4)))</f>
        <v>1.3359746536800523</v>
      </c>
      <c r="AB4" s="18">
        <f t="shared" si="1"/>
        <v>-9.999999999999995E-3</v>
      </c>
    </row>
    <row r="5" spans="1:28" x14ac:dyDescent="0.2">
      <c r="A5" s="15">
        <v>5</v>
      </c>
      <c r="B5" s="15" t="s">
        <v>28</v>
      </c>
      <c r="C5" s="15" t="s">
        <v>30</v>
      </c>
      <c r="D5" s="15">
        <v>6</v>
      </c>
      <c r="E5" s="15" t="s">
        <v>37</v>
      </c>
      <c r="F5" s="15"/>
      <c r="G5" s="16">
        <v>0.45833333333333331</v>
      </c>
      <c r="H5" s="28">
        <v>43558</v>
      </c>
      <c r="I5" s="29">
        <v>25</v>
      </c>
      <c r="J5" s="29">
        <v>29.53</v>
      </c>
      <c r="K5" s="18">
        <v>9.5E-4</v>
      </c>
      <c r="L5" s="29">
        <f t="shared" si="2"/>
        <v>7.8940591998697291</v>
      </c>
      <c r="M5" s="29">
        <f t="shared" si="3"/>
        <v>7.8949960050541259</v>
      </c>
      <c r="N5" s="30">
        <v>-0.04</v>
      </c>
      <c r="O5" s="30">
        <v>0</v>
      </c>
      <c r="P5" s="30">
        <v>0.09</v>
      </c>
      <c r="Q5" s="31">
        <v>0.45</v>
      </c>
      <c r="R5" s="31">
        <v>0.75</v>
      </c>
      <c r="S5" s="31">
        <v>0.09</v>
      </c>
      <c r="T5" s="15">
        <f t="shared" ref="T5:T9" si="4">((R5-O5-(S5-P5))/(Q5-N5-(S5-P5)))</f>
        <v>1.5306122448979591</v>
      </c>
      <c r="U5" s="32">
        <f t="shared" si="0"/>
        <v>8.0171064325171901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ref="AA5:AA9" si="5">T5-(K5*(Y5+(Z5*T5)))</f>
        <v>1.5276280049568154</v>
      </c>
      <c r="AB5" s="18">
        <f t="shared" si="1"/>
        <v>0</v>
      </c>
    </row>
    <row r="6" spans="1:28" x14ac:dyDescent="0.2">
      <c r="A6" s="15">
        <v>6</v>
      </c>
      <c r="B6" s="15" t="s">
        <v>28</v>
      </c>
      <c r="C6" s="15" t="s">
        <v>30</v>
      </c>
      <c r="D6" s="15">
        <v>7</v>
      </c>
      <c r="E6" s="15" t="s">
        <v>37</v>
      </c>
      <c r="F6" s="15"/>
      <c r="G6" s="16">
        <v>0.45833333333333331</v>
      </c>
      <c r="H6" s="28">
        <v>43558</v>
      </c>
      <c r="I6" s="29">
        <v>25</v>
      </c>
      <c r="J6" s="29">
        <v>29.53</v>
      </c>
      <c r="K6" s="18">
        <v>9.5E-4</v>
      </c>
      <c r="L6" s="29">
        <f t="shared" si="2"/>
        <v>7.7761142449386682</v>
      </c>
      <c r="M6" s="29">
        <f t="shared" si="3"/>
        <v>7.7780083977092058</v>
      </c>
      <c r="N6" s="30">
        <v>-0.01</v>
      </c>
      <c r="O6" s="30">
        <v>0.01</v>
      </c>
      <c r="P6" s="30">
        <v>0.1</v>
      </c>
      <c r="Q6" s="31">
        <v>0.55000000000000004</v>
      </c>
      <c r="R6" s="31">
        <v>0.68</v>
      </c>
      <c r="S6" s="31">
        <v>0.1</v>
      </c>
      <c r="T6" s="15">
        <f t="shared" si="4"/>
        <v>1.1964285714285714</v>
      </c>
      <c r="U6" s="32">
        <f t="shared" si="0"/>
        <v>8.0171064325171901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5"/>
        <v>1.1916190512997493</v>
      </c>
      <c r="AB6" s="18">
        <f t="shared" si="1"/>
        <v>0</v>
      </c>
    </row>
    <row r="7" spans="1:28" x14ac:dyDescent="0.2">
      <c r="A7" s="18">
        <v>8</v>
      </c>
      <c r="B7" s="15" t="s">
        <v>28</v>
      </c>
      <c r="C7" s="15" t="s">
        <v>30</v>
      </c>
      <c r="D7" s="15">
        <v>8</v>
      </c>
      <c r="E7" s="15" t="s">
        <v>37</v>
      </c>
      <c r="F7" s="15"/>
      <c r="G7" s="16">
        <v>0.45833333333333331</v>
      </c>
      <c r="H7" s="28">
        <v>43558</v>
      </c>
      <c r="I7" s="29">
        <v>25</v>
      </c>
      <c r="J7" s="29">
        <v>29.53</v>
      </c>
      <c r="K7" s="18">
        <v>9.5E-4</v>
      </c>
      <c r="L7" s="29">
        <f t="shared" si="2"/>
        <v>7.0703333077383075</v>
      </c>
      <c r="M7" s="29">
        <f t="shared" si="3"/>
        <v>7.0876408539115463</v>
      </c>
      <c r="N7" s="30">
        <v>-0.03</v>
      </c>
      <c r="O7" s="30">
        <v>-0.02</v>
      </c>
      <c r="P7" s="30">
        <v>7.0000000000000007E-2</v>
      </c>
      <c r="Q7" s="31">
        <v>0.49</v>
      </c>
      <c r="R7" s="31">
        <v>0.11</v>
      </c>
      <c r="S7" s="31">
        <v>0.06</v>
      </c>
      <c r="T7" s="15">
        <f t="shared" si="4"/>
        <v>0.26415094339622641</v>
      </c>
      <c r="U7" s="32">
        <f t="shared" si="0"/>
        <v>8.0171064325171901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5"/>
        <v>0.25424940944698959</v>
      </c>
      <c r="AB7" s="18">
        <f t="shared" si="1"/>
        <v>1.0000000000000009E-2</v>
      </c>
    </row>
    <row r="8" spans="1:28" x14ac:dyDescent="0.2">
      <c r="A8" s="18">
        <v>9</v>
      </c>
      <c r="B8" s="15" t="s">
        <v>28</v>
      </c>
      <c r="C8" s="15" t="s">
        <v>30</v>
      </c>
      <c r="D8" s="15">
        <v>9</v>
      </c>
      <c r="E8" s="15" t="s">
        <v>37</v>
      </c>
      <c r="F8" s="15"/>
      <c r="G8" s="16">
        <v>0.45833333333333331</v>
      </c>
      <c r="H8" s="28">
        <v>43558</v>
      </c>
      <c r="I8" s="29">
        <v>25</v>
      </c>
      <c r="J8" s="29">
        <v>29.53</v>
      </c>
      <c r="K8" s="18">
        <v>9.5E-4</v>
      </c>
      <c r="L8" s="29">
        <f t="shared" si="2"/>
        <v>7.7969343822474775</v>
      </c>
      <c r="M8" s="29">
        <f t="shared" si="3"/>
        <v>7.7986422000404465</v>
      </c>
      <c r="N8" s="30">
        <v>-0.02</v>
      </c>
      <c r="O8" s="30">
        <v>0</v>
      </c>
      <c r="P8" s="30">
        <v>0.08</v>
      </c>
      <c r="Q8" s="31">
        <v>0.52</v>
      </c>
      <c r="R8" s="31">
        <v>0.67</v>
      </c>
      <c r="S8" s="31">
        <v>0.1</v>
      </c>
      <c r="T8" s="15">
        <f t="shared" si="4"/>
        <v>1.25</v>
      </c>
      <c r="U8" s="32">
        <f t="shared" si="0"/>
        <v>8.0171064325171901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5"/>
        <v>1.2454830820386684</v>
      </c>
      <c r="AB8" s="18">
        <f t="shared" si="1"/>
        <v>-2.0000000000000004E-2</v>
      </c>
    </row>
    <row r="9" spans="1:28" x14ac:dyDescent="0.2">
      <c r="A9" s="18">
        <v>10</v>
      </c>
      <c r="B9" s="15" t="s">
        <v>28</v>
      </c>
      <c r="C9" s="15" t="s">
        <v>30</v>
      </c>
      <c r="D9" s="15">
        <v>10</v>
      </c>
      <c r="E9" s="15" t="s">
        <v>37</v>
      </c>
      <c r="F9" s="15"/>
      <c r="G9" s="16">
        <v>0.45833333333333331</v>
      </c>
      <c r="H9" s="28">
        <v>43558</v>
      </c>
      <c r="I9" s="29">
        <v>25</v>
      </c>
      <c r="J9" s="29">
        <v>29.53</v>
      </c>
      <c r="K9" s="18">
        <v>9.5E-4</v>
      </c>
      <c r="L9" s="29">
        <f t="shared" si="2"/>
        <v>7.071326613371558</v>
      </c>
      <c r="M9" s="29">
        <f t="shared" si="3"/>
        <v>7.0885913579448809</v>
      </c>
      <c r="N9" s="30">
        <v>-0.08</v>
      </c>
      <c r="O9" s="30">
        <v>-0.06</v>
      </c>
      <c r="P9" s="30">
        <v>0.03</v>
      </c>
      <c r="Q9" s="31">
        <v>0.6</v>
      </c>
      <c r="R9" s="31">
        <v>0.12</v>
      </c>
      <c r="S9" s="31">
        <v>0.03</v>
      </c>
      <c r="T9" s="15">
        <f t="shared" si="4"/>
        <v>0.26470588235294118</v>
      </c>
      <c r="U9" s="32">
        <f t="shared" si="0"/>
        <v>8.0171064325171901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5"/>
        <v>0.25480737942874676</v>
      </c>
      <c r="AB9" s="18">
        <f t="shared" si="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B3:B9</xm:sqref>
        </x14:dataValidation>
        <x14:dataValidation type="list" allowBlank="1" showInputMessage="1" showErrorMessage="1">
          <x14:formula1>
            <xm:f>'ID categories'!$B$2:$B$7</xm:f>
          </x14:formula1>
          <xm:sqref>C3:C9</xm:sqref>
        </x14:dataValidation>
        <x14:dataValidation type="list" allowBlank="1" showInputMessage="1" showErrorMessage="1">
          <x14:formula1>
            <xm:f>'ID categories'!$C$2:$C$16</xm:f>
          </x14:formula1>
          <xm:sqref>D3:D9</xm:sqref>
        </x14:dataValidation>
        <x14:dataValidation type="list" allowBlank="1" showInputMessage="1" showErrorMessage="1">
          <x14:formula1>
            <xm:f>'ID categories'!$D$8:$D$14</xm:f>
          </x14:formula1>
          <xm:sqref>E3:E9</xm:sqref>
        </x14:dataValidation>
        <x14:dataValidation type="list" allowBlank="1" showInputMessage="1" showErrorMessage="1">
          <x14:formula1>
            <xm:f>'ID categories'!$E$8:$E$14</xm:f>
          </x14:formula1>
          <xm:sqref>F3:F9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2019-04-16T18:43:36Z</dcterms:modified>
</cp:coreProperties>
</file>