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rovinski/GIT/NWFSC.MUK_DGNjuvenile.tanks/"/>
    </mc:Choice>
  </mc:AlternateContent>
  <xr:revisionPtr revIDLastSave="0" documentId="13_ncr:1_{72F13F4F-B437-0D4C-A019-9CDC537315D7}" xr6:coauthVersionLast="46" xr6:coauthVersionMax="46" xr10:uidLastSave="{00000000-0000-0000-0000-000000000000}"/>
  <bookViews>
    <workbookView xWindow="880" yWindow="1460" windowWidth="24640" windowHeight="14000" activeTab="1" xr2:uid="{085D633C-3BA0-2B44-8612-D458408CB125}"/>
  </bookViews>
  <sheets>
    <sheet name="IDcategories" sheetId="2" r:id="rId1"/>
    <sheet name="pH sheet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85" i="1" l="1"/>
  <c r="V385" i="1"/>
  <c r="U385" i="1"/>
  <c r="AB385" i="1" s="1"/>
  <c r="AC384" i="1"/>
  <c r="V384" i="1"/>
  <c r="U384" i="1"/>
  <c r="AC383" i="1"/>
  <c r="V383" i="1"/>
  <c r="N383" i="1" s="1"/>
  <c r="U383" i="1"/>
  <c r="AB383" i="1" s="1"/>
  <c r="AC382" i="1"/>
  <c r="V382" i="1"/>
  <c r="U382" i="1"/>
  <c r="AC381" i="1"/>
  <c r="V381" i="1"/>
  <c r="N381" i="1" s="1"/>
  <c r="U381" i="1"/>
  <c r="AB381" i="1" s="1"/>
  <c r="M381" i="1" s="1"/>
  <c r="AC380" i="1"/>
  <c r="V380" i="1"/>
  <c r="U380" i="1"/>
  <c r="N380" i="1" s="1"/>
  <c r="AC379" i="1"/>
  <c r="V379" i="1"/>
  <c r="U379" i="1"/>
  <c r="AB379" i="1" s="1"/>
  <c r="M379" i="1" s="1"/>
  <c r="AC378" i="1"/>
  <c r="V378" i="1"/>
  <c r="U378" i="1"/>
  <c r="N378" i="1" s="1"/>
  <c r="AC377" i="1"/>
  <c r="V377" i="1"/>
  <c r="U377" i="1"/>
  <c r="AB377" i="1" s="1"/>
  <c r="M377" i="1" s="1"/>
  <c r="AC376" i="1"/>
  <c r="V376" i="1"/>
  <c r="U376" i="1"/>
  <c r="AC375" i="1"/>
  <c r="AB375" i="1"/>
  <c r="V375" i="1"/>
  <c r="N375" i="1" s="1"/>
  <c r="U375" i="1"/>
  <c r="N382" i="1" l="1"/>
  <c r="N384" i="1"/>
  <c r="N385" i="1"/>
  <c r="N379" i="1"/>
  <c r="M375" i="1"/>
  <c r="N376" i="1"/>
  <c r="N377" i="1"/>
  <c r="M383" i="1"/>
  <c r="M385" i="1"/>
  <c r="AB376" i="1"/>
  <c r="M376" i="1" s="1"/>
  <c r="AB378" i="1"/>
  <c r="M378" i="1" s="1"/>
  <c r="AB380" i="1"/>
  <c r="M380" i="1" s="1"/>
  <c r="AB382" i="1"/>
  <c r="M382" i="1" s="1"/>
  <c r="AB384" i="1"/>
  <c r="M384" i="1" s="1"/>
  <c r="AC374" i="1" l="1"/>
  <c r="V374" i="1"/>
  <c r="U374" i="1"/>
  <c r="AB374" i="1" s="1"/>
  <c r="AC373" i="1"/>
  <c r="V373" i="1"/>
  <c r="U373" i="1"/>
  <c r="AB373" i="1" s="1"/>
  <c r="M373" i="1" s="1"/>
  <c r="AC372" i="1"/>
  <c r="V372" i="1"/>
  <c r="U372" i="1"/>
  <c r="AB372" i="1" s="1"/>
  <c r="AC371" i="1"/>
  <c r="V371" i="1"/>
  <c r="U371" i="1"/>
  <c r="AB371" i="1" s="1"/>
  <c r="AC370" i="1"/>
  <c r="V370" i="1"/>
  <c r="U370" i="1"/>
  <c r="AB370" i="1" s="1"/>
  <c r="AC369" i="1"/>
  <c r="V369" i="1"/>
  <c r="U369" i="1"/>
  <c r="AB369" i="1" s="1"/>
  <c r="AC368" i="1"/>
  <c r="V368" i="1"/>
  <c r="U368" i="1"/>
  <c r="AB368" i="1" s="1"/>
  <c r="AC367" i="1"/>
  <c r="V367" i="1"/>
  <c r="U367" i="1"/>
  <c r="AB367" i="1" s="1"/>
  <c r="M367" i="1" s="1"/>
  <c r="AC366" i="1"/>
  <c r="V366" i="1"/>
  <c r="U366" i="1"/>
  <c r="AB366" i="1" s="1"/>
  <c r="AC365" i="1"/>
  <c r="V365" i="1"/>
  <c r="U365" i="1"/>
  <c r="AB365" i="1" s="1"/>
  <c r="AC364" i="1"/>
  <c r="V364" i="1"/>
  <c r="U364" i="1"/>
  <c r="AB364" i="1" s="1"/>
  <c r="AC363" i="1"/>
  <c r="V363" i="1"/>
  <c r="U363" i="1"/>
  <c r="AB363" i="1" s="1"/>
  <c r="M371" i="1" l="1"/>
  <c r="M369" i="1"/>
  <c r="N373" i="1"/>
  <c r="N364" i="1"/>
  <c r="N365" i="1"/>
  <c r="N369" i="1"/>
  <c r="N363" i="1"/>
  <c r="N371" i="1"/>
  <c r="N367" i="1"/>
  <c r="N366" i="1"/>
  <c r="N370" i="1"/>
  <c r="N368" i="1"/>
  <c r="M365" i="1"/>
  <c r="N372" i="1"/>
  <c r="N374" i="1"/>
  <c r="M363" i="1"/>
  <c r="M366" i="1"/>
  <c r="M368" i="1"/>
  <c r="M370" i="1"/>
  <c r="M372" i="1"/>
  <c r="M374" i="1"/>
  <c r="M364" i="1"/>
  <c r="AC362" i="1" l="1"/>
  <c r="V362" i="1"/>
  <c r="U362" i="1"/>
  <c r="AB362" i="1" s="1"/>
  <c r="M362" i="1" s="1"/>
  <c r="AC361" i="1"/>
  <c r="V361" i="1"/>
  <c r="U361" i="1"/>
  <c r="N361" i="1" s="1"/>
  <c r="AC360" i="1"/>
  <c r="V360" i="1"/>
  <c r="U360" i="1"/>
  <c r="AB360" i="1" s="1"/>
  <c r="AC359" i="1"/>
  <c r="V359" i="1"/>
  <c r="U359" i="1"/>
  <c r="AB359" i="1" s="1"/>
  <c r="AC358" i="1"/>
  <c r="V358" i="1"/>
  <c r="U358" i="1"/>
  <c r="AB358" i="1" s="1"/>
  <c r="M358" i="1" s="1"/>
  <c r="AC357" i="1"/>
  <c r="V357" i="1"/>
  <c r="U357" i="1"/>
  <c r="N357" i="1" s="1"/>
  <c r="AC356" i="1"/>
  <c r="V356" i="1"/>
  <c r="U356" i="1"/>
  <c r="AB356" i="1" s="1"/>
  <c r="AC355" i="1"/>
  <c r="V355" i="1"/>
  <c r="U355" i="1"/>
  <c r="AC354" i="1"/>
  <c r="V354" i="1"/>
  <c r="U354" i="1"/>
  <c r="AB354" i="1" s="1"/>
  <c r="M354" i="1" s="1"/>
  <c r="AC353" i="1"/>
  <c r="V353" i="1"/>
  <c r="U353" i="1"/>
  <c r="N353" i="1" s="1"/>
  <c r="AC352" i="1"/>
  <c r="V352" i="1"/>
  <c r="N352" i="1" s="1"/>
  <c r="U352" i="1"/>
  <c r="AB352" i="1" s="1"/>
  <c r="AC351" i="1"/>
  <c r="AB351" i="1"/>
  <c r="V351" i="1"/>
  <c r="U351" i="1"/>
  <c r="N356" i="1" l="1"/>
  <c r="M359" i="1"/>
  <c r="N360" i="1"/>
  <c r="AB353" i="1"/>
  <c r="M353" i="1" s="1"/>
  <c r="M351" i="1"/>
  <c r="N355" i="1"/>
  <c r="M356" i="1"/>
  <c r="N358" i="1"/>
  <c r="AB357" i="1"/>
  <c r="M357" i="1" s="1"/>
  <c r="N351" i="1"/>
  <c r="M352" i="1"/>
  <c r="N354" i="1"/>
  <c r="AB355" i="1"/>
  <c r="M355" i="1" s="1"/>
  <c r="N359" i="1"/>
  <c r="M360" i="1"/>
  <c r="N362" i="1"/>
  <c r="AB361" i="1"/>
  <c r="M361" i="1" s="1"/>
  <c r="AC350" i="1" l="1"/>
  <c r="V350" i="1"/>
  <c r="U350" i="1"/>
  <c r="AB350" i="1" s="1"/>
  <c r="AC349" i="1"/>
  <c r="V349" i="1"/>
  <c r="U349" i="1"/>
  <c r="AB349" i="1" s="1"/>
  <c r="AC348" i="1"/>
  <c r="V348" i="1"/>
  <c r="U348" i="1"/>
  <c r="AB348" i="1" s="1"/>
  <c r="AC347" i="1"/>
  <c r="V347" i="1"/>
  <c r="U347" i="1"/>
  <c r="AB347" i="1" s="1"/>
  <c r="AC346" i="1"/>
  <c r="V346" i="1"/>
  <c r="U346" i="1"/>
  <c r="AB346" i="1" s="1"/>
  <c r="AC345" i="1"/>
  <c r="V345" i="1"/>
  <c r="U345" i="1"/>
  <c r="AB345" i="1" s="1"/>
  <c r="AC344" i="1"/>
  <c r="V344" i="1"/>
  <c r="U344" i="1"/>
  <c r="AB344" i="1" s="1"/>
  <c r="AC343" i="1"/>
  <c r="V343" i="1"/>
  <c r="U343" i="1"/>
  <c r="AB343" i="1" s="1"/>
  <c r="AC342" i="1"/>
  <c r="V342" i="1"/>
  <c r="U342" i="1"/>
  <c r="AB342" i="1" s="1"/>
  <c r="AC341" i="1"/>
  <c r="V341" i="1"/>
  <c r="U341" i="1"/>
  <c r="AC340" i="1"/>
  <c r="V340" i="1"/>
  <c r="U340" i="1"/>
  <c r="AB340" i="1" s="1"/>
  <c r="AC339" i="1"/>
  <c r="V339" i="1"/>
  <c r="U339" i="1"/>
  <c r="AB339" i="1" s="1"/>
  <c r="N347" i="1" l="1"/>
  <c r="N348" i="1"/>
  <c r="N345" i="1"/>
  <c r="N346" i="1"/>
  <c r="M343" i="1"/>
  <c r="N344" i="1"/>
  <c r="N343" i="1"/>
  <c r="M347" i="1"/>
  <c r="N350" i="1"/>
  <c r="M345" i="1"/>
  <c r="N341" i="1"/>
  <c r="M349" i="1"/>
  <c r="M339" i="1"/>
  <c r="N339" i="1"/>
  <c r="AB341" i="1"/>
  <c r="M341" i="1" s="1"/>
  <c r="N349" i="1"/>
  <c r="N340" i="1"/>
  <c r="N342" i="1"/>
  <c r="M340" i="1"/>
  <c r="M342" i="1"/>
  <c r="M344" i="1"/>
  <c r="M346" i="1"/>
  <c r="M348" i="1"/>
  <c r="M350" i="1"/>
  <c r="AC338" i="1" l="1"/>
  <c r="V338" i="1"/>
  <c r="U338" i="1"/>
  <c r="AB338" i="1" s="1"/>
  <c r="AC337" i="1"/>
  <c r="V337" i="1"/>
  <c r="U337" i="1"/>
  <c r="AB337" i="1" s="1"/>
  <c r="M337" i="1" s="1"/>
  <c r="AC336" i="1"/>
  <c r="V336" i="1"/>
  <c r="U336" i="1"/>
  <c r="AB336" i="1" s="1"/>
  <c r="AC335" i="1"/>
  <c r="V335" i="1"/>
  <c r="N335" i="1" s="1"/>
  <c r="U335" i="1"/>
  <c r="AB335" i="1" s="1"/>
  <c r="AC334" i="1"/>
  <c r="V334" i="1"/>
  <c r="U334" i="1"/>
  <c r="AB334" i="1" s="1"/>
  <c r="AC333" i="1"/>
  <c r="V333" i="1"/>
  <c r="N333" i="1" s="1"/>
  <c r="U333" i="1"/>
  <c r="AB333" i="1" s="1"/>
  <c r="AC332" i="1"/>
  <c r="V332" i="1"/>
  <c r="U332" i="1"/>
  <c r="AB332" i="1" s="1"/>
  <c r="AC331" i="1"/>
  <c r="V331" i="1"/>
  <c r="U331" i="1"/>
  <c r="AB331" i="1" s="1"/>
  <c r="AC330" i="1"/>
  <c r="V330" i="1"/>
  <c r="U330" i="1"/>
  <c r="AB330" i="1" s="1"/>
  <c r="AC329" i="1"/>
  <c r="V329" i="1"/>
  <c r="N329" i="1" s="1"/>
  <c r="U329" i="1"/>
  <c r="AB329" i="1" s="1"/>
  <c r="AC328" i="1"/>
  <c r="V328" i="1"/>
  <c r="U328" i="1"/>
  <c r="AB328" i="1" s="1"/>
  <c r="AC327" i="1"/>
  <c r="V327" i="1"/>
  <c r="U327" i="1"/>
  <c r="AB327" i="1" s="1"/>
  <c r="N337" i="1" l="1"/>
  <c r="M331" i="1"/>
  <c r="N327" i="1"/>
  <c r="N328" i="1"/>
  <c r="N331" i="1"/>
  <c r="M335" i="1"/>
  <c r="M333" i="1"/>
  <c r="M329" i="1"/>
  <c r="N334" i="1"/>
  <c r="N336" i="1"/>
  <c r="N338" i="1"/>
  <c r="M327" i="1"/>
  <c r="N330" i="1"/>
  <c r="N332" i="1"/>
  <c r="M328" i="1"/>
  <c r="M330" i="1"/>
  <c r="M332" i="1"/>
  <c r="M334" i="1"/>
  <c r="M336" i="1"/>
  <c r="M338" i="1"/>
  <c r="AC326" i="1" l="1"/>
  <c r="V326" i="1"/>
  <c r="U326" i="1"/>
  <c r="AC325" i="1"/>
  <c r="V325" i="1"/>
  <c r="U325" i="1"/>
  <c r="AB325" i="1" s="1"/>
  <c r="AC324" i="1"/>
  <c r="V324" i="1"/>
  <c r="U324" i="1"/>
  <c r="AC323" i="1"/>
  <c r="V323" i="1"/>
  <c r="U323" i="1"/>
  <c r="AB323" i="1" s="1"/>
  <c r="AC322" i="1"/>
  <c r="V322" i="1"/>
  <c r="U322" i="1"/>
  <c r="AC321" i="1"/>
  <c r="V321" i="1"/>
  <c r="U321" i="1"/>
  <c r="AB321" i="1" s="1"/>
  <c r="M321" i="1" s="1"/>
  <c r="AC320" i="1"/>
  <c r="V320" i="1"/>
  <c r="U320" i="1"/>
  <c r="AC319" i="1"/>
  <c r="V319" i="1"/>
  <c r="U319" i="1"/>
  <c r="AB319" i="1" s="1"/>
  <c r="AC318" i="1"/>
  <c r="V318" i="1"/>
  <c r="U318" i="1"/>
  <c r="AC317" i="1"/>
  <c r="V317" i="1"/>
  <c r="U317" i="1"/>
  <c r="AB317" i="1" s="1"/>
  <c r="M317" i="1" s="1"/>
  <c r="AC316" i="1"/>
  <c r="V316" i="1"/>
  <c r="U316" i="1"/>
  <c r="AC315" i="1"/>
  <c r="AB315" i="1"/>
  <c r="V315" i="1"/>
  <c r="N315" i="1" s="1"/>
  <c r="U315" i="1"/>
  <c r="M319" i="1" l="1"/>
  <c r="N318" i="1"/>
  <c r="N323" i="1"/>
  <c r="N320" i="1"/>
  <c r="N321" i="1"/>
  <c r="N325" i="1"/>
  <c r="M323" i="1"/>
  <c r="M325" i="1"/>
  <c r="M315" i="1"/>
  <c r="N322" i="1"/>
  <c r="N324" i="1"/>
  <c r="N326" i="1"/>
  <c r="N316" i="1"/>
  <c r="N317" i="1"/>
  <c r="N319" i="1"/>
  <c r="AB316" i="1"/>
  <c r="M316" i="1" s="1"/>
  <c r="AB318" i="1"/>
  <c r="M318" i="1" s="1"/>
  <c r="AB320" i="1"/>
  <c r="M320" i="1" s="1"/>
  <c r="AB322" i="1"/>
  <c r="M322" i="1" s="1"/>
  <c r="AB324" i="1"/>
  <c r="M324" i="1" s="1"/>
  <c r="AB326" i="1"/>
  <c r="M326" i="1" s="1"/>
  <c r="AC314" i="1" l="1"/>
  <c r="V314" i="1"/>
  <c r="U314" i="1"/>
  <c r="AC313" i="1"/>
  <c r="V313" i="1"/>
  <c r="U313" i="1"/>
  <c r="AB313" i="1" s="1"/>
  <c r="AC312" i="1"/>
  <c r="V312" i="1"/>
  <c r="U312" i="1"/>
  <c r="AC311" i="1"/>
  <c r="V311" i="1"/>
  <c r="U311" i="1"/>
  <c r="AB311" i="1" s="1"/>
  <c r="M311" i="1" s="1"/>
  <c r="AC310" i="1"/>
  <c r="V310" i="1"/>
  <c r="U310" i="1"/>
  <c r="AC309" i="1"/>
  <c r="V309" i="1"/>
  <c r="U309" i="1"/>
  <c r="AB309" i="1" s="1"/>
  <c r="AC308" i="1"/>
  <c r="V308" i="1"/>
  <c r="U308" i="1"/>
  <c r="AC307" i="1"/>
  <c r="V307" i="1"/>
  <c r="U307" i="1"/>
  <c r="AB307" i="1" s="1"/>
  <c r="M307" i="1" s="1"/>
  <c r="AC306" i="1"/>
  <c r="V306" i="1"/>
  <c r="U306" i="1"/>
  <c r="AC305" i="1"/>
  <c r="V305" i="1"/>
  <c r="U305" i="1"/>
  <c r="AB305" i="1" s="1"/>
  <c r="AC304" i="1"/>
  <c r="V304" i="1"/>
  <c r="U304" i="1"/>
  <c r="AC303" i="1"/>
  <c r="V303" i="1"/>
  <c r="U303" i="1"/>
  <c r="AB303" i="1" s="1"/>
  <c r="AC302" i="1"/>
  <c r="V302" i="1"/>
  <c r="U302" i="1"/>
  <c r="AB302" i="1" s="1"/>
  <c r="AC301" i="1"/>
  <c r="V301" i="1"/>
  <c r="U301" i="1"/>
  <c r="AC300" i="1"/>
  <c r="V300" i="1"/>
  <c r="U300" i="1"/>
  <c r="AB300" i="1" s="1"/>
  <c r="AC299" i="1"/>
  <c r="V299" i="1"/>
  <c r="U299" i="1"/>
  <c r="N299" i="1" s="1"/>
  <c r="AC298" i="1"/>
  <c r="V298" i="1"/>
  <c r="U298" i="1"/>
  <c r="AB298" i="1" s="1"/>
  <c r="AC297" i="1"/>
  <c r="V297" i="1"/>
  <c r="U297" i="1"/>
  <c r="AC296" i="1"/>
  <c r="V296" i="1"/>
  <c r="U296" i="1"/>
  <c r="AB296" i="1" s="1"/>
  <c r="AC295" i="1"/>
  <c r="V295" i="1"/>
  <c r="U295" i="1"/>
  <c r="N295" i="1" s="1"/>
  <c r="AC294" i="1"/>
  <c r="V294" i="1"/>
  <c r="U294" i="1"/>
  <c r="AB294" i="1" s="1"/>
  <c r="AC293" i="1"/>
  <c r="V293" i="1"/>
  <c r="U293" i="1"/>
  <c r="AC292" i="1"/>
  <c r="V292" i="1"/>
  <c r="U292" i="1"/>
  <c r="AB292" i="1" s="1"/>
  <c r="AC291" i="1"/>
  <c r="V291" i="1"/>
  <c r="U291" i="1"/>
  <c r="N291" i="1" s="1"/>
  <c r="AC290" i="1"/>
  <c r="V290" i="1"/>
  <c r="U290" i="1"/>
  <c r="AB290" i="1" s="1"/>
  <c r="M290" i="1" s="1"/>
  <c r="AC289" i="1"/>
  <c r="V289" i="1"/>
  <c r="U289" i="1"/>
  <c r="AC288" i="1"/>
  <c r="V288" i="1"/>
  <c r="N288" i="1" s="1"/>
  <c r="U288" i="1"/>
  <c r="AB288" i="1" s="1"/>
  <c r="AC287" i="1"/>
  <c r="V287" i="1"/>
  <c r="U287" i="1"/>
  <c r="N287" i="1" s="1"/>
  <c r="AC286" i="1"/>
  <c r="V286" i="1"/>
  <c r="U286" i="1"/>
  <c r="AB286" i="1" s="1"/>
  <c r="AC285" i="1"/>
  <c r="V285" i="1"/>
  <c r="U285" i="1"/>
  <c r="AC284" i="1"/>
  <c r="V284" i="1"/>
  <c r="U284" i="1"/>
  <c r="AC283" i="1"/>
  <c r="V283" i="1"/>
  <c r="U283" i="1"/>
  <c r="AB283" i="1" s="1"/>
  <c r="M283" i="1" s="1"/>
  <c r="AC282" i="1"/>
  <c r="V282" i="1"/>
  <c r="U282" i="1"/>
  <c r="N282" i="1" s="1"/>
  <c r="AC281" i="1"/>
  <c r="V281" i="1"/>
  <c r="U281" i="1"/>
  <c r="AB281" i="1" s="1"/>
  <c r="AC280" i="1"/>
  <c r="V280" i="1"/>
  <c r="U280" i="1"/>
  <c r="AC279" i="1"/>
  <c r="V279" i="1"/>
  <c r="U279" i="1"/>
  <c r="AB279" i="1" s="1"/>
  <c r="AC278" i="1"/>
  <c r="V278" i="1"/>
  <c r="U278" i="1"/>
  <c r="N278" i="1" s="1"/>
  <c r="AC277" i="1"/>
  <c r="V277" i="1"/>
  <c r="U277" i="1"/>
  <c r="AB277" i="1" s="1"/>
  <c r="AC276" i="1"/>
  <c r="V276" i="1"/>
  <c r="U276" i="1"/>
  <c r="AC275" i="1"/>
  <c r="V275" i="1"/>
  <c r="U275" i="1"/>
  <c r="AB275" i="1" s="1"/>
  <c r="AC274" i="1"/>
  <c r="V274" i="1"/>
  <c r="U274" i="1"/>
  <c r="N274" i="1" s="1"/>
  <c r="AC273" i="1"/>
  <c r="V273" i="1"/>
  <c r="U273" i="1"/>
  <c r="AB273" i="1" s="1"/>
  <c r="AC272" i="1"/>
  <c r="V272" i="1"/>
  <c r="U272" i="1"/>
  <c r="AC271" i="1"/>
  <c r="V271" i="1"/>
  <c r="U271" i="1"/>
  <c r="AB271" i="1" s="1"/>
  <c r="M271" i="1" s="1"/>
  <c r="AC270" i="1"/>
  <c r="V270" i="1"/>
  <c r="U270" i="1"/>
  <c r="AC269" i="1"/>
  <c r="V269" i="1"/>
  <c r="U269" i="1"/>
  <c r="AB269" i="1" s="1"/>
  <c r="AC268" i="1"/>
  <c r="V268" i="1"/>
  <c r="U268" i="1"/>
  <c r="AC267" i="1"/>
  <c r="V267" i="1"/>
  <c r="U267" i="1"/>
  <c r="AB267" i="1" s="1"/>
  <c r="AC266" i="1"/>
  <c r="V266" i="1"/>
  <c r="U266" i="1"/>
  <c r="AC265" i="1"/>
  <c r="V265" i="1"/>
  <c r="N265" i="1" s="1"/>
  <c r="U265" i="1"/>
  <c r="AB265" i="1" s="1"/>
  <c r="AC264" i="1"/>
  <c r="V264" i="1"/>
  <c r="U264" i="1"/>
  <c r="AC263" i="1"/>
  <c r="V263" i="1"/>
  <c r="U263" i="1"/>
  <c r="AB263" i="1" s="1"/>
  <c r="AC262" i="1"/>
  <c r="V262" i="1"/>
  <c r="U262" i="1"/>
  <c r="N262" i="1" s="1"/>
  <c r="AC261" i="1"/>
  <c r="V261" i="1"/>
  <c r="U261" i="1"/>
  <c r="AB261" i="1" s="1"/>
  <c r="AC260" i="1"/>
  <c r="V260" i="1"/>
  <c r="U260" i="1"/>
  <c r="AB260" i="1" s="1"/>
  <c r="M260" i="1" s="1"/>
  <c r="AC259" i="1"/>
  <c r="V259" i="1"/>
  <c r="U259" i="1"/>
  <c r="AC258" i="1"/>
  <c r="V258" i="1"/>
  <c r="U258" i="1"/>
  <c r="AB258" i="1" s="1"/>
  <c r="M258" i="1" s="1"/>
  <c r="AC257" i="1"/>
  <c r="V257" i="1"/>
  <c r="U257" i="1"/>
  <c r="AC256" i="1"/>
  <c r="V256" i="1"/>
  <c r="U256" i="1"/>
  <c r="AB256" i="1" s="1"/>
  <c r="M256" i="1" s="1"/>
  <c r="AC255" i="1"/>
  <c r="V255" i="1"/>
  <c r="U255" i="1"/>
  <c r="AC254" i="1"/>
  <c r="V254" i="1"/>
  <c r="U254" i="1"/>
  <c r="AB254" i="1" s="1"/>
  <c r="M254" i="1" s="1"/>
  <c r="AC253" i="1"/>
  <c r="V253" i="1"/>
  <c r="U253" i="1"/>
  <c r="AC252" i="1"/>
  <c r="V252" i="1"/>
  <c r="U252" i="1"/>
  <c r="AB252" i="1" s="1"/>
  <c r="M252" i="1" s="1"/>
  <c r="AC251" i="1"/>
  <c r="V251" i="1"/>
  <c r="U251" i="1"/>
  <c r="AC250" i="1"/>
  <c r="V250" i="1"/>
  <c r="U250" i="1"/>
  <c r="AB250" i="1" s="1"/>
  <c r="M250" i="1" s="1"/>
  <c r="AC249" i="1"/>
  <c r="V249" i="1"/>
  <c r="U249" i="1"/>
  <c r="AC248" i="1"/>
  <c r="V248" i="1"/>
  <c r="U248" i="1"/>
  <c r="AB248" i="1" s="1"/>
  <c r="M248" i="1" s="1"/>
  <c r="AC247" i="1"/>
  <c r="V247" i="1"/>
  <c r="U247" i="1"/>
  <c r="AB247" i="1" s="1"/>
  <c r="AC246" i="1"/>
  <c r="V246" i="1"/>
  <c r="U246" i="1"/>
  <c r="AC245" i="1"/>
  <c r="V245" i="1"/>
  <c r="U245" i="1"/>
  <c r="AB245" i="1" s="1"/>
  <c r="AC244" i="1"/>
  <c r="V244" i="1"/>
  <c r="N244" i="1" s="1"/>
  <c r="U244" i="1"/>
  <c r="AB244" i="1" s="1"/>
  <c r="AC243" i="1"/>
  <c r="V243" i="1"/>
  <c r="U243" i="1"/>
  <c r="AB243" i="1" s="1"/>
  <c r="AC242" i="1"/>
  <c r="V242" i="1"/>
  <c r="U242" i="1"/>
  <c r="AB242" i="1" s="1"/>
  <c r="AC241" i="1"/>
  <c r="V241" i="1"/>
  <c r="U241" i="1"/>
  <c r="AB241" i="1" s="1"/>
  <c r="AC240" i="1"/>
  <c r="V240" i="1"/>
  <c r="N240" i="1" s="1"/>
  <c r="U240" i="1"/>
  <c r="AB240" i="1" s="1"/>
  <c r="AC239" i="1"/>
  <c r="V239" i="1"/>
  <c r="U239" i="1"/>
  <c r="AB239" i="1" s="1"/>
  <c r="AC238" i="1"/>
  <c r="V238" i="1"/>
  <c r="U238" i="1"/>
  <c r="AC237" i="1"/>
  <c r="V237" i="1"/>
  <c r="U237" i="1"/>
  <c r="AB237" i="1" s="1"/>
  <c r="N238" i="1" l="1"/>
  <c r="N246" i="1"/>
  <c r="N279" i="1"/>
  <c r="N241" i="1"/>
  <c r="AB246" i="1"/>
  <c r="M246" i="1" s="1"/>
  <c r="M269" i="1"/>
  <c r="M281" i="1"/>
  <c r="N285" i="1"/>
  <c r="N293" i="1"/>
  <c r="N297" i="1"/>
  <c r="N301" i="1"/>
  <c r="M309" i="1"/>
  <c r="M313" i="1"/>
  <c r="N264" i="1"/>
  <c r="N272" i="1"/>
  <c r="N276" i="1"/>
  <c r="N251" i="1"/>
  <c r="N255" i="1"/>
  <c r="N259" i="1"/>
  <c r="M263" i="1"/>
  <c r="N270" i="1"/>
  <c r="M275" i="1"/>
  <c r="M286" i="1"/>
  <c r="M292" i="1"/>
  <c r="M296" i="1"/>
  <c r="M300" i="1"/>
  <c r="N304" i="1"/>
  <c r="N305" i="1"/>
  <c r="N310" i="1"/>
  <c r="N314" i="1"/>
  <c r="AB238" i="1"/>
  <c r="M238" i="1" s="1"/>
  <c r="N242" i="1"/>
  <c r="N249" i="1"/>
  <c r="N253" i="1"/>
  <c r="N257" i="1"/>
  <c r="M261" i="1"/>
  <c r="N267" i="1"/>
  <c r="M273" i="1"/>
  <c r="N284" i="1"/>
  <c r="M294" i="1"/>
  <c r="M298" i="1"/>
  <c r="N308" i="1"/>
  <c r="N312" i="1"/>
  <c r="M244" i="1"/>
  <c r="N263" i="1"/>
  <c r="M265" i="1"/>
  <c r="N275" i="1"/>
  <c r="N277" i="1"/>
  <c r="M279" i="1"/>
  <c r="N286" i="1"/>
  <c r="M288" i="1"/>
  <c r="N302" i="1"/>
  <c r="N303" i="1"/>
  <c r="M305" i="1"/>
  <c r="M240" i="1"/>
  <c r="N245" i="1"/>
  <c r="N250" i="1"/>
  <c r="N252" i="1"/>
  <c r="N254" i="1"/>
  <c r="N256" i="1"/>
  <c r="N258" i="1"/>
  <c r="N260" i="1"/>
  <c r="N261" i="1"/>
  <c r="M267" i="1"/>
  <c r="N273" i="1"/>
  <c r="N292" i="1"/>
  <c r="N294" i="1"/>
  <c r="N296" i="1"/>
  <c r="N298" i="1"/>
  <c r="N300" i="1"/>
  <c r="N309" i="1"/>
  <c r="N311" i="1"/>
  <c r="N313" i="1"/>
  <c r="N243" i="1"/>
  <c r="N237" i="1"/>
  <c r="M242" i="1"/>
  <c r="N239" i="1"/>
  <c r="N247" i="1"/>
  <c r="N248" i="1"/>
  <c r="N266" i="1"/>
  <c r="N268" i="1"/>
  <c r="N269" i="1"/>
  <c r="N271" i="1"/>
  <c r="M277" i="1"/>
  <c r="N280" i="1"/>
  <c r="N281" i="1"/>
  <c r="N283" i="1"/>
  <c r="N289" i="1"/>
  <c r="N290" i="1"/>
  <c r="M303" i="1"/>
  <c r="N306" i="1"/>
  <c r="N307" i="1"/>
  <c r="AB304" i="1"/>
  <c r="M304" i="1" s="1"/>
  <c r="AB306" i="1"/>
  <c r="M306" i="1" s="1"/>
  <c r="AB308" i="1"/>
  <c r="M308" i="1" s="1"/>
  <c r="AB310" i="1"/>
  <c r="M310" i="1" s="1"/>
  <c r="AB312" i="1"/>
  <c r="M312" i="1" s="1"/>
  <c r="AB314" i="1"/>
  <c r="M314" i="1" s="1"/>
  <c r="AB285" i="1"/>
  <c r="M285" i="1" s="1"/>
  <c r="AB287" i="1"/>
  <c r="M287" i="1" s="1"/>
  <c r="AB289" i="1"/>
  <c r="M289" i="1" s="1"/>
  <c r="AB291" i="1"/>
  <c r="M291" i="1" s="1"/>
  <c r="AB293" i="1"/>
  <c r="M293" i="1" s="1"/>
  <c r="AB295" i="1"/>
  <c r="M295" i="1" s="1"/>
  <c r="AB297" i="1"/>
  <c r="M297" i="1" s="1"/>
  <c r="AB299" i="1"/>
  <c r="M299" i="1" s="1"/>
  <c r="AB301" i="1"/>
  <c r="M301" i="1" s="1"/>
  <c r="M302" i="1"/>
  <c r="AB274" i="1"/>
  <c r="M274" i="1" s="1"/>
  <c r="AB276" i="1"/>
  <c r="M276" i="1" s="1"/>
  <c r="AB278" i="1"/>
  <c r="M278" i="1" s="1"/>
  <c r="AB280" i="1"/>
  <c r="M280" i="1" s="1"/>
  <c r="AB282" i="1"/>
  <c r="M282" i="1" s="1"/>
  <c r="AB284" i="1"/>
  <c r="M284" i="1" s="1"/>
  <c r="AB262" i="1"/>
  <c r="M262" i="1" s="1"/>
  <c r="AB264" i="1"/>
  <c r="M264" i="1" s="1"/>
  <c r="AB266" i="1"/>
  <c r="M266" i="1" s="1"/>
  <c r="AB268" i="1"/>
  <c r="M268" i="1" s="1"/>
  <c r="AB270" i="1"/>
  <c r="M270" i="1" s="1"/>
  <c r="AB272" i="1"/>
  <c r="M272" i="1" s="1"/>
  <c r="AB249" i="1"/>
  <c r="M249" i="1" s="1"/>
  <c r="AB251" i="1"/>
  <c r="M251" i="1" s="1"/>
  <c r="AB253" i="1"/>
  <c r="M253" i="1" s="1"/>
  <c r="AB255" i="1"/>
  <c r="M255" i="1" s="1"/>
  <c r="AB257" i="1"/>
  <c r="M257" i="1" s="1"/>
  <c r="AB259" i="1"/>
  <c r="M259" i="1" s="1"/>
  <c r="M237" i="1"/>
  <c r="M239" i="1"/>
  <c r="M241" i="1"/>
  <c r="M243" i="1"/>
  <c r="M245" i="1"/>
  <c r="M247" i="1"/>
  <c r="AC236" i="1"/>
  <c r="V236" i="1"/>
  <c r="U236" i="1"/>
  <c r="AB236" i="1" s="1"/>
  <c r="AC235" i="1"/>
  <c r="V235" i="1"/>
  <c r="U235" i="1"/>
  <c r="AB235" i="1" s="1"/>
  <c r="AC234" i="1"/>
  <c r="V234" i="1"/>
  <c r="U234" i="1"/>
  <c r="AB234" i="1" s="1"/>
  <c r="AC233" i="1"/>
  <c r="V233" i="1"/>
  <c r="U233" i="1"/>
  <c r="AB233" i="1" s="1"/>
  <c r="AC232" i="1"/>
  <c r="V232" i="1"/>
  <c r="U232" i="1"/>
  <c r="AB232" i="1" s="1"/>
  <c r="AC231" i="1"/>
  <c r="V231" i="1"/>
  <c r="U231" i="1"/>
  <c r="AB231" i="1" s="1"/>
  <c r="AC230" i="1"/>
  <c r="V230" i="1"/>
  <c r="U230" i="1"/>
  <c r="AB230" i="1" s="1"/>
  <c r="AC229" i="1"/>
  <c r="V229" i="1"/>
  <c r="U229" i="1"/>
  <c r="AB229" i="1" s="1"/>
  <c r="AC228" i="1"/>
  <c r="V228" i="1"/>
  <c r="U228" i="1"/>
  <c r="AB228" i="1" s="1"/>
  <c r="AC227" i="1"/>
  <c r="V227" i="1"/>
  <c r="U227" i="1"/>
  <c r="AB227" i="1" s="1"/>
  <c r="M227" i="1" s="1"/>
  <c r="AC226" i="1"/>
  <c r="V226" i="1"/>
  <c r="U226" i="1"/>
  <c r="AB226" i="1" s="1"/>
  <c r="AC225" i="1"/>
  <c r="V225" i="1"/>
  <c r="U225" i="1"/>
  <c r="AB225" i="1" s="1"/>
  <c r="N228" i="1" l="1"/>
  <c r="N225" i="1"/>
  <c r="N231" i="1"/>
  <c r="M235" i="1"/>
  <c r="N226" i="1"/>
  <c r="N227" i="1"/>
  <c r="M231" i="1"/>
  <c r="N230" i="1"/>
  <c r="N234" i="1"/>
  <c r="N235" i="1"/>
  <c r="N236" i="1"/>
  <c r="N233" i="1"/>
  <c r="M229" i="1"/>
  <c r="N229" i="1"/>
  <c r="M225" i="1"/>
  <c r="M233" i="1"/>
  <c r="N232" i="1"/>
  <c r="M226" i="1"/>
  <c r="M228" i="1"/>
  <c r="M230" i="1"/>
  <c r="M232" i="1"/>
  <c r="M234" i="1"/>
  <c r="M236" i="1"/>
  <c r="AC224" i="1"/>
  <c r="V224" i="1"/>
  <c r="U224" i="1"/>
  <c r="AC223" i="1"/>
  <c r="V223" i="1"/>
  <c r="U223" i="1"/>
  <c r="AB223" i="1" s="1"/>
  <c r="AC222" i="1"/>
  <c r="V222" i="1"/>
  <c r="U222" i="1"/>
  <c r="AC221" i="1"/>
  <c r="V221" i="1"/>
  <c r="U221" i="1"/>
  <c r="AB221" i="1" s="1"/>
  <c r="AC220" i="1"/>
  <c r="V220" i="1"/>
  <c r="U220" i="1"/>
  <c r="AC219" i="1"/>
  <c r="V219" i="1"/>
  <c r="U219" i="1"/>
  <c r="AB219" i="1" s="1"/>
  <c r="M219" i="1" s="1"/>
  <c r="AC218" i="1"/>
  <c r="V218" i="1"/>
  <c r="U218" i="1"/>
  <c r="AC217" i="1"/>
  <c r="V217" i="1"/>
  <c r="U217" i="1"/>
  <c r="AB217" i="1" s="1"/>
  <c r="AC216" i="1"/>
  <c r="V216" i="1"/>
  <c r="U216" i="1"/>
  <c r="AC215" i="1"/>
  <c r="V215" i="1"/>
  <c r="U215" i="1"/>
  <c r="AB215" i="1" s="1"/>
  <c r="M215" i="1" s="1"/>
  <c r="AC214" i="1"/>
  <c r="V214" i="1"/>
  <c r="U214" i="1"/>
  <c r="AC213" i="1"/>
  <c r="V213" i="1"/>
  <c r="U213" i="1"/>
  <c r="AB213" i="1" s="1"/>
  <c r="M217" i="1" l="1"/>
  <c r="M213" i="1"/>
  <c r="N217" i="1"/>
  <c r="N220" i="1"/>
  <c r="N224" i="1"/>
  <c r="N214" i="1"/>
  <c r="N215" i="1"/>
  <c r="N222" i="1"/>
  <c r="M223" i="1"/>
  <c r="M221" i="1"/>
  <c r="N213" i="1"/>
  <c r="N216" i="1"/>
  <c r="N218" i="1"/>
  <c r="N219" i="1"/>
  <c r="N221" i="1"/>
  <c r="N223" i="1"/>
  <c r="AB214" i="1"/>
  <c r="M214" i="1" s="1"/>
  <c r="AB216" i="1"/>
  <c r="M216" i="1" s="1"/>
  <c r="AB218" i="1"/>
  <c r="M218" i="1" s="1"/>
  <c r="AB220" i="1"/>
  <c r="M220" i="1" s="1"/>
  <c r="AB222" i="1"/>
  <c r="M222" i="1" s="1"/>
  <c r="AB224" i="1"/>
  <c r="M224" i="1" s="1"/>
  <c r="AC212" i="1"/>
  <c r="V212" i="1"/>
  <c r="U212" i="1"/>
  <c r="AC211" i="1"/>
  <c r="V211" i="1"/>
  <c r="U211" i="1"/>
  <c r="AB211" i="1" s="1"/>
  <c r="AC210" i="1"/>
  <c r="V210" i="1"/>
  <c r="U210" i="1"/>
  <c r="AC209" i="1"/>
  <c r="V209" i="1"/>
  <c r="U209" i="1"/>
  <c r="AB209" i="1" s="1"/>
  <c r="AC208" i="1"/>
  <c r="V208" i="1"/>
  <c r="U208" i="1"/>
  <c r="AC207" i="1"/>
  <c r="V207" i="1"/>
  <c r="U207" i="1"/>
  <c r="AB207" i="1" s="1"/>
  <c r="AC206" i="1"/>
  <c r="V206" i="1"/>
  <c r="U206" i="1"/>
  <c r="AC205" i="1"/>
  <c r="V205" i="1"/>
  <c r="U205" i="1"/>
  <c r="AB205" i="1" s="1"/>
  <c r="AC204" i="1"/>
  <c r="V204" i="1"/>
  <c r="U204" i="1"/>
  <c r="AC203" i="1"/>
  <c r="V203" i="1"/>
  <c r="U203" i="1"/>
  <c r="AB203" i="1" s="1"/>
  <c r="AC202" i="1"/>
  <c r="V202" i="1"/>
  <c r="U202" i="1"/>
  <c r="AC201" i="1"/>
  <c r="V201" i="1"/>
  <c r="U201" i="1"/>
  <c r="AB201" i="1" s="1"/>
  <c r="M203" i="1" l="1"/>
  <c r="M207" i="1"/>
  <c r="N206" i="1"/>
  <c r="N210" i="1"/>
  <c r="N204" i="1"/>
  <c r="N208" i="1"/>
  <c r="N212" i="1"/>
  <c r="N201" i="1"/>
  <c r="M205" i="1"/>
  <c r="N207" i="1"/>
  <c r="N209" i="1"/>
  <c r="N211" i="1"/>
  <c r="M201" i="1"/>
  <c r="N205" i="1"/>
  <c r="N202" i="1"/>
  <c r="N203" i="1"/>
  <c r="M209" i="1"/>
  <c r="M211" i="1"/>
  <c r="AB202" i="1"/>
  <c r="M202" i="1" s="1"/>
  <c r="AB204" i="1"/>
  <c r="M204" i="1" s="1"/>
  <c r="AB206" i="1"/>
  <c r="M206" i="1" s="1"/>
  <c r="AB208" i="1"/>
  <c r="M208" i="1" s="1"/>
  <c r="AB210" i="1"/>
  <c r="M210" i="1" s="1"/>
  <c r="AB212" i="1"/>
  <c r="M212" i="1" s="1"/>
  <c r="AC200" i="1"/>
  <c r="V200" i="1"/>
  <c r="U200" i="1"/>
  <c r="N200" i="1" s="1"/>
  <c r="AC199" i="1"/>
  <c r="V199" i="1"/>
  <c r="U199" i="1"/>
  <c r="AB199" i="1" s="1"/>
  <c r="AC198" i="1"/>
  <c r="V198" i="1"/>
  <c r="U198" i="1"/>
  <c r="N198" i="1" s="1"/>
  <c r="AC197" i="1"/>
  <c r="V197" i="1"/>
  <c r="U197" i="1"/>
  <c r="AB197" i="1" s="1"/>
  <c r="AC196" i="1"/>
  <c r="V196" i="1"/>
  <c r="U196" i="1"/>
  <c r="AC195" i="1"/>
  <c r="V195" i="1"/>
  <c r="U195" i="1"/>
  <c r="AB195" i="1" s="1"/>
  <c r="AC194" i="1"/>
  <c r="V194" i="1"/>
  <c r="U194" i="1"/>
  <c r="N194" i="1" s="1"/>
  <c r="AC193" i="1"/>
  <c r="V193" i="1"/>
  <c r="U193" i="1"/>
  <c r="AB193" i="1" s="1"/>
  <c r="AC192" i="1"/>
  <c r="V192" i="1"/>
  <c r="U192" i="1"/>
  <c r="N192" i="1" s="1"/>
  <c r="AC191" i="1"/>
  <c r="V191" i="1"/>
  <c r="U191" i="1"/>
  <c r="AB191" i="1" s="1"/>
  <c r="M191" i="1" s="1"/>
  <c r="AC190" i="1"/>
  <c r="V190" i="1"/>
  <c r="U190" i="1"/>
  <c r="N190" i="1" s="1"/>
  <c r="AC189" i="1"/>
  <c r="V189" i="1"/>
  <c r="U189" i="1"/>
  <c r="AB189" i="1" s="1"/>
  <c r="M197" i="1" l="1"/>
  <c r="M199" i="1"/>
  <c r="N195" i="1"/>
  <c r="M189" i="1"/>
  <c r="N193" i="1"/>
  <c r="M195" i="1"/>
  <c r="N191" i="1"/>
  <c r="N189" i="1"/>
  <c r="M193" i="1"/>
  <c r="N196" i="1"/>
  <c r="N197" i="1"/>
  <c r="N199" i="1"/>
  <c r="AB190" i="1"/>
  <c r="M190" i="1" s="1"/>
  <c r="AB192" i="1"/>
  <c r="M192" i="1" s="1"/>
  <c r="AB194" i="1"/>
  <c r="M194" i="1" s="1"/>
  <c r="AB196" i="1"/>
  <c r="M196" i="1" s="1"/>
  <c r="AB198" i="1"/>
  <c r="M198" i="1" s="1"/>
  <c r="AB200" i="1"/>
  <c r="M200" i="1" s="1"/>
  <c r="AC188" i="1"/>
  <c r="V188" i="1"/>
  <c r="U188" i="1"/>
  <c r="N188" i="1" s="1"/>
  <c r="AC187" i="1"/>
  <c r="V187" i="1"/>
  <c r="U187" i="1"/>
  <c r="AB187" i="1" s="1"/>
  <c r="AC186" i="1"/>
  <c r="V186" i="1"/>
  <c r="U186" i="1"/>
  <c r="AC185" i="1"/>
  <c r="V185" i="1"/>
  <c r="U185" i="1"/>
  <c r="AB185" i="1" s="1"/>
  <c r="AC184" i="1"/>
  <c r="V184" i="1"/>
  <c r="U184" i="1"/>
  <c r="N184" i="1" s="1"/>
  <c r="AC183" i="1"/>
  <c r="V183" i="1"/>
  <c r="U183" i="1"/>
  <c r="AB183" i="1" s="1"/>
  <c r="AC182" i="1"/>
  <c r="V182" i="1"/>
  <c r="U182" i="1"/>
  <c r="AC181" i="1"/>
  <c r="V181" i="1"/>
  <c r="U181" i="1"/>
  <c r="AB181" i="1" s="1"/>
  <c r="AC180" i="1"/>
  <c r="V180" i="1"/>
  <c r="U180" i="1"/>
  <c r="N180" i="1" s="1"/>
  <c r="AC179" i="1"/>
  <c r="V179" i="1"/>
  <c r="U179" i="1"/>
  <c r="AB179" i="1" s="1"/>
  <c r="M179" i="1" s="1"/>
  <c r="AC178" i="1"/>
  <c r="V178" i="1"/>
  <c r="U178" i="1"/>
  <c r="AC177" i="1"/>
  <c r="AB177" i="1"/>
  <c r="M177" i="1" s="1"/>
  <c r="V177" i="1"/>
  <c r="U177" i="1"/>
  <c r="N178" i="1" l="1"/>
  <c r="N182" i="1"/>
  <c r="N186" i="1"/>
  <c r="M181" i="1"/>
  <c r="N181" i="1"/>
  <c r="N183" i="1"/>
  <c r="N185" i="1"/>
  <c r="N187" i="1"/>
  <c r="N179" i="1"/>
  <c r="N177" i="1"/>
  <c r="M183" i="1"/>
  <c r="M185" i="1"/>
  <c r="M187" i="1"/>
  <c r="AB178" i="1"/>
  <c r="M178" i="1" s="1"/>
  <c r="AB180" i="1"/>
  <c r="M180" i="1" s="1"/>
  <c r="AB182" i="1"/>
  <c r="M182" i="1" s="1"/>
  <c r="AB184" i="1"/>
  <c r="M184" i="1" s="1"/>
  <c r="AB186" i="1"/>
  <c r="M186" i="1" s="1"/>
  <c r="AB188" i="1"/>
  <c r="M188" i="1" s="1"/>
  <c r="AC176" i="1"/>
  <c r="V176" i="1"/>
  <c r="U176" i="1"/>
  <c r="AB176" i="1" s="1"/>
  <c r="AC175" i="1"/>
  <c r="V175" i="1"/>
  <c r="U175" i="1"/>
  <c r="N175" i="1" s="1"/>
  <c r="AC174" i="1"/>
  <c r="V174" i="1"/>
  <c r="U174" i="1"/>
  <c r="AB174" i="1" s="1"/>
  <c r="AC173" i="1"/>
  <c r="V173" i="1"/>
  <c r="U173" i="1"/>
  <c r="AC172" i="1"/>
  <c r="V172" i="1"/>
  <c r="U172" i="1"/>
  <c r="AB172" i="1" s="1"/>
  <c r="AC171" i="1"/>
  <c r="V171" i="1"/>
  <c r="U171" i="1"/>
  <c r="N171" i="1" s="1"/>
  <c r="AC170" i="1"/>
  <c r="V170" i="1"/>
  <c r="U170" i="1"/>
  <c r="AB170" i="1" s="1"/>
  <c r="AC169" i="1"/>
  <c r="V169" i="1"/>
  <c r="U169" i="1"/>
  <c r="AC168" i="1"/>
  <c r="V168" i="1"/>
  <c r="U168" i="1"/>
  <c r="AB168" i="1" s="1"/>
  <c r="AC167" i="1"/>
  <c r="V167" i="1"/>
  <c r="U167" i="1"/>
  <c r="AC166" i="1"/>
  <c r="V166" i="1"/>
  <c r="U166" i="1"/>
  <c r="AB166" i="1" s="1"/>
  <c r="M166" i="1" s="1"/>
  <c r="AC165" i="1"/>
  <c r="V165" i="1"/>
  <c r="U165" i="1"/>
  <c r="M170" i="1" l="1"/>
  <c r="M174" i="1"/>
  <c r="M168" i="1"/>
  <c r="M172" i="1"/>
  <c r="N165" i="1"/>
  <c r="N169" i="1"/>
  <c r="N173" i="1"/>
  <c r="N167" i="1"/>
  <c r="N166" i="1"/>
  <c r="N168" i="1"/>
  <c r="N170" i="1"/>
  <c r="N172" i="1"/>
  <c r="N174" i="1"/>
  <c r="N176" i="1"/>
  <c r="AB165" i="1"/>
  <c r="M165" i="1" s="1"/>
  <c r="AB167" i="1"/>
  <c r="M167" i="1" s="1"/>
  <c r="AB169" i="1"/>
  <c r="M169" i="1" s="1"/>
  <c r="AB171" i="1"/>
  <c r="M171" i="1" s="1"/>
  <c r="AB173" i="1"/>
  <c r="M173" i="1" s="1"/>
  <c r="AB175" i="1"/>
  <c r="M175" i="1" s="1"/>
  <c r="M176" i="1"/>
  <c r="AC164" i="1"/>
  <c r="V164" i="1"/>
  <c r="U164" i="1"/>
  <c r="AC163" i="1"/>
  <c r="V163" i="1"/>
  <c r="U163" i="1"/>
  <c r="AB163" i="1" s="1"/>
  <c r="M163" i="1" s="1"/>
  <c r="AC162" i="1"/>
  <c r="V162" i="1"/>
  <c r="U162" i="1"/>
  <c r="AC161" i="1"/>
  <c r="V161" i="1"/>
  <c r="U161" i="1"/>
  <c r="AB161" i="1" s="1"/>
  <c r="M161" i="1" s="1"/>
  <c r="AC160" i="1"/>
  <c r="V160" i="1"/>
  <c r="U160" i="1"/>
  <c r="AC159" i="1"/>
  <c r="V159" i="1"/>
  <c r="U159" i="1"/>
  <c r="AB159" i="1" s="1"/>
  <c r="M159" i="1" s="1"/>
  <c r="AC158" i="1"/>
  <c r="V158" i="1"/>
  <c r="U158" i="1"/>
  <c r="N158" i="1" s="1"/>
  <c r="AC157" i="1"/>
  <c r="V157" i="1"/>
  <c r="U157" i="1"/>
  <c r="AB157" i="1" s="1"/>
  <c r="M157" i="1" s="1"/>
  <c r="AC156" i="1"/>
  <c r="V156" i="1"/>
  <c r="U156" i="1"/>
  <c r="AC155" i="1"/>
  <c r="V155" i="1"/>
  <c r="U155" i="1"/>
  <c r="AB155" i="1" s="1"/>
  <c r="M155" i="1" s="1"/>
  <c r="AC154" i="1"/>
  <c r="V154" i="1"/>
  <c r="U154" i="1"/>
  <c r="N154" i="1" s="1"/>
  <c r="AC153" i="1"/>
  <c r="V153" i="1"/>
  <c r="U153" i="1"/>
  <c r="AB153" i="1" s="1"/>
  <c r="M153" i="1" s="1"/>
  <c r="N164" i="1" l="1"/>
  <c r="N156" i="1"/>
  <c r="N162" i="1"/>
  <c r="N163" i="1"/>
  <c r="N160" i="1"/>
  <c r="N161" i="1"/>
  <c r="N153" i="1"/>
  <c r="N155" i="1"/>
  <c r="N157" i="1"/>
  <c r="N159" i="1"/>
  <c r="AB154" i="1"/>
  <c r="M154" i="1" s="1"/>
  <c r="AB156" i="1"/>
  <c r="M156" i="1" s="1"/>
  <c r="AB158" i="1"/>
  <c r="M158" i="1" s="1"/>
  <c r="AB160" i="1"/>
  <c r="M160" i="1" s="1"/>
  <c r="AB162" i="1"/>
  <c r="M162" i="1" s="1"/>
  <c r="AB164" i="1"/>
  <c r="M164" i="1" s="1"/>
  <c r="AC152" i="1"/>
  <c r="V152" i="1"/>
  <c r="U152" i="1"/>
  <c r="AB152" i="1" s="1"/>
  <c r="AC151" i="1"/>
  <c r="V151" i="1"/>
  <c r="U151" i="1"/>
  <c r="N151" i="1" s="1"/>
  <c r="AC150" i="1"/>
  <c r="V150" i="1"/>
  <c r="U150" i="1"/>
  <c r="AB150" i="1" s="1"/>
  <c r="AC149" i="1"/>
  <c r="V149" i="1"/>
  <c r="U149" i="1"/>
  <c r="AC148" i="1"/>
  <c r="V148" i="1"/>
  <c r="U148" i="1"/>
  <c r="AB148" i="1" s="1"/>
  <c r="AC147" i="1"/>
  <c r="V147" i="1"/>
  <c r="U147" i="1"/>
  <c r="N147" i="1" s="1"/>
  <c r="AC146" i="1"/>
  <c r="V146" i="1"/>
  <c r="U146" i="1"/>
  <c r="AB146" i="1" s="1"/>
  <c r="AC145" i="1"/>
  <c r="V145" i="1"/>
  <c r="U145" i="1"/>
  <c r="AC144" i="1"/>
  <c r="V144" i="1"/>
  <c r="U144" i="1"/>
  <c r="AB144" i="1" s="1"/>
  <c r="AC143" i="1"/>
  <c r="V143" i="1"/>
  <c r="U143" i="1"/>
  <c r="N143" i="1" s="1"/>
  <c r="AC142" i="1"/>
  <c r="V142" i="1"/>
  <c r="U142" i="1"/>
  <c r="AB142" i="1" s="1"/>
  <c r="AC141" i="1"/>
  <c r="V141" i="1"/>
  <c r="U141" i="1"/>
  <c r="N141" i="1" l="1"/>
  <c r="N145" i="1"/>
  <c r="N149" i="1"/>
  <c r="N152" i="1"/>
  <c r="N144" i="1"/>
  <c r="N146" i="1"/>
  <c r="N150" i="1"/>
  <c r="M152" i="1"/>
  <c r="N148" i="1"/>
  <c r="N142" i="1"/>
  <c r="M142" i="1"/>
  <c r="M144" i="1"/>
  <c r="M146" i="1"/>
  <c r="M148" i="1"/>
  <c r="M150" i="1"/>
  <c r="AB141" i="1"/>
  <c r="M141" i="1" s="1"/>
  <c r="AB143" i="1"/>
  <c r="M143" i="1" s="1"/>
  <c r="AB145" i="1"/>
  <c r="M145" i="1" s="1"/>
  <c r="AB147" i="1"/>
  <c r="M147" i="1" s="1"/>
  <c r="AB149" i="1"/>
  <c r="M149" i="1" s="1"/>
  <c r="AB151" i="1"/>
  <c r="M151" i="1" s="1"/>
  <c r="AC140" i="1"/>
  <c r="V140" i="1"/>
  <c r="U140" i="1"/>
  <c r="N140" i="1" s="1"/>
  <c r="AC139" i="1"/>
  <c r="V139" i="1"/>
  <c r="U139" i="1"/>
  <c r="AB139" i="1" s="1"/>
  <c r="AC138" i="1"/>
  <c r="V138" i="1"/>
  <c r="U138" i="1"/>
  <c r="N138" i="1" s="1"/>
  <c r="AC137" i="1"/>
  <c r="V137" i="1"/>
  <c r="U137" i="1"/>
  <c r="AB137" i="1" s="1"/>
  <c r="AC136" i="1"/>
  <c r="V136" i="1"/>
  <c r="U136" i="1"/>
  <c r="N136" i="1" s="1"/>
  <c r="AC135" i="1"/>
  <c r="V135" i="1"/>
  <c r="U135" i="1"/>
  <c r="AB135" i="1" s="1"/>
  <c r="AC134" i="1"/>
  <c r="V134" i="1"/>
  <c r="U134" i="1"/>
  <c r="N134" i="1" s="1"/>
  <c r="AC133" i="1"/>
  <c r="V133" i="1"/>
  <c r="U133" i="1"/>
  <c r="AB133" i="1" s="1"/>
  <c r="AC132" i="1"/>
  <c r="V132" i="1"/>
  <c r="U132" i="1"/>
  <c r="N132" i="1" s="1"/>
  <c r="AC131" i="1"/>
  <c r="V131" i="1"/>
  <c r="U131" i="1"/>
  <c r="AB131" i="1" s="1"/>
  <c r="AC130" i="1"/>
  <c r="V130" i="1"/>
  <c r="U130" i="1"/>
  <c r="AC129" i="1"/>
  <c r="V129" i="1"/>
  <c r="U129" i="1"/>
  <c r="AB129" i="1" s="1"/>
  <c r="M131" i="1" l="1"/>
  <c r="M129" i="1"/>
  <c r="M133" i="1"/>
  <c r="N130" i="1"/>
  <c r="N135" i="1"/>
  <c r="N137" i="1"/>
  <c r="N139" i="1"/>
  <c r="N133" i="1"/>
  <c r="N131" i="1"/>
  <c r="N129" i="1"/>
  <c r="M135" i="1"/>
  <c r="M137" i="1"/>
  <c r="M139" i="1"/>
  <c r="AB130" i="1"/>
  <c r="M130" i="1" s="1"/>
  <c r="AB132" i="1"/>
  <c r="M132" i="1" s="1"/>
  <c r="AB134" i="1"/>
  <c r="M134" i="1" s="1"/>
  <c r="AB136" i="1"/>
  <c r="M136" i="1" s="1"/>
  <c r="AB138" i="1"/>
  <c r="M138" i="1" s="1"/>
  <c r="AB140" i="1"/>
  <c r="M140" i="1" s="1"/>
  <c r="AC128" i="1"/>
  <c r="V128" i="1"/>
  <c r="U128" i="1"/>
  <c r="AB128" i="1" s="1"/>
  <c r="AC127" i="1"/>
  <c r="V127" i="1"/>
  <c r="U127" i="1"/>
  <c r="AC126" i="1"/>
  <c r="V126" i="1"/>
  <c r="U126" i="1"/>
  <c r="AB126" i="1" s="1"/>
  <c r="AC125" i="1"/>
  <c r="V125" i="1"/>
  <c r="U125" i="1"/>
  <c r="N125" i="1" s="1"/>
  <c r="AC124" i="1"/>
  <c r="V124" i="1"/>
  <c r="U124" i="1"/>
  <c r="AB124" i="1" s="1"/>
  <c r="AC123" i="1"/>
  <c r="V123" i="1"/>
  <c r="U123" i="1"/>
  <c r="AC122" i="1"/>
  <c r="V122" i="1"/>
  <c r="U122" i="1"/>
  <c r="AB122" i="1" s="1"/>
  <c r="AC121" i="1"/>
  <c r="V121" i="1"/>
  <c r="U121" i="1"/>
  <c r="N121" i="1" s="1"/>
  <c r="AC120" i="1"/>
  <c r="V120" i="1"/>
  <c r="U120" i="1"/>
  <c r="AB120" i="1" s="1"/>
  <c r="AC119" i="1"/>
  <c r="V119" i="1"/>
  <c r="U119" i="1"/>
  <c r="AC118" i="1"/>
  <c r="V118" i="1"/>
  <c r="U118" i="1"/>
  <c r="AB118" i="1" s="1"/>
  <c r="AC117" i="1"/>
  <c r="V117" i="1"/>
  <c r="U117" i="1"/>
  <c r="N117" i="1" s="1"/>
  <c r="M126" i="1" l="1"/>
  <c r="M120" i="1"/>
  <c r="M124" i="1"/>
  <c r="M128" i="1"/>
  <c r="N119" i="1"/>
  <c r="N123" i="1"/>
  <c r="N127" i="1"/>
  <c r="M118" i="1"/>
  <c r="M122" i="1"/>
  <c r="N118" i="1"/>
  <c r="N120" i="1"/>
  <c r="N122" i="1"/>
  <c r="N124" i="1"/>
  <c r="N126" i="1"/>
  <c r="N128" i="1"/>
  <c r="AB117" i="1"/>
  <c r="M117" i="1" s="1"/>
  <c r="AB119" i="1"/>
  <c r="M119" i="1" s="1"/>
  <c r="AB121" i="1"/>
  <c r="M121" i="1" s="1"/>
  <c r="AB123" i="1"/>
  <c r="M123" i="1" s="1"/>
  <c r="AB125" i="1"/>
  <c r="M125" i="1" s="1"/>
  <c r="AB127" i="1"/>
  <c r="M127" i="1" s="1"/>
  <c r="AC116" i="1"/>
  <c r="V116" i="1"/>
  <c r="U116" i="1"/>
  <c r="AC115" i="1"/>
  <c r="V115" i="1"/>
  <c r="U115" i="1"/>
  <c r="AB115" i="1" s="1"/>
  <c r="AC114" i="1"/>
  <c r="V114" i="1"/>
  <c r="U114" i="1"/>
  <c r="N114" i="1" s="1"/>
  <c r="AC113" i="1"/>
  <c r="V113" i="1"/>
  <c r="U113" i="1"/>
  <c r="AB113" i="1" s="1"/>
  <c r="AC112" i="1"/>
  <c r="V112" i="1"/>
  <c r="U112" i="1"/>
  <c r="AC111" i="1"/>
  <c r="V111" i="1"/>
  <c r="U111" i="1"/>
  <c r="AB111" i="1" s="1"/>
  <c r="M111" i="1" s="1"/>
  <c r="AC110" i="1"/>
  <c r="V110" i="1"/>
  <c r="U110" i="1"/>
  <c r="N110" i="1" s="1"/>
  <c r="AC109" i="1"/>
  <c r="V109" i="1"/>
  <c r="U109" i="1"/>
  <c r="AB109" i="1" s="1"/>
  <c r="M109" i="1" s="1"/>
  <c r="AC108" i="1"/>
  <c r="V108" i="1"/>
  <c r="U108" i="1"/>
  <c r="AC107" i="1"/>
  <c r="V107" i="1"/>
  <c r="U107" i="1"/>
  <c r="AB107" i="1" s="1"/>
  <c r="M107" i="1" s="1"/>
  <c r="AC106" i="1"/>
  <c r="V106" i="1"/>
  <c r="U106" i="1"/>
  <c r="N106" i="1" s="1"/>
  <c r="AC105" i="1"/>
  <c r="V105" i="1"/>
  <c r="U105" i="1"/>
  <c r="AB105" i="1" s="1"/>
  <c r="M105" i="1" s="1"/>
  <c r="M115" i="1" l="1"/>
  <c r="N108" i="1"/>
  <c r="N112" i="1"/>
  <c r="N116" i="1"/>
  <c r="M113" i="1"/>
  <c r="N105" i="1"/>
  <c r="N111" i="1"/>
  <c r="N113" i="1"/>
  <c r="N115" i="1"/>
  <c r="N107" i="1"/>
  <c r="N109" i="1"/>
  <c r="AB106" i="1"/>
  <c r="M106" i="1" s="1"/>
  <c r="AB108" i="1"/>
  <c r="M108" i="1" s="1"/>
  <c r="AB110" i="1"/>
  <c r="M110" i="1" s="1"/>
  <c r="AB112" i="1"/>
  <c r="M112" i="1" s="1"/>
  <c r="AB114" i="1"/>
  <c r="M114" i="1" s="1"/>
  <c r="AB116" i="1"/>
  <c r="M116" i="1" s="1"/>
  <c r="AC104" i="1"/>
  <c r="V104" i="1"/>
  <c r="U104" i="1"/>
  <c r="AB104" i="1" s="1"/>
  <c r="AC103" i="1"/>
  <c r="V103" i="1"/>
  <c r="U103" i="1"/>
  <c r="N103" i="1" s="1"/>
  <c r="AC102" i="1"/>
  <c r="V102" i="1"/>
  <c r="U102" i="1"/>
  <c r="AB102" i="1" s="1"/>
  <c r="M102" i="1" s="1"/>
  <c r="AC101" i="1"/>
  <c r="V101" i="1"/>
  <c r="U101" i="1"/>
  <c r="AC100" i="1"/>
  <c r="V100" i="1"/>
  <c r="U100" i="1"/>
  <c r="AB100" i="1" s="1"/>
  <c r="AC99" i="1"/>
  <c r="V99" i="1"/>
  <c r="U99" i="1"/>
  <c r="N99" i="1" s="1"/>
  <c r="AC98" i="1"/>
  <c r="V98" i="1"/>
  <c r="U98" i="1"/>
  <c r="AB98" i="1" s="1"/>
  <c r="M98" i="1" s="1"/>
  <c r="AC97" i="1"/>
  <c r="V97" i="1"/>
  <c r="U97" i="1"/>
  <c r="AC96" i="1"/>
  <c r="V96" i="1"/>
  <c r="U96" i="1"/>
  <c r="AB96" i="1" s="1"/>
  <c r="AC95" i="1"/>
  <c r="V95" i="1"/>
  <c r="U95" i="1"/>
  <c r="N95" i="1" s="1"/>
  <c r="AC94" i="1"/>
  <c r="V94" i="1"/>
  <c r="U94" i="1"/>
  <c r="AB94" i="1" s="1"/>
  <c r="M94" i="1" s="1"/>
  <c r="AC93" i="1"/>
  <c r="V93" i="1"/>
  <c r="U93" i="1"/>
  <c r="M96" i="1" l="1"/>
  <c r="M100" i="1"/>
  <c r="M104" i="1"/>
  <c r="N93" i="1"/>
  <c r="N97" i="1"/>
  <c r="N101" i="1"/>
  <c r="N94" i="1"/>
  <c r="N96" i="1"/>
  <c r="N98" i="1"/>
  <c r="N100" i="1"/>
  <c r="N102" i="1"/>
  <c r="N104" i="1"/>
  <c r="AB99" i="1"/>
  <c r="M99" i="1" s="1"/>
  <c r="AB101" i="1"/>
  <c r="M101" i="1" s="1"/>
  <c r="AB103" i="1"/>
  <c r="M103" i="1" s="1"/>
  <c r="AB93" i="1"/>
  <c r="M93" i="1" s="1"/>
  <c r="AB95" i="1"/>
  <c r="M95" i="1" s="1"/>
  <c r="AB97" i="1"/>
  <c r="M97" i="1" s="1"/>
  <c r="AC92" i="1"/>
  <c r="V92" i="1"/>
  <c r="U92" i="1"/>
  <c r="AB92" i="1" s="1"/>
  <c r="AC91" i="1"/>
  <c r="V91" i="1"/>
  <c r="U91" i="1"/>
  <c r="AB91" i="1" s="1"/>
  <c r="AC90" i="1"/>
  <c r="V90" i="1"/>
  <c r="U90" i="1"/>
  <c r="AB90" i="1" s="1"/>
  <c r="AC89" i="1"/>
  <c r="V89" i="1"/>
  <c r="U89" i="1"/>
  <c r="AB89" i="1" s="1"/>
  <c r="AC88" i="1"/>
  <c r="V88" i="1"/>
  <c r="U88" i="1"/>
  <c r="AB88" i="1" s="1"/>
  <c r="AC87" i="1"/>
  <c r="V87" i="1"/>
  <c r="N87" i="1" s="1"/>
  <c r="U87" i="1"/>
  <c r="AB87" i="1" s="1"/>
  <c r="M87" i="1" s="1"/>
  <c r="AC86" i="1"/>
  <c r="V86" i="1"/>
  <c r="U86" i="1"/>
  <c r="AB86" i="1" s="1"/>
  <c r="AC85" i="1"/>
  <c r="V85" i="1"/>
  <c r="U85" i="1"/>
  <c r="AB85" i="1" s="1"/>
  <c r="M85" i="1" s="1"/>
  <c r="AC84" i="1"/>
  <c r="V84" i="1"/>
  <c r="U84" i="1"/>
  <c r="AB84" i="1" s="1"/>
  <c r="AC83" i="1"/>
  <c r="V83" i="1"/>
  <c r="U83" i="1"/>
  <c r="AB83" i="1" s="1"/>
  <c r="M83" i="1" s="1"/>
  <c r="AC82" i="1"/>
  <c r="V82" i="1"/>
  <c r="U82" i="1"/>
  <c r="AB82" i="1" s="1"/>
  <c r="AC81" i="1"/>
  <c r="V81" i="1"/>
  <c r="U81" i="1"/>
  <c r="AB81" i="1" s="1"/>
  <c r="M81" i="1" s="1"/>
  <c r="N84" i="1" l="1"/>
  <c r="N88" i="1"/>
  <c r="N83" i="1"/>
  <c r="N86" i="1"/>
  <c r="N81" i="1"/>
  <c r="N85" i="1"/>
  <c r="N89" i="1"/>
  <c r="N90" i="1"/>
  <c r="N82" i="1"/>
  <c r="N91" i="1"/>
  <c r="N92" i="1"/>
  <c r="M89" i="1"/>
  <c r="M91" i="1"/>
  <c r="M82" i="1"/>
  <c r="M84" i="1"/>
  <c r="M86" i="1"/>
  <c r="M88" i="1"/>
  <c r="M90" i="1"/>
  <c r="M92" i="1"/>
  <c r="AC80" i="1"/>
  <c r="V80" i="1"/>
  <c r="U80" i="1"/>
  <c r="AB80" i="1" s="1"/>
  <c r="AC79" i="1"/>
  <c r="V79" i="1"/>
  <c r="U79" i="1"/>
  <c r="AB79" i="1" s="1"/>
  <c r="AC78" i="1"/>
  <c r="V78" i="1"/>
  <c r="U78" i="1"/>
  <c r="AC77" i="1"/>
  <c r="V77" i="1"/>
  <c r="U77" i="1"/>
  <c r="AB77" i="1" s="1"/>
  <c r="M77" i="1" s="1"/>
  <c r="AC76" i="1"/>
  <c r="V76" i="1"/>
  <c r="U76" i="1"/>
  <c r="AC75" i="1"/>
  <c r="V75" i="1"/>
  <c r="U75" i="1"/>
  <c r="AB75" i="1" s="1"/>
  <c r="M75" i="1" s="1"/>
  <c r="AC74" i="1"/>
  <c r="V74" i="1"/>
  <c r="U74" i="1"/>
  <c r="AC73" i="1"/>
  <c r="V73" i="1"/>
  <c r="U73" i="1"/>
  <c r="AB73" i="1" s="1"/>
  <c r="AC72" i="1"/>
  <c r="V72" i="1"/>
  <c r="U72" i="1"/>
  <c r="N72" i="1" s="1"/>
  <c r="AC71" i="1"/>
  <c r="V71" i="1"/>
  <c r="U71" i="1"/>
  <c r="AB71" i="1" s="1"/>
  <c r="AC70" i="1"/>
  <c r="V70" i="1"/>
  <c r="U70" i="1"/>
  <c r="N70" i="1" s="1"/>
  <c r="AC69" i="1"/>
  <c r="V69" i="1"/>
  <c r="U69" i="1"/>
  <c r="AB69" i="1" s="1"/>
  <c r="N73" i="1" l="1"/>
  <c r="M71" i="1"/>
  <c r="N76" i="1"/>
  <c r="M73" i="1"/>
  <c r="M79" i="1"/>
  <c r="M69" i="1"/>
  <c r="N71" i="1"/>
  <c r="N78" i="1"/>
  <c r="N79" i="1"/>
  <c r="N69" i="1"/>
  <c r="N80" i="1"/>
  <c r="N77" i="1"/>
  <c r="N74" i="1"/>
  <c r="N75" i="1"/>
  <c r="M80" i="1"/>
  <c r="AB70" i="1"/>
  <c r="M70" i="1" s="1"/>
  <c r="AB72" i="1"/>
  <c r="M72" i="1" s="1"/>
  <c r="AB74" i="1"/>
  <c r="M74" i="1" s="1"/>
  <c r="AB76" i="1"/>
  <c r="M76" i="1" s="1"/>
  <c r="AB78" i="1"/>
  <c r="M78" i="1" s="1"/>
  <c r="AC68" i="1" l="1"/>
  <c r="V68" i="1"/>
  <c r="U68" i="1"/>
  <c r="AB68" i="1" s="1"/>
  <c r="AC67" i="1"/>
  <c r="V67" i="1"/>
  <c r="U67" i="1"/>
  <c r="AB67" i="1" s="1"/>
  <c r="AC66" i="1"/>
  <c r="V66" i="1"/>
  <c r="U66" i="1"/>
  <c r="AB66" i="1" s="1"/>
  <c r="AC65" i="1"/>
  <c r="V65" i="1"/>
  <c r="U65" i="1"/>
  <c r="AB65" i="1" s="1"/>
  <c r="AC64" i="1"/>
  <c r="V64" i="1"/>
  <c r="U64" i="1"/>
  <c r="AC63" i="1"/>
  <c r="V63" i="1"/>
  <c r="U63" i="1"/>
  <c r="AB63" i="1" s="1"/>
  <c r="AC62" i="1"/>
  <c r="V62" i="1"/>
  <c r="U62" i="1"/>
  <c r="AB62" i="1" s="1"/>
  <c r="AC61" i="1"/>
  <c r="V61" i="1"/>
  <c r="U61" i="1"/>
  <c r="AB61" i="1" s="1"/>
  <c r="AC60" i="1"/>
  <c r="V60" i="1"/>
  <c r="U60" i="1"/>
  <c r="AB60" i="1" s="1"/>
  <c r="AC59" i="1"/>
  <c r="V59" i="1"/>
  <c r="U59" i="1"/>
  <c r="AB59" i="1" s="1"/>
  <c r="AC58" i="1"/>
  <c r="V58" i="1"/>
  <c r="U58" i="1"/>
  <c r="AB58" i="1" s="1"/>
  <c r="AC57" i="1"/>
  <c r="V57" i="1"/>
  <c r="U57" i="1"/>
  <c r="AB57" i="1" s="1"/>
  <c r="N68" i="1" l="1"/>
  <c r="N62" i="1"/>
  <c r="M60" i="1"/>
  <c r="N64" i="1"/>
  <c r="N58" i="1"/>
  <c r="N59" i="1"/>
  <c r="N63" i="1"/>
  <c r="AB64" i="1"/>
  <c r="M64" i="1" s="1"/>
  <c r="M68" i="1"/>
  <c r="N60" i="1"/>
  <c r="N66" i="1"/>
  <c r="N67" i="1"/>
  <c r="M62" i="1"/>
  <c r="M58" i="1"/>
  <c r="N61" i="1"/>
  <c r="M66" i="1"/>
  <c r="N57" i="1"/>
  <c r="N65" i="1"/>
  <c r="M57" i="1"/>
  <c r="M59" i="1"/>
  <c r="M61" i="1"/>
  <c r="M63" i="1"/>
  <c r="M65" i="1"/>
  <c r="M67" i="1"/>
  <c r="AC56" i="1"/>
  <c r="V56" i="1"/>
  <c r="N56" i="1" s="1"/>
  <c r="U56" i="1"/>
  <c r="AB56" i="1" s="1"/>
  <c r="AC55" i="1"/>
  <c r="V55" i="1"/>
  <c r="U55" i="1"/>
  <c r="AB55" i="1" s="1"/>
  <c r="M55" i="1" s="1"/>
  <c r="AC54" i="1"/>
  <c r="V54" i="1"/>
  <c r="U54" i="1"/>
  <c r="AC53" i="1"/>
  <c r="V53" i="1"/>
  <c r="U53" i="1"/>
  <c r="AB53" i="1" s="1"/>
  <c r="M53" i="1" s="1"/>
  <c r="AC52" i="1"/>
  <c r="V52" i="1"/>
  <c r="U52" i="1"/>
  <c r="AC51" i="1"/>
  <c r="V51" i="1"/>
  <c r="U51" i="1"/>
  <c r="AB51" i="1" s="1"/>
  <c r="M51" i="1" s="1"/>
  <c r="AC50" i="1"/>
  <c r="V50" i="1"/>
  <c r="U50" i="1"/>
  <c r="AC49" i="1"/>
  <c r="V49" i="1"/>
  <c r="U49" i="1"/>
  <c r="AB49" i="1" s="1"/>
  <c r="M49" i="1" s="1"/>
  <c r="AC48" i="1"/>
  <c r="V48" i="1"/>
  <c r="U48" i="1"/>
  <c r="AC47" i="1"/>
  <c r="V47" i="1"/>
  <c r="U47" i="1"/>
  <c r="AB47" i="1" s="1"/>
  <c r="AC46" i="1"/>
  <c r="V46" i="1"/>
  <c r="U46" i="1"/>
  <c r="N46" i="1" s="1"/>
  <c r="AC45" i="1"/>
  <c r="V45" i="1"/>
  <c r="U45" i="1"/>
  <c r="AB45" i="1" s="1"/>
  <c r="M45" i="1" l="1"/>
  <c r="N47" i="1"/>
  <c r="N52" i="1"/>
  <c r="N50" i="1"/>
  <c r="N55" i="1"/>
  <c r="M47" i="1"/>
  <c r="N54" i="1"/>
  <c r="M56" i="1"/>
  <c r="N45" i="1"/>
  <c r="N51" i="1"/>
  <c r="N53" i="1"/>
  <c r="N48" i="1"/>
  <c r="N49" i="1"/>
  <c r="AB46" i="1"/>
  <c r="M46" i="1" s="1"/>
  <c r="AB48" i="1"/>
  <c r="M48" i="1" s="1"/>
  <c r="AB50" i="1"/>
  <c r="M50" i="1" s="1"/>
  <c r="AB52" i="1"/>
  <c r="M52" i="1" s="1"/>
  <c r="AB54" i="1"/>
  <c r="M54" i="1" s="1"/>
  <c r="AC44" i="1"/>
  <c r="V44" i="1"/>
  <c r="U44" i="1"/>
  <c r="N44" i="1" s="1"/>
  <c r="AC43" i="1"/>
  <c r="V43" i="1"/>
  <c r="U43" i="1"/>
  <c r="AB43" i="1" s="1"/>
  <c r="AC42" i="1"/>
  <c r="V42" i="1"/>
  <c r="U42" i="1"/>
  <c r="N42" i="1" s="1"/>
  <c r="AC41" i="1"/>
  <c r="V41" i="1"/>
  <c r="U41" i="1"/>
  <c r="AB41" i="1" s="1"/>
  <c r="AC40" i="1"/>
  <c r="V40" i="1"/>
  <c r="U40" i="1"/>
  <c r="N40" i="1" s="1"/>
  <c r="AC39" i="1"/>
  <c r="V39" i="1"/>
  <c r="U39" i="1"/>
  <c r="AB39" i="1" s="1"/>
  <c r="AC38" i="1"/>
  <c r="V38" i="1"/>
  <c r="U38" i="1"/>
  <c r="N38" i="1" s="1"/>
  <c r="AC37" i="1"/>
  <c r="V37" i="1"/>
  <c r="U37" i="1"/>
  <c r="AB37" i="1" s="1"/>
  <c r="AC36" i="1"/>
  <c r="V36" i="1"/>
  <c r="U36" i="1"/>
  <c r="N36" i="1" s="1"/>
  <c r="AC35" i="1"/>
  <c r="V35" i="1"/>
  <c r="U35" i="1"/>
  <c r="AB35" i="1" s="1"/>
  <c r="M35" i="1" s="1"/>
  <c r="AC34" i="1"/>
  <c r="V34" i="1"/>
  <c r="U34" i="1"/>
  <c r="AC33" i="1"/>
  <c r="V33" i="1"/>
  <c r="U33" i="1"/>
  <c r="AB33" i="1" s="1"/>
  <c r="M39" i="1" l="1"/>
  <c r="M43" i="1"/>
  <c r="N33" i="1"/>
  <c r="M37" i="1"/>
  <c r="M41" i="1"/>
  <c r="N37" i="1"/>
  <c r="N39" i="1"/>
  <c r="N41" i="1"/>
  <c r="N43" i="1"/>
  <c r="M33" i="1"/>
  <c r="N34" i="1"/>
  <c r="N35" i="1"/>
  <c r="AB34" i="1"/>
  <c r="M34" i="1" s="1"/>
  <c r="AB36" i="1"/>
  <c r="M36" i="1" s="1"/>
  <c r="AB38" i="1"/>
  <c r="M38" i="1" s="1"/>
  <c r="AB40" i="1"/>
  <c r="M40" i="1" s="1"/>
  <c r="AB42" i="1"/>
  <c r="M42" i="1" s="1"/>
  <c r="AB44" i="1"/>
  <c r="M44" i="1" s="1"/>
  <c r="AC32" i="1"/>
  <c r="V32" i="1"/>
  <c r="U32" i="1"/>
  <c r="AB32" i="1" s="1"/>
  <c r="M32" i="1" s="1"/>
  <c r="AC31" i="1"/>
  <c r="V31" i="1"/>
  <c r="U31" i="1"/>
  <c r="AB31" i="1" s="1"/>
  <c r="AC30" i="1"/>
  <c r="V30" i="1"/>
  <c r="U30" i="1"/>
  <c r="AB30" i="1" s="1"/>
  <c r="AC29" i="1"/>
  <c r="V29" i="1"/>
  <c r="U29" i="1"/>
  <c r="AB29" i="1" s="1"/>
  <c r="AC28" i="1"/>
  <c r="V28" i="1"/>
  <c r="U28" i="1"/>
  <c r="AB28" i="1" s="1"/>
  <c r="AC27" i="1"/>
  <c r="V27" i="1"/>
  <c r="U27" i="1"/>
  <c r="AB27" i="1" s="1"/>
  <c r="M29" i="1" l="1"/>
  <c r="M31" i="1"/>
  <c r="N29" i="1"/>
  <c r="N30" i="1"/>
  <c r="N27" i="1"/>
  <c r="M27" i="1"/>
  <c r="N32" i="1"/>
  <c r="N31" i="1"/>
  <c r="N28" i="1"/>
  <c r="M28" i="1"/>
  <c r="M30" i="1"/>
  <c r="AC26" i="1"/>
  <c r="V26" i="1"/>
  <c r="U26" i="1"/>
  <c r="AB26" i="1" s="1"/>
  <c r="AC25" i="1"/>
  <c r="V25" i="1"/>
  <c r="U25" i="1"/>
  <c r="AB25" i="1" s="1"/>
  <c r="AC24" i="1"/>
  <c r="V24" i="1"/>
  <c r="U24" i="1"/>
  <c r="AB24" i="1" s="1"/>
  <c r="M24" i="1" s="1"/>
  <c r="AC23" i="1"/>
  <c r="V23" i="1"/>
  <c r="U23" i="1"/>
  <c r="AB23" i="1" s="1"/>
  <c r="AC22" i="1"/>
  <c r="V22" i="1"/>
  <c r="U22" i="1"/>
  <c r="N22" i="1" s="1"/>
  <c r="AC21" i="1"/>
  <c r="V21" i="1"/>
  <c r="U21" i="1"/>
  <c r="AB21" i="1" s="1"/>
  <c r="AC20" i="1"/>
  <c r="V20" i="1"/>
  <c r="U20" i="1"/>
  <c r="AB20" i="1" s="1"/>
  <c r="AC19" i="1"/>
  <c r="V19" i="1"/>
  <c r="U19" i="1"/>
  <c r="AB19" i="1" s="1"/>
  <c r="AC18" i="1"/>
  <c r="V18" i="1"/>
  <c r="U18" i="1"/>
  <c r="AB18" i="1" s="1"/>
  <c r="AC17" i="1"/>
  <c r="V17" i="1"/>
  <c r="U17" i="1"/>
  <c r="AB17" i="1" s="1"/>
  <c r="AC16" i="1"/>
  <c r="V16" i="1"/>
  <c r="U16" i="1"/>
  <c r="AB16" i="1" s="1"/>
  <c r="AC15" i="1"/>
  <c r="V15" i="1"/>
  <c r="U15" i="1"/>
  <c r="AB15" i="1" s="1"/>
  <c r="N18" i="1" l="1"/>
  <c r="N17" i="1"/>
  <c r="N26" i="1"/>
  <c r="N25" i="1"/>
  <c r="M18" i="1"/>
  <c r="N21" i="1"/>
  <c r="M16" i="1"/>
  <c r="N16" i="1"/>
  <c r="N20" i="1"/>
  <c r="N15" i="1"/>
  <c r="M20" i="1"/>
  <c r="N23" i="1"/>
  <c r="AB22" i="1"/>
  <c r="M22" i="1" s="1"/>
  <c r="N19" i="1"/>
  <c r="N24" i="1"/>
  <c r="M26" i="1"/>
  <c r="M15" i="1"/>
  <c r="M17" i="1"/>
  <c r="M19" i="1"/>
  <c r="M21" i="1"/>
  <c r="M23" i="1"/>
  <c r="M25" i="1"/>
  <c r="AC14" i="1"/>
  <c r="V14" i="1"/>
  <c r="N14" i="1" s="1"/>
  <c r="U14" i="1"/>
  <c r="AB14" i="1" s="1"/>
  <c r="AC13" i="1"/>
  <c r="V13" i="1"/>
  <c r="U13" i="1"/>
  <c r="AB13" i="1" s="1"/>
  <c r="AC12" i="1"/>
  <c r="V12" i="1"/>
  <c r="N12" i="1" s="1"/>
  <c r="U12" i="1"/>
  <c r="AB12" i="1" s="1"/>
  <c r="AC11" i="1"/>
  <c r="V11" i="1"/>
  <c r="U11" i="1"/>
  <c r="AB11" i="1" s="1"/>
  <c r="AC10" i="1"/>
  <c r="V10" i="1"/>
  <c r="U10" i="1"/>
  <c r="AB10" i="1" s="1"/>
  <c r="AC9" i="1"/>
  <c r="V9" i="1"/>
  <c r="U9" i="1"/>
  <c r="AB9" i="1" s="1"/>
  <c r="N10" i="1" l="1"/>
  <c r="N13" i="1"/>
  <c r="M14" i="1"/>
  <c r="N11" i="1"/>
  <c r="N9" i="1"/>
  <c r="M10" i="1"/>
  <c r="M12" i="1"/>
  <c r="M9" i="1"/>
  <c r="M11" i="1"/>
  <c r="M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Maher, Michael</author>
    <author>OA Lab</author>
  </authors>
  <commentList>
    <comment ref="H9" authorId="0" shapeId="0" xr:uid="{35809C68-6D3F-1946-956F-0AC4DE5CC53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9" authorId="0" shapeId="0" xr:uid="{61C9A132-FDF6-E346-8CF9-DD5E6ECC59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9" authorId="1" shapeId="0" xr:uid="{5F733457-165D-214A-BFAB-79E8CE28C912}">
      <text>
        <r>
          <rPr>
            <b/>
            <sz val="9"/>
            <color rgb="FF000000"/>
            <rFont val="Tahoma"/>
            <family val="2"/>
          </rPr>
          <t>OA Lab: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mike changed value from 0.003 on 4/4/2015 (see the SOP for running spec or ask mike)</t>
        </r>
      </text>
    </comment>
    <comment ref="H10" authorId="0" shapeId="0" xr:uid="{E0F6BB12-1046-D84F-82AC-77334683FF6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" authorId="0" shapeId="0" xr:uid="{842E2347-1DE8-D143-B6FF-F102631D643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" authorId="0" shapeId="0" xr:uid="{A13EC9A5-BD9F-1C4C-ABD5-5AA38AB760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" authorId="0" shapeId="0" xr:uid="{AC077792-2BB4-6C4B-9DDC-EEDD2ED228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" authorId="0" shapeId="0" xr:uid="{04A7BFAE-175F-0E4E-B071-734CC8CF42A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" authorId="0" shapeId="0" xr:uid="{0BB41A40-EDEC-EB49-8D34-DE76B4F38C55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3" authorId="0" shapeId="0" xr:uid="{D5003930-65B7-0F46-8227-1C61CBDC63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" authorId="0" shapeId="0" xr:uid="{CCE9B6F9-3ABA-AD42-BFE2-CB37C1872DC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" authorId="0" shapeId="0" xr:uid="{0E032539-7351-9445-A5F4-CF8B654CEC4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" authorId="0" shapeId="0" xr:uid="{B36BCFBC-A90D-B149-8C2F-29F382FDF19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" authorId="0" shapeId="0" xr:uid="{5604C514-8FD3-D742-9566-D8F6ABF21D6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5" authorId="0" shapeId="0" xr:uid="{DB42D27F-DFBB-A24D-B88D-61A476C051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5" authorId="1" shapeId="0" xr:uid="{5D07EF35-4FED-6047-A606-785B24C077A2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6" authorId="0" shapeId="0" xr:uid="{3103A12E-F1DF-FB4E-8998-863ECB0B77E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" authorId="0" shapeId="0" xr:uid="{9412584E-8FAB-5747-974B-2292FB83E0D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" authorId="0" shapeId="0" xr:uid="{EA180BD9-F18C-6243-8E09-5C080D4A54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" authorId="0" shapeId="0" xr:uid="{462FADFA-5953-B941-829C-211B30026D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" authorId="0" shapeId="0" xr:uid="{7330AAD5-AD95-5648-822B-8EFE4F70E2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" authorId="0" shapeId="0" xr:uid="{07F043E1-F4D4-614B-AB49-2CB0D1F7A53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" authorId="0" shapeId="0" xr:uid="{3D515424-A454-FF46-AB9E-D195D13892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" authorId="0" shapeId="0" xr:uid="{B6E2C0FE-B459-724D-A8B4-1BD2FE96F3C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" authorId="0" shapeId="0" xr:uid="{69C98922-E7B3-8140-BCFB-1BCB9E4973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" authorId="0" shapeId="0" xr:uid="{EFF6BB3D-C4CC-4F40-B1C6-A2D9751261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" authorId="0" shapeId="0" xr:uid="{D9EACE0C-2BC8-664C-905B-53107E6816B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" authorId="0" shapeId="0" xr:uid="{15FE0297-8D79-D140-94B9-50C8D381129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" authorId="0" shapeId="0" xr:uid="{9303133D-47BB-D24B-8A37-26BDC77D5E7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" authorId="0" shapeId="0" xr:uid="{0FC10EE9-A47A-6B45-873F-869F4F32285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3" authorId="0" shapeId="0" xr:uid="{2A1F55F8-B018-464B-9476-F846580ADB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" authorId="0" shapeId="0" xr:uid="{D6241F01-0C05-214A-8872-3989A33A39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" authorId="0" shapeId="0" xr:uid="{1FB6B270-7CCE-D24D-BEB8-61918924EE4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" authorId="0" shapeId="0" xr:uid="{6171BD59-E070-5449-8380-55A7F9E347C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" authorId="0" shapeId="0" xr:uid="{414D2D9C-2F6A-6C47-B529-7989C65B55B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" authorId="0" shapeId="0" xr:uid="{6E2A300F-0A42-4A40-B6C5-6CD193E928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" authorId="0" shapeId="0" xr:uid="{9750B4EE-8689-9B4F-8788-9A3A597088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" authorId="0" shapeId="0" xr:uid="{1F9E6C3F-9327-F048-8532-5AA4943038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" authorId="0" shapeId="0" xr:uid="{A3423122-7CF1-B240-A487-2263E307AA49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7" authorId="0" shapeId="0" xr:uid="{C59DC1A0-63EC-5548-B4F4-728DCC06D8D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7" authorId="1" shapeId="0" xr:uid="{5D4D01A7-8628-3F44-8E87-9F3B4A7CE712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8" authorId="0" shapeId="0" xr:uid="{B1764227-D1F3-2149-AAF9-D2E0E152B25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" authorId="0" shapeId="0" xr:uid="{4CB92BEC-67E4-A84C-9AA6-D9407C62DC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" authorId="0" shapeId="0" xr:uid="{17A39567-E713-B04A-A9ED-CB4E49ED4E3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" authorId="0" shapeId="0" xr:uid="{F82C64E9-8725-1E4F-9A95-D669EAE917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" authorId="0" shapeId="0" xr:uid="{E6E8649F-1B51-6F44-95DE-84912D5DBC0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" authorId="0" shapeId="0" xr:uid="{84A8F557-AB42-CA4A-AD26-7B993C1CED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" authorId="0" shapeId="0" xr:uid="{6B0DDFFF-28E3-5347-814C-2E26591BBCF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" authorId="0" shapeId="0" xr:uid="{897B825D-04B0-BA40-BEB0-71C8F178C10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" authorId="0" shapeId="0" xr:uid="{0CFA05B3-BB90-544C-865F-3259131C1A9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" authorId="0" shapeId="0" xr:uid="{077C864F-80D2-B149-9051-6677501F9DF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" authorId="0" shapeId="0" xr:uid="{31A7D411-88F4-D945-9899-CF5469A216C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3" authorId="0" shapeId="0" xr:uid="{B77585A7-F9CC-814C-AF65-DDE887B2D3A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3" authorId="1" shapeId="0" xr:uid="{0A85E32C-6642-3D49-B2A4-9442C99EC448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4" authorId="0" shapeId="0" xr:uid="{E4F5A02E-DBBD-F643-B6AF-3DB08BDD1F1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" authorId="0" shapeId="0" xr:uid="{C001EECB-37ED-494C-8644-69DB2DE005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" authorId="0" shapeId="0" xr:uid="{98D84FB5-7600-574B-A8A9-A221E5D275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5" authorId="0" shapeId="0" xr:uid="{037CA11A-3768-B041-A039-9768667C819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" authorId="0" shapeId="0" xr:uid="{B07F6C45-423C-F240-B03D-E54B019A3B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" authorId="0" shapeId="0" xr:uid="{7152FAE5-6A1B-B843-9696-BDBFFAF232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" authorId="0" shapeId="0" xr:uid="{72120721-41F5-7B45-9A2C-4D5AA29BA4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" authorId="0" shapeId="0" xr:uid="{13321D10-161C-1940-B702-14917A6810A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" authorId="0" shapeId="0" xr:uid="{80AE83A3-C9AC-7D42-8763-F3C01A6336B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" authorId="0" shapeId="0" xr:uid="{AA2DF2D7-50A1-1849-8535-3E5DC1574E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" authorId="0" shapeId="0" xr:uid="{07A5CC87-275C-564A-9C1D-B08B81ABCC9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" authorId="0" shapeId="0" xr:uid="{9F8BA3DF-00C2-B944-A964-0B1B53FEEB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" authorId="0" shapeId="0" xr:uid="{40867C8C-E170-4D46-90F2-D35EA0D417A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" authorId="0" shapeId="0" xr:uid="{E5D79926-1E9F-6540-928F-0689591FAC5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41" authorId="0" shapeId="0" xr:uid="{48674601-C271-914A-9575-5A3C4E7CD3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1" authorId="0" shapeId="0" xr:uid="{2B5C081F-75A1-2C48-B4F3-EB700FD3D1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" authorId="0" shapeId="0" xr:uid="{AA0096B1-842D-4E43-9711-3C5CF863BD4D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2" authorId="0" shapeId="0" xr:uid="{60207402-07F3-FE48-BC29-F308215BF9D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3" authorId="0" shapeId="0" xr:uid="{594FA5BF-2C6C-CC4F-94CE-CC39A9ED97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3" authorId="0" shapeId="0" xr:uid="{0FB08575-B281-CC42-ADCC-F49D18F9731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4" authorId="0" shapeId="0" xr:uid="{6FD9A749-9F5B-8D4D-9694-7F2990010DC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4" authorId="0" shapeId="0" xr:uid="{F6AB6384-2176-1E4F-ABB7-1B8CA8B8B2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5" authorId="0" shapeId="0" xr:uid="{B20C3847-F115-A84E-B753-9DCE1249598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5" authorId="0" shapeId="0" xr:uid="{B6D12B44-DA28-A146-ADEE-19DC736EA73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45" authorId="1" shapeId="0" xr:uid="{28BBEEF5-48A0-8D44-977D-8E1DED34ED2C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46" authorId="0" shapeId="0" xr:uid="{4B85335E-8908-6E47-8713-87A3FAB02A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6" authorId="0" shapeId="0" xr:uid="{2B90459A-B7CA-3A46-8E48-0FBE5542A0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7" authorId="0" shapeId="0" xr:uid="{EC11FFDF-AF17-8147-AD3C-BFFFED72F8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7" authorId="0" shapeId="0" xr:uid="{901C9D9C-D3FF-5D48-AEFE-595F050C17D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8" authorId="0" shapeId="0" xr:uid="{87770928-BC2A-4246-8966-8273D0C56F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8" authorId="0" shapeId="0" xr:uid="{167DEFE6-E6B1-384C-943D-D64192E0D8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9" authorId="0" shapeId="0" xr:uid="{8F2E3902-FC61-3D4B-94D2-47F4E61E30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9" authorId="0" shapeId="0" xr:uid="{47178D3A-92AD-0A47-A9E0-9F2EFFAA6B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0" authorId="0" shapeId="0" xr:uid="{55510BB5-1A1F-9D47-BCEE-11F4FABE7D0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0" authorId="0" shapeId="0" xr:uid="{E6392E51-4792-C74D-86E1-4DA56593294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1" authorId="0" shapeId="0" xr:uid="{F0000A6B-3A76-8945-B054-75F4DED87E2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1" authorId="0" shapeId="0" xr:uid="{3A9942C4-0A0B-5D4A-B1FD-4A238E6898D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2" authorId="0" shapeId="0" xr:uid="{7E9FF781-0B3F-8A44-BE70-D617A35717B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2" authorId="0" shapeId="0" xr:uid="{F64B93F3-304B-A144-BC5B-622143060BC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53" authorId="0" shapeId="0" xr:uid="{9FC71016-9822-DA41-869E-4EBD7A2E9A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3" authorId="0" shapeId="0" xr:uid="{40A1C80C-909A-8A4B-837B-7AAC962D8EE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4" authorId="0" shapeId="0" xr:uid="{BA882555-0C2C-2D42-B425-1D5E263DBD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4" authorId="0" shapeId="0" xr:uid="{D0AB5E3F-6152-8E43-9D9A-3FB90D03EEC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5" authorId="0" shapeId="0" xr:uid="{6358C652-512B-FE4B-8FF5-DCD014B194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5" authorId="0" shapeId="0" xr:uid="{95AB7E39-BC04-EF48-A6DB-1982E407BB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6" authorId="0" shapeId="0" xr:uid="{84D5F3E3-8FF8-294F-A89C-08D9BB9D74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6" authorId="0" shapeId="0" xr:uid="{FAC922B1-97EF-9D4F-B16F-4B18F727FC8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7" authorId="0" shapeId="0" xr:uid="{BCEF0263-3DFA-A942-A5EC-D970DCD090D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57" authorId="0" shapeId="0" xr:uid="{B706B6D2-2BAA-6D43-95E7-40E8870D842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57" authorId="1" shapeId="0" xr:uid="{4F75814E-F6ED-5B4A-B4A1-4FD1195FA058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58" authorId="0" shapeId="0" xr:uid="{ADC39A08-6429-5E40-B777-361D07CC6E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8" authorId="0" shapeId="0" xr:uid="{97025A6B-92C4-9E45-A27F-6393EA7CF4D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9" authorId="0" shapeId="0" xr:uid="{0E99BA44-1449-0B49-9FB2-FF7585A9D3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9" authorId="0" shapeId="0" xr:uid="{6234CC70-1DC6-154F-BD41-9CBA476872D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0" authorId="0" shapeId="0" xr:uid="{F9C763D6-D9CD-DF4B-8082-5119B167C0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0" authorId="0" shapeId="0" xr:uid="{89682E25-6E26-B84C-AF74-DC33D95B88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1" authorId="0" shapeId="0" xr:uid="{308769AB-DE85-D649-B48D-819C9202F8B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1" authorId="0" shapeId="0" xr:uid="{6FD60DCC-4545-B542-86FD-49061003CAD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2" authorId="0" shapeId="0" xr:uid="{568EF5F5-C202-0C45-ADEB-1E41AF60A09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2" authorId="0" shapeId="0" xr:uid="{7414F36A-279F-E14F-8601-0CCDE01342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3" authorId="0" shapeId="0" xr:uid="{CA615B28-BED2-CA4F-8A92-CEB14C9AD3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3" authorId="0" shapeId="0" xr:uid="{0B4BB996-A69A-8749-9E59-E48B9383E41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4" authorId="0" shapeId="0" xr:uid="{2AA7C4D0-0A3C-FB43-A110-7C2EBC69154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4" authorId="0" shapeId="0" xr:uid="{EB69321E-2A23-914A-BF7C-84434C525CC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65" authorId="0" shapeId="0" xr:uid="{8AF853A2-086F-DF4B-94A7-E84199D2CA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5" authorId="0" shapeId="0" xr:uid="{A410995C-7B1C-A043-822A-83AFDD4EFB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6" authorId="0" shapeId="0" xr:uid="{7AA08988-4485-1943-B4D6-CA4F4E0E85C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6" authorId="0" shapeId="0" xr:uid="{CE1C572C-CB5C-374C-9133-DA686BCED51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7" authorId="0" shapeId="0" xr:uid="{6795B9B4-3F2C-CA47-9A95-40473C1D2A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7" authorId="0" shapeId="0" xr:uid="{34FC563A-B137-1748-B6BD-367B478A5D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8" authorId="0" shapeId="0" xr:uid="{19A46870-D6CF-A947-9991-4FAEC5EBFB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8" authorId="0" shapeId="0" xr:uid="{57B8A564-9139-0E41-ADDB-7EBAD7FD4E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9" authorId="0" shapeId="0" xr:uid="{BABEEC9D-CBA9-DA47-8F76-1F93B49009D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69" authorId="0" shapeId="0" xr:uid="{569A5980-0EFC-1746-A14F-0AB69FF9AE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69" authorId="1" shapeId="0" xr:uid="{0A8FD1B2-9C02-154E-893B-11E03C4967D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70" authorId="0" shapeId="0" xr:uid="{BC3D3296-7EF4-0A4B-B3F9-B6BEB3FB1C8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0" authorId="0" shapeId="0" xr:uid="{735E5638-11EC-0B44-8C07-FC2397D906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1" authorId="0" shapeId="0" xr:uid="{91316604-4C58-8F45-8945-7979197267F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1" authorId="0" shapeId="0" xr:uid="{1B40A410-5834-EB40-A98E-EFD011B947F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2" authorId="0" shapeId="0" xr:uid="{E78D200E-06C5-204F-8C37-62F5ED9F881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2" authorId="0" shapeId="0" xr:uid="{E30B2354-81F8-3742-985D-C08EE6C04A0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3" authorId="0" shapeId="0" xr:uid="{BCF66FF5-5DCD-9549-BDAF-8B3A25E08FC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3" authorId="0" shapeId="0" xr:uid="{3156E922-C0FB-E44C-98EE-6D347F4CAE3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4" authorId="0" shapeId="0" xr:uid="{A814EE71-EA3E-F440-8ECB-C9351A4F7E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4" authorId="0" shapeId="0" xr:uid="{D7E96E80-5A46-0A44-819D-086275FDBD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5" authorId="0" shapeId="0" xr:uid="{3C90E10D-D4BF-F546-9017-C19D7AE0EF3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5" authorId="0" shapeId="0" xr:uid="{7542E814-DEC7-3F46-8169-7B37D1419F3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6" authorId="0" shapeId="0" xr:uid="{6E1781B4-0C20-4B42-B929-F1E9C057C0C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6" authorId="0" shapeId="0" xr:uid="{B8329458-765B-E44E-B996-8A532401D9C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77" authorId="0" shapeId="0" xr:uid="{A1177D02-328E-2A4B-B46D-10382D041DF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7" authorId="0" shapeId="0" xr:uid="{CCD1865C-71CC-4249-B35C-8ABAEDE579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8" authorId="0" shapeId="0" xr:uid="{C3832DFB-D3BB-244E-B1A5-7DC82C482D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8" authorId="0" shapeId="0" xr:uid="{A0C7A840-952C-A74F-846D-444E678379C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9" authorId="0" shapeId="0" xr:uid="{83E6EEEE-64CB-DC4F-85A3-C2BF59F56A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9" authorId="0" shapeId="0" xr:uid="{D6AD8411-5D7A-EF41-B880-209676D85E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1" authorId="0" shapeId="0" xr:uid="{10E5739A-B147-6A45-B053-9973AE6AB7A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81" authorId="0" shapeId="0" xr:uid="{799F6EE6-5356-3D4C-BBAB-FFF1753E1B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81" authorId="1" shapeId="0" xr:uid="{29F7BF57-2492-A442-9664-14BD28286FE9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82" authorId="0" shapeId="0" xr:uid="{23D4A55F-F02A-A643-8BAB-14F19EAE7E6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2" authorId="0" shapeId="0" xr:uid="{C68750C3-D9C7-7248-9961-13CF2430D3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3" authorId="0" shapeId="0" xr:uid="{E4B561F7-92B1-4742-B217-1D5C95DB513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3" authorId="0" shapeId="0" xr:uid="{14BD4D39-2735-1343-A52B-27F75DBEC8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4" authorId="0" shapeId="0" xr:uid="{57EBD556-5033-544E-B2AD-331B585696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4" authorId="0" shapeId="0" xr:uid="{9284BFEA-F924-9549-B465-5CEF0A904E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5" authorId="0" shapeId="0" xr:uid="{58D8C8FE-9088-B047-87FA-B380DDD31B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5" authorId="0" shapeId="0" xr:uid="{49A2A386-6D82-8C41-B84F-FAAB7DDA1AA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6" authorId="0" shapeId="0" xr:uid="{D2D1147F-A6FF-9340-9C88-7CE1AC7891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6" authorId="0" shapeId="0" xr:uid="{4662FBEB-EC28-994A-B6A7-39D42383724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7" authorId="0" shapeId="0" xr:uid="{32DCD1F8-13D9-3049-A9E3-9E6DD0B4259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7" authorId="0" shapeId="0" xr:uid="{9E88A1A4-D4E5-AB4A-9306-B16D902293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8" authorId="0" shapeId="0" xr:uid="{13E42091-7A8F-6B4D-A3C7-5CBE913D1D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8" authorId="0" shapeId="0" xr:uid="{DFE1547D-4DFA-6F45-BC07-2853DA07440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89" authorId="0" shapeId="0" xr:uid="{F9AAE2BB-3DC8-884B-8E4C-E308072B16D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9" authorId="0" shapeId="0" xr:uid="{B21A517F-57FF-0A4D-BDB0-C245DCE89B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0" authorId="0" shapeId="0" xr:uid="{3AA01057-D543-9A40-B87B-DEF04C6210B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0" authorId="0" shapeId="0" xr:uid="{BD22D868-7BD9-084A-A3AF-AF70EDA931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1" authorId="0" shapeId="0" xr:uid="{7C2732CC-5BA6-1345-98DB-8A3BDF6D710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1" authorId="0" shapeId="0" xr:uid="{11E69AD8-E02A-B64B-81DE-6E618E5E9E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2" authorId="0" shapeId="0" xr:uid="{FC0BD79E-06B9-0746-8417-43CC9534597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2" authorId="0" shapeId="0" xr:uid="{9B1FC4E1-9FCE-084F-9CC0-97947086A24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3" authorId="0" shapeId="0" xr:uid="{7BAF7209-3129-D745-9955-483D213E646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93" authorId="0" shapeId="0" xr:uid="{1EDD96EA-FCC6-624E-9BA1-69AFA478C2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93" authorId="1" shapeId="0" xr:uid="{A6000346-3863-384B-B9F2-42B55DE64787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94" authorId="0" shapeId="0" xr:uid="{7C26D95E-BF02-E346-A8A1-877DA65D9E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4" authorId="0" shapeId="0" xr:uid="{E072CF00-6CC4-C140-9A9C-79172DD76D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5" authorId="0" shapeId="0" xr:uid="{2FEE8DE1-BA39-0144-899E-5771DDF063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5" authorId="0" shapeId="0" xr:uid="{CADAF0C4-4037-2042-9D3E-9DE011AAD13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6" authorId="0" shapeId="0" xr:uid="{7A211860-66C1-4C43-8920-7560738D75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6" authorId="0" shapeId="0" xr:uid="{81F878CC-34EC-AE4B-8D58-912FAC76581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7" authorId="0" shapeId="0" xr:uid="{3CC6EA74-CDDC-A34C-AF43-7C98A9D5B0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7" authorId="0" shapeId="0" xr:uid="{EE32EB31-0AB7-454D-9ABC-3A7D5B8A603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8" authorId="0" shapeId="0" xr:uid="{82184351-2627-F142-9D57-EA988B45FEE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8" authorId="0" shapeId="0" xr:uid="{673CC682-920B-4D44-92F4-4CB78282154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9" authorId="0" shapeId="0" xr:uid="{DBA00548-8E4D-6E41-8C91-0E5B82D307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9" authorId="0" shapeId="0" xr:uid="{FA0DD716-BCBC-C543-889E-3D65960392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0" authorId="0" shapeId="0" xr:uid="{107AAE17-D176-8646-94B6-0CA8BB5B05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0" authorId="0" shapeId="0" xr:uid="{57D5898F-9247-304B-911D-DE19E1DCA8A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01" authorId="0" shapeId="0" xr:uid="{3819BEA7-126B-9244-B4BA-0A92DFD53B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1" authorId="0" shapeId="0" xr:uid="{953066EC-C792-0D4C-BC28-B56E69057F6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2" authorId="0" shapeId="0" xr:uid="{1C047D51-48DA-9D4B-876A-84F1097E6C0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2" authorId="0" shapeId="0" xr:uid="{2E765D98-7AF7-D148-A034-875E2E127FC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3" authorId="0" shapeId="0" xr:uid="{D95D49F3-7919-6B42-8782-845AAC01D95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3" authorId="0" shapeId="0" xr:uid="{9B292D2B-1ACC-C741-9132-93CFBF8824B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4" authorId="0" shapeId="0" xr:uid="{C84680CD-18AF-7F4A-8F35-325A09E291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4" authorId="0" shapeId="0" xr:uid="{3A0F36D8-36CB-B34D-959F-87BC297236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5" authorId="0" shapeId="0" xr:uid="{764D6CF8-CB10-9D43-9937-E8E583D6FE6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05" authorId="0" shapeId="0" xr:uid="{353A3677-6D8A-6146-809E-218D97FD74D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05" authorId="1" shapeId="0" xr:uid="{5D183CA3-EA7B-7149-92E7-BB595157FCCD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06" authorId="0" shapeId="0" xr:uid="{543A52CC-B62B-B840-815D-142B503A6AF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6" authorId="0" shapeId="0" xr:uid="{64F1D04F-E501-E843-9BE5-0BF23E312E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7" authorId="0" shapeId="0" xr:uid="{F3782D58-BA7E-7848-A7A1-B53BAF658A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7" authorId="0" shapeId="0" xr:uid="{0A71288C-054E-E249-8444-E0466C62872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8" authorId="0" shapeId="0" xr:uid="{586B9F3A-D8E6-2145-8B4C-A0546D1849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8" authorId="0" shapeId="0" xr:uid="{2D86F6C8-8018-0F4E-9554-0027BFFAA0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9" authorId="0" shapeId="0" xr:uid="{A70E3731-660F-1749-9348-9F7DCD7216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9" authorId="0" shapeId="0" xr:uid="{A5128AC9-630B-3344-88B7-CADC05713A4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0" authorId="0" shapeId="0" xr:uid="{300F5364-298D-8343-AB1E-2DC7A75888E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0" authorId="0" shapeId="0" xr:uid="{908FC82C-E964-014E-A482-0A6B074992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1" authorId="0" shapeId="0" xr:uid="{188E4004-B5CB-B84A-8671-06F4BB5858B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1" authorId="0" shapeId="0" xr:uid="{38B94BEE-6449-2947-A5B5-A5AEB40118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2" authorId="0" shapeId="0" xr:uid="{EBE30A16-CA77-B941-97C6-73C4E1ACD2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2" authorId="0" shapeId="0" xr:uid="{8ED68AF4-145B-E041-B7A3-463629FB5557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13" authorId="0" shapeId="0" xr:uid="{D63405C6-82E4-1746-912E-536D49C2B82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3" authorId="0" shapeId="0" xr:uid="{3CBBCB16-B776-2D46-827D-95DB630BF6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4" authorId="0" shapeId="0" xr:uid="{FE06EC81-5F27-2946-B344-5F091D90136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4" authorId="0" shapeId="0" xr:uid="{4A7795E1-C82E-A14F-BAF6-B1D1E24F53F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5" authorId="0" shapeId="0" xr:uid="{CA847B9A-B714-F44A-9341-CFA2D462AB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5" authorId="0" shapeId="0" xr:uid="{EC6F18B9-51B7-2C4D-A4EF-C9868FC453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6" authorId="0" shapeId="0" xr:uid="{F36FEDAA-A47C-7246-B38B-7EFEAEB6E9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6" authorId="0" shapeId="0" xr:uid="{E5A657DD-233F-0842-88F4-2C00997819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7" authorId="0" shapeId="0" xr:uid="{EB612CED-EAF7-634E-984C-A87025EE62D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17" authorId="0" shapeId="0" xr:uid="{31EAC7DE-8E1E-5E49-B07D-9E96A0F2C96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17" authorId="1" shapeId="0" xr:uid="{48953EB6-AA84-C146-B5CC-324D8DE650C6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18" authorId="0" shapeId="0" xr:uid="{2EE39350-E395-2E49-A316-2CEECC9105A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8" authorId="0" shapeId="0" xr:uid="{F44F4396-5CE3-3444-9142-F137A40FDC0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9" authorId="0" shapeId="0" xr:uid="{CB0FB969-FE19-8C49-9D93-5157C73B0E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9" authorId="0" shapeId="0" xr:uid="{579131C7-C249-904B-ADA3-58848EFB855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0" authorId="0" shapeId="0" xr:uid="{10562E6A-BF77-6042-A404-99C84A59A0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0" authorId="0" shapeId="0" xr:uid="{8DEE3AEA-B1AE-9843-8966-02631B65CB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1" authorId="0" shapeId="0" xr:uid="{2ACA8416-E2EE-AA46-84F8-EE8E947DCA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1" authorId="0" shapeId="0" xr:uid="{CD0B68B8-29D7-5941-886D-4A986F35F7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2" authorId="0" shapeId="0" xr:uid="{1321F506-28E9-354D-998D-158C91584D6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2" authorId="0" shapeId="0" xr:uid="{3CE6EDB5-8D29-8E4D-A86A-716ACC987E7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3" authorId="0" shapeId="0" xr:uid="{101243B1-EFE7-F14E-9F0C-10DCD6344ABD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23" authorId="0" shapeId="0" xr:uid="{68D06B46-CB2E-EE41-BCDC-79CB33E422B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4" authorId="0" shapeId="0" xr:uid="{6BBF2DF7-D999-9941-930E-A3A139C7BB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4" authorId="0" shapeId="0" xr:uid="{D7AC45A4-098E-9443-9E70-75DAC092902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25" authorId="0" shapeId="0" xr:uid="{4BB61FF9-E02B-AB4F-B4EA-91ED525667A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5" authorId="0" shapeId="0" xr:uid="{B1BF924B-ECC2-6D42-BE11-C5F57D800A6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6" authorId="0" shapeId="0" xr:uid="{F3DC21F4-B34A-C245-BF87-689CE803EE7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6" authorId="0" shapeId="0" xr:uid="{80FCFA61-5B77-D54C-A3BB-772C514438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7" authorId="0" shapeId="0" xr:uid="{FB349173-CE2A-DC42-BDA7-F19DEDE280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7" authorId="0" shapeId="0" xr:uid="{97205D39-81E4-8F40-A443-2D503209E45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8" authorId="0" shapeId="0" xr:uid="{2D226D36-7977-D446-98C6-16827526AE8E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28" authorId="0" shapeId="0" xr:uid="{2F9BB1FB-5A42-4C4A-A003-1D7AB2F821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9" authorId="0" shapeId="0" xr:uid="{CCC919D9-9D9A-954C-9564-0FB9A92B877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29" authorId="0" shapeId="0" xr:uid="{D8D5BE8D-6108-A14A-A6B0-6C5B0A30064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29" authorId="1" shapeId="0" xr:uid="{C50E1F19-2E38-934C-99E3-341A045267B8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30" authorId="0" shapeId="0" xr:uid="{491F6558-99FC-A74F-B9E3-8463E87A5C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0" authorId="0" shapeId="0" xr:uid="{BFEEA878-E4F6-EF45-B4CE-576DA0EF5A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1" authorId="0" shapeId="0" xr:uid="{9F1F758A-789F-414D-85F6-F73927C9F66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1" authorId="0" shapeId="0" xr:uid="{8B6A4C96-9A6E-C342-AABE-817E291F7AA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2" authorId="0" shapeId="0" xr:uid="{0DB23550-C5B8-0B4C-89E8-0EB295A2A6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2" authorId="0" shapeId="0" xr:uid="{583134E5-D28F-6C46-8F7D-EB65035F4B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3" authorId="0" shapeId="0" xr:uid="{453656F8-1FD9-BE4E-861F-7814C9C6F05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3" authorId="0" shapeId="0" xr:uid="{1BFF9DAF-464C-FC46-AA29-6E15A4EBD0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4" authorId="0" shapeId="0" xr:uid="{36C7BF8F-B982-A348-82AA-AFB71779509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4" authorId="0" shapeId="0" xr:uid="{E1F7C943-EB2F-BA46-89F2-FFCA7849FA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5" authorId="0" shapeId="0" xr:uid="{4030F1A7-251A-5A4E-8515-A09BB677B2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5" authorId="0" shapeId="0" xr:uid="{C3C435DB-123F-9440-A6D9-9BEC55F2B7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6" authorId="0" shapeId="0" xr:uid="{6D8D0809-1A67-7046-BC30-60A3872952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6" authorId="0" shapeId="0" xr:uid="{6B43FDB9-139B-1D40-840A-357AF56C110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37" authorId="0" shapeId="0" xr:uid="{6B4C25F6-C493-2E4C-B359-B1DD3E72190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7" authorId="0" shapeId="0" xr:uid="{B9FD722D-776C-2449-BC36-D220E08D8B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8" authorId="0" shapeId="0" xr:uid="{2AF0ED15-D33A-724A-ACFC-B72BB1A295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8" authorId="0" shapeId="0" xr:uid="{75D37068-B1FF-F945-BB4D-1A611C1C41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9" authorId="0" shapeId="0" xr:uid="{0C140193-39F8-5244-AE24-7E749A1A89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9" authorId="0" shapeId="0" xr:uid="{52817EAA-CB0D-B943-80E2-E713248BA3D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0" authorId="0" shapeId="0" xr:uid="{79FB597B-F717-624E-9B1D-FC2258880AF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0" authorId="0" shapeId="0" xr:uid="{501B42E7-EF68-CE43-BF2B-8463BD460C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1" authorId="0" shapeId="0" xr:uid="{07036B90-5840-4C4C-BB6D-B0BED22FF02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41" authorId="0" shapeId="0" xr:uid="{9DC41A7C-58D1-9742-8B8F-AAA65F164D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41" authorId="1" shapeId="0" xr:uid="{18451158-5E58-1044-97FE-3922010FD9E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42" authorId="0" shapeId="0" xr:uid="{B3669E6E-6F56-5D4D-A2D5-B9D3B646C0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2" authorId="0" shapeId="0" xr:uid="{6CFF86D5-6F0F-DC4A-923C-4DEAD26B4A7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3" authorId="0" shapeId="0" xr:uid="{4ACD8D36-0609-DC4D-A203-DD640FF0AC5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3" authorId="0" shapeId="0" xr:uid="{73900525-1C8A-BF42-992A-380D9F1B0D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4" authorId="0" shapeId="0" xr:uid="{02B6C35C-A26A-8E4A-A162-6E5CFD10B67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4" authorId="0" shapeId="0" xr:uid="{1CD87755-2AF6-A646-B661-C0FD26354D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5" authorId="0" shapeId="0" xr:uid="{526D5D19-588F-5442-B3D3-F8FE3C11EC2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5" authorId="0" shapeId="0" xr:uid="{8647A373-2A5B-7840-944B-BB4A408264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6" authorId="0" shapeId="0" xr:uid="{8CC2B80A-B536-BC47-A62D-7C9FD08682C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6" authorId="0" shapeId="0" xr:uid="{CF412AD6-C915-9545-AB52-C64CF74F5C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7" authorId="0" shapeId="0" xr:uid="{E9E100A3-972A-4648-A126-8837992BBF7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7" authorId="0" shapeId="0" xr:uid="{B35A4019-1E53-9B4D-835D-5DF192FC77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8" authorId="0" shapeId="0" xr:uid="{8B379425-63C8-BE42-9B92-9085DBCE94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8" authorId="0" shapeId="0" xr:uid="{AE3BF84D-6F43-3546-BC02-A41D1AEE529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49" authorId="0" shapeId="0" xr:uid="{D18F0163-1530-944D-8AFE-28734E1B568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9" authorId="0" shapeId="0" xr:uid="{662D7849-0AC9-9742-A3E8-6E4878B794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0" authorId="0" shapeId="0" xr:uid="{F7F6BD18-C305-BB47-A9DA-6E77D64D800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0" authorId="0" shapeId="0" xr:uid="{BE32477F-6AD1-984C-9653-16238F0B29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1" authorId="0" shapeId="0" xr:uid="{E7812DCD-F495-C740-B244-D816537659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1" authorId="0" shapeId="0" xr:uid="{5E19AA64-895F-474D-8439-9B1CD2CF29B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2" authorId="0" shapeId="0" xr:uid="{81570968-E5D5-E74B-9F42-BFAA421741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2" authorId="0" shapeId="0" xr:uid="{0C705A0C-2EA1-5841-B715-EA49E6C322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3" authorId="0" shapeId="0" xr:uid="{B39322CE-793D-524F-8D10-23644BE6C0CA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53" authorId="0" shapeId="0" xr:uid="{031D40B5-5843-134C-8E47-52C26906DC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53" authorId="1" shapeId="0" xr:uid="{57CB2645-93B1-D04B-96C5-D57181F328AB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54" authorId="0" shapeId="0" xr:uid="{EB2128D4-9C53-0E4D-8D49-BC2D9B0103B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4" authorId="0" shapeId="0" xr:uid="{160809C5-4617-B04B-8C44-22970773CBA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5" authorId="0" shapeId="0" xr:uid="{7FEE43EC-7566-E54D-9083-F2F122B555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5" authorId="0" shapeId="0" xr:uid="{F6563EC2-7797-6B40-A809-C68F7C4B57E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6" authorId="0" shapeId="0" xr:uid="{910F041E-A324-BC4D-A8D1-3B74D518BD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6" authorId="0" shapeId="0" xr:uid="{06E3DB06-26E4-2D4E-A42F-DCA9146A43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7" authorId="0" shapeId="0" xr:uid="{D6BEBBAA-EAFC-7146-A3E8-71370D066EA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7" authorId="0" shapeId="0" xr:uid="{B64178B6-C365-7E47-8EBD-564091A0148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8" authorId="0" shapeId="0" xr:uid="{FB8FF914-D35D-C745-8049-C3A2254B2C3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8" authorId="0" shapeId="0" xr:uid="{D8DA7CF4-A09A-0946-8920-834C3777A4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9" authorId="0" shapeId="0" xr:uid="{AA08BBD0-9076-EC48-AD57-55D03CFD7D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9" authorId="0" shapeId="0" xr:uid="{C4C89798-D592-0644-991C-EE6772E7349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0" authorId="0" shapeId="0" xr:uid="{D5385DE7-6EC3-524F-918B-D483637129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0" authorId="0" shapeId="0" xr:uid="{684AA040-0394-3647-BF74-05E3C435FD9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61" authorId="0" shapeId="0" xr:uid="{66CF7FA1-9360-6542-BD85-2E4E918BFD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1" authorId="0" shapeId="0" xr:uid="{EF61E208-C06B-BD4E-9859-EE79FED873C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2" authorId="0" shapeId="0" xr:uid="{F78D44CB-49A6-0C45-97E3-73F66DFF05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2" authorId="0" shapeId="0" xr:uid="{431905EE-82CA-DA4A-AF4F-9A6580CA24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3" authorId="0" shapeId="0" xr:uid="{9031A37B-5BEF-0B4C-83BF-77B9320D08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3" authorId="0" shapeId="0" xr:uid="{22D6FA62-70E2-9244-AC14-0A21F52605C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4" authorId="0" shapeId="0" xr:uid="{7F2175F0-9D9A-7245-A40C-C85A346B58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4" authorId="0" shapeId="0" xr:uid="{08CC2CB1-18E7-D94B-9CB6-6B85E1B31B1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5" authorId="0" shapeId="0" xr:uid="{E46449E4-41EF-AB48-A32D-83D8807EA948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65" authorId="0" shapeId="0" xr:uid="{B7C961F1-90E5-C143-900B-6101283847F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65" authorId="1" shapeId="0" xr:uid="{D3607DCA-3DE2-E64A-98A4-70963ADE3F24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66" authorId="0" shapeId="0" xr:uid="{041416D7-3FDD-DA40-9FD2-A94075B256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6" authorId="0" shapeId="0" xr:uid="{C4A4D21E-832F-7543-92BB-79684D0007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7" authorId="0" shapeId="0" xr:uid="{CD8369A2-E058-A143-B4D4-9AA9C0DACF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7" authorId="0" shapeId="0" xr:uid="{1A0E52EA-3638-1546-9A36-A972950E3E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8" authorId="0" shapeId="0" xr:uid="{634DA4EB-2B80-F94B-A4B4-E463C1F17A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8" authorId="0" shapeId="0" xr:uid="{29A4AF5C-2DF7-6B43-9713-F459D72D00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9" authorId="0" shapeId="0" xr:uid="{F3096350-BD18-5949-89E5-8865190EBB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9" authorId="0" shapeId="0" xr:uid="{9BE8A1DD-EFB3-7345-B5D4-ACEA9190A37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0" authorId="0" shapeId="0" xr:uid="{C3146BFD-05AA-4247-89DB-C8443CDA81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0" authorId="0" shapeId="0" xr:uid="{2D84441A-0DB4-F348-A7F4-B4A5EC1A4C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1" authorId="0" shapeId="0" xr:uid="{10607166-D452-4849-9E3F-5CEF531C256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1" authorId="0" shapeId="0" xr:uid="{C43D4F75-B59B-E74F-BDEE-0187622853D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2" authorId="0" shapeId="0" xr:uid="{7CEE4B11-C086-5244-B9D7-8C935A4B10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2" authorId="0" shapeId="0" xr:uid="{F9C3E501-A3CC-E944-A5C1-C3E64631E70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73" authorId="0" shapeId="0" xr:uid="{FBAAD0DC-5585-384B-B422-C6E9F7BEA84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3" authorId="0" shapeId="0" xr:uid="{062BE226-1146-474F-B41C-EDFBE322165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4" authorId="0" shapeId="0" xr:uid="{BAD8D8E2-34F8-0743-B628-A192C2239B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4" authorId="0" shapeId="0" xr:uid="{806C1D45-5A3F-5946-A314-C9834511A3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5" authorId="0" shapeId="0" xr:uid="{A560CBEB-7020-5049-965D-1437C6F29F5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5" authorId="0" shapeId="0" xr:uid="{1B134F79-E418-A847-AC7F-DD187CC45E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6" authorId="0" shapeId="0" xr:uid="{5E703481-CD31-454A-B6E5-256A5CAAD4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6" authorId="0" shapeId="0" xr:uid="{ED752264-9506-6A4C-814A-14EDC8420CE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7" authorId="0" shapeId="0" xr:uid="{EB9CA01F-F616-3449-8514-10724C65562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77" authorId="0" shapeId="0" xr:uid="{5DBF7D3C-8EC3-3641-BF85-116761833D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77" authorId="1" shapeId="0" xr:uid="{0BF61709-689B-7943-BC88-BCA8F357F7EB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78" authorId="0" shapeId="0" xr:uid="{106F9CF0-FA4E-924B-8255-1922114A37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8" authorId="0" shapeId="0" xr:uid="{A356B004-81E7-FC42-9ED3-E9635114251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9" authorId="0" shapeId="0" xr:uid="{58DE7EA6-6DBB-604D-B6CB-99741C941D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9" authorId="0" shapeId="0" xr:uid="{983FC7E3-8B23-CB47-B745-DE70AA699C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0" authorId="0" shapeId="0" xr:uid="{2CB82BCF-903D-5446-8C7D-7FF5656B3C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0" authorId="0" shapeId="0" xr:uid="{081A610E-7EDF-2040-B511-0A615D20ED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1" authorId="0" shapeId="0" xr:uid="{A2A590F1-4E38-1149-BDC3-76E77AC1D7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1" authorId="0" shapeId="0" xr:uid="{141DD97A-4C17-6C4F-A8A5-FCA98FA412C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2" authorId="0" shapeId="0" xr:uid="{DE46F9DC-0EA0-4347-99D8-30701C33B50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2" authorId="0" shapeId="0" xr:uid="{18953337-1347-B84C-90BE-9EB87FCA106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3" authorId="0" shapeId="0" xr:uid="{E4215C38-DEF8-BA4B-AFEB-CEEE7E4D820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3" authorId="0" shapeId="0" xr:uid="{DA36E418-6EB7-AF46-B7E7-76AE845E15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4" authorId="0" shapeId="0" xr:uid="{CC6DE7A1-51D2-8B4E-9297-55012F05733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4" authorId="0" shapeId="0" xr:uid="{3DAC6258-9241-F142-A7DC-61CE9D9F554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85" authorId="0" shapeId="0" xr:uid="{05393FCC-94A1-F944-80AE-9970AAEC54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5" authorId="0" shapeId="0" xr:uid="{8ECEEC8B-98CF-C64B-887C-F92A1D70AC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6" authorId="0" shapeId="0" xr:uid="{FFBE8D4F-7BE4-C04B-91E4-25208452D9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6" authorId="0" shapeId="0" xr:uid="{AA41A906-02D6-5A49-85BC-01A47F69EEA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7" authorId="0" shapeId="0" xr:uid="{C5B51F8C-6107-2742-B355-76A0C3D994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7" authorId="0" shapeId="0" xr:uid="{8695081E-1DE4-2542-B9AA-0D6A40D3F8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8" authorId="0" shapeId="0" xr:uid="{BE533760-6DBF-8D4D-8E0C-57A8AF93F5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8" authorId="0" shapeId="0" xr:uid="{DFB6E3BD-2D13-5A43-9A54-397D747F6C1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9" authorId="0" shapeId="0" xr:uid="{C7B6987B-6C64-4040-B466-A51461D0FD1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89" authorId="0" shapeId="0" xr:uid="{EF40C1A4-C19A-714D-A55B-21A68DF642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89" authorId="1" shapeId="0" xr:uid="{7079CC24-668D-2843-988A-770EB88BDD13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90" authorId="0" shapeId="0" xr:uid="{28E11880-0487-C049-85F1-A506ABDB86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0" authorId="0" shapeId="0" xr:uid="{8CC00378-6284-3643-8858-75D3751BB70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1" authorId="0" shapeId="0" xr:uid="{8505EB8C-69F6-E748-B425-5BD1C593C5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1" authorId="0" shapeId="0" xr:uid="{A5F73705-04D2-2841-9C3B-F7A62F3608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2" authorId="0" shapeId="0" xr:uid="{D82A5A5B-E110-1C41-B250-B5962C8F57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2" authorId="0" shapeId="0" xr:uid="{57530B14-BB0F-334E-A447-94D5F9C4285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3" authorId="0" shapeId="0" xr:uid="{BC005BDE-EFE4-254C-AD36-D9EE64BA83C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3" authorId="0" shapeId="0" xr:uid="{85C9C9E2-74B5-9448-971E-3ED08262917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4" authorId="0" shapeId="0" xr:uid="{5327A421-FB00-9C4C-B1BB-3020463D70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4" authorId="0" shapeId="0" xr:uid="{1FBC6D49-EB95-8840-9480-73E8898B2D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5" authorId="0" shapeId="0" xr:uid="{EFCC87F1-06F3-A74D-9F87-91C89C3011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5" authorId="0" shapeId="0" xr:uid="{FFFDDB06-4B5B-9E4C-B5B6-81FE8AE95E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6" authorId="0" shapeId="0" xr:uid="{608FBA32-D145-2548-885C-0AB7F768F5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6" authorId="0" shapeId="0" xr:uid="{2DF4DC45-FAC6-9148-A326-12622BA3C4AB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97" authorId="0" shapeId="0" xr:uid="{EEF09D7F-07F0-3B42-BE4C-8C9A28C11E8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7" authorId="0" shapeId="0" xr:uid="{63D7848D-5C38-F14F-B287-81A8750C334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8" authorId="0" shapeId="0" xr:uid="{3DC159E0-F692-E14F-8C6F-1164B6456A0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8" authorId="0" shapeId="0" xr:uid="{47ECA67F-AD75-ED42-B86A-58045ECE6DE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9" authorId="0" shapeId="0" xr:uid="{0E6C0846-A631-BD48-A35B-4816676F588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9" authorId="0" shapeId="0" xr:uid="{A2D2A747-F100-FB4B-A9BF-BEA2C81A87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0" authorId="0" shapeId="0" xr:uid="{44D26C7F-1F83-9C47-A3B4-CC4467156B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0" authorId="0" shapeId="0" xr:uid="{AE7F868A-7FE6-884D-9984-86AE3BA4AA6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1" authorId="0" shapeId="0" xr:uid="{722123B2-4C74-5D41-A49D-802AAD72443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01" authorId="0" shapeId="0" xr:uid="{C4C24EBF-E51A-C340-A922-1E1C0F1FEF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01" authorId="1" shapeId="0" xr:uid="{83183B97-3B6A-7647-9BE3-E277A9B047FB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02" authorId="0" shapeId="0" xr:uid="{C0EDB29C-6B5E-0E4D-88E4-59A7DDDF58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2" authorId="0" shapeId="0" xr:uid="{BD2E4072-8D15-8C43-8853-2E569A451C9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3" authorId="0" shapeId="0" xr:uid="{C977059C-1FA8-624A-B6B5-BECA5A77770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3" authorId="0" shapeId="0" xr:uid="{ACCCB52C-7A7A-B743-AD8E-4C386440A59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4" authorId="0" shapeId="0" xr:uid="{633E7A5D-D5A4-5746-8675-21C7D61458E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4" authorId="0" shapeId="0" xr:uid="{64B4154F-723D-EE4B-8D73-6F75FBE291A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5" authorId="0" shapeId="0" xr:uid="{FD228194-FDE4-6D4D-B441-921B9CD7894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5" authorId="0" shapeId="0" xr:uid="{0E77AD32-FB39-6542-95AC-0AD3B2B93F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6" authorId="0" shapeId="0" xr:uid="{1C7A1C22-27FF-4C40-954D-89D8F95714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6" authorId="0" shapeId="0" xr:uid="{9815ED84-DB3D-0A48-B80F-F20723F7E2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7" authorId="0" shapeId="0" xr:uid="{2E696AE1-13CB-AE47-9C28-2AC4CF85CB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7" authorId="0" shapeId="0" xr:uid="{9AE8B2D5-8FE2-5044-903C-302610E4BF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8" authorId="0" shapeId="0" xr:uid="{8CB08B98-40DC-FD49-9A33-81CE122F5F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8" authorId="0" shapeId="0" xr:uid="{F5B24535-E2C4-FB4C-9017-064D622466A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09" authorId="0" shapeId="0" xr:uid="{2D9E11DE-B384-CF4E-88A6-0CF4FDE577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9" authorId="0" shapeId="0" xr:uid="{14D36B79-42BB-264A-AE14-1AD00D3A1AB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0" authorId="0" shapeId="0" xr:uid="{25833425-C2F4-754D-8D67-7A5073C42A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0" authorId="0" shapeId="0" xr:uid="{D96B5196-68AD-1A4E-A554-0E094DBCC9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1" authorId="0" shapeId="0" xr:uid="{101B1BBE-0913-3148-8D1A-E5FE89883EE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1" authorId="0" shapeId="0" xr:uid="{8CCB4102-56BB-9D48-913E-6536BD9A685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2" authorId="0" shapeId="0" xr:uid="{300DE70A-EF72-BC45-8059-9687146494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2" authorId="0" shapeId="0" xr:uid="{972DD749-29E8-8B45-95AE-38E7AE2342B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3" authorId="0" shapeId="0" xr:uid="{07A2DB85-FCE2-CC46-AF39-166B0D29EE7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13" authorId="0" shapeId="0" xr:uid="{1965E2CF-073F-3E45-8399-68A19BA2F36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13" authorId="1" shapeId="0" xr:uid="{01D1EBCB-8034-F24D-B265-8FF22E5EC09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14" authorId="0" shapeId="0" xr:uid="{904B9E22-F42D-BD47-8518-6B9EA73D2FE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4" authorId="0" shapeId="0" xr:uid="{7CC1CA84-BFF4-1A43-AC0A-1A4EFECE64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5" authorId="0" shapeId="0" xr:uid="{5C36EABD-0FBB-4343-98E1-322B4B992E2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5" authorId="0" shapeId="0" xr:uid="{ECBC7CDF-B6AF-3B4D-8D58-13906F5ED08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6" authorId="0" shapeId="0" xr:uid="{57652E0E-0D0E-D043-9923-BE5A64374F2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6" authorId="0" shapeId="0" xr:uid="{8B0E2242-1881-4C4F-991C-3A4F13D61AB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17" authorId="0" shapeId="0" xr:uid="{4ECB510C-F2B0-144C-ADB8-A6DCB330C71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7" authorId="0" shapeId="0" xr:uid="{D8586D0D-873D-C141-A4B0-17935D0A859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8" authorId="0" shapeId="0" xr:uid="{D175D8C0-61F2-854B-8DCE-77562D14B5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8" authorId="0" shapeId="0" xr:uid="{0DA13D32-AF82-4B4B-983F-045D3FB94C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5" authorId="0" shapeId="0" xr:uid="{6563087F-28AB-9A4B-A46E-4CAE4230F97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25" authorId="0" shapeId="0" xr:uid="{6D05D4D6-7169-BD44-938D-5261F578EA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25" authorId="1" shapeId="0" xr:uid="{02585461-3E1B-BE4E-9C8A-A7CE291B1F7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26" authorId="0" shapeId="0" xr:uid="{D29F9B84-352B-5D43-B338-8A1713DD481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6" authorId="0" shapeId="0" xr:uid="{E0C10760-9AC5-BA43-ACE2-0600DE8E859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7" authorId="0" shapeId="0" xr:uid="{C41641C1-1865-8C43-ABDB-DB2041C2269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7" authorId="0" shapeId="0" xr:uid="{94B34076-3088-4940-8347-85D5A83009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8" authorId="0" shapeId="0" xr:uid="{AB34D346-E7C6-414A-9375-AF2C836464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8" authorId="0" shapeId="0" xr:uid="{EDCBBDD8-17CF-6340-84DA-DB843A1BF3A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9" authorId="0" shapeId="0" xr:uid="{0714712A-12BA-4A4A-B737-62931BA9EE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9" authorId="0" shapeId="0" xr:uid="{7668E698-ADE0-A14E-B869-134DA58A42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0" authorId="0" shapeId="0" xr:uid="{369910E8-BB09-9E48-84D5-62900FE75D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0" authorId="0" shapeId="0" xr:uid="{1E36DE02-CF01-6045-9F5F-753D716AEAA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1" authorId="0" shapeId="0" xr:uid="{3A5FD32F-94A2-BA4B-8096-7C15A07FE5E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1" authorId="0" shapeId="0" xr:uid="{C240EC95-05E9-B549-974E-D47EAEA2B08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2" authorId="0" shapeId="0" xr:uid="{E11E7730-3E36-BD47-BD80-0F0A625A68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2" authorId="0" shapeId="0" xr:uid="{EFAA06E0-F977-6342-B4E5-D2BF62DAE2E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33" authorId="0" shapeId="0" xr:uid="{956762C9-1A58-8343-8BF1-4A598D7802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3" authorId="0" shapeId="0" xr:uid="{E471137E-8067-5940-BD14-5F625240C54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4" authorId="0" shapeId="0" xr:uid="{98318D8B-AD1D-E54B-B9C7-759F74EAFFC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4" authorId="0" shapeId="0" xr:uid="{199990A8-E70F-A545-8C5B-5DCC0507928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5" authorId="0" shapeId="0" xr:uid="{EE016FE5-6656-644A-9DA5-5C2D36772DE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5" authorId="0" shapeId="0" xr:uid="{AC263B68-8821-AC4E-A51E-55022BC9FA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6" authorId="0" shapeId="0" xr:uid="{78C9565D-C020-0C40-BC0D-95A63579716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6" authorId="0" shapeId="0" xr:uid="{5E1832D4-B859-C94F-89E1-379DCA44DAD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7" authorId="0" shapeId="0" xr:uid="{5423D93B-0976-D443-8304-CDA70F576B0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37" authorId="0" shapeId="0" xr:uid="{0022F27D-570A-EE44-8251-E46F2431693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37" authorId="1" shapeId="0" xr:uid="{1EF9B136-1980-A044-A005-68B4755493FF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38" authorId="0" shapeId="0" xr:uid="{F3291B8A-525A-E247-9ECA-DAAEE82AD0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8" authorId="0" shapeId="0" xr:uid="{A07F7FFF-92F1-1541-8D52-ADA6C0C5F8F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9" authorId="0" shapeId="0" xr:uid="{AD7A831E-F0B7-3D4C-9EE5-B9C64CD56BC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9" authorId="0" shapeId="0" xr:uid="{04838351-1180-AB47-961E-2B1FA930987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0" authorId="0" shapeId="0" xr:uid="{549A5709-BCC0-C847-901C-D253DB43F8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0" authorId="0" shapeId="0" xr:uid="{5BBDE8B1-55CB-0447-8F64-0FB384E03D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1" authorId="0" shapeId="0" xr:uid="{29139C49-C7F0-C845-AA43-242BE4957BE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1" authorId="0" shapeId="0" xr:uid="{A665CD83-7322-2B4A-9585-D1C84187A6F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2" authorId="0" shapeId="0" xr:uid="{48578A8F-3010-9941-969F-12C18223B8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2" authorId="0" shapeId="0" xr:uid="{6662EF97-B4CB-A946-9B6E-70001F300C8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3" authorId="0" shapeId="0" xr:uid="{B71CC739-CA2E-344E-9C88-C501CF0C3B0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3" authorId="0" shapeId="0" xr:uid="{535767D0-9BCD-3A4C-9396-064918FBDCE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4" authorId="0" shapeId="0" xr:uid="{DE99741F-1631-D543-9BD1-BDAFE0AFFB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4" authorId="0" shapeId="0" xr:uid="{DD19C6FF-7A1A-9440-AF25-886BD41D2DE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45" authorId="0" shapeId="0" xr:uid="{44F39CCD-F15A-6045-B794-38C39AFC0E2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5" authorId="0" shapeId="0" xr:uid="{C6C4D892-9332-EB48-8DA3-7F0D4B266BF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6" authorId="0" shapeId="0" xr:uid="{2AD343C1-3DA0-6747-92C9-784F5B4668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6" authorId="0" shapeId="0" xr:uid="{3576B582-6281-094D-94E7-7B5A31DE61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7" authorId="0" shapeId="0" xr:uid="{B108FCA5-6F53-8345-8C97-D262910D811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7" authorId="0" shapeId="0" xr:uid="{28B37878-C0BC-514A-89C0-0ED2E977B81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8" authorId="0" shapeId="0" xr:uid="{09D16440-E4C5-DC42-B5AF-9DD42B66DD3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8" authorId="0" shapeId="0" xr:uid="{5458B618-4AE7-CB42-96B1-8DCD2E6B0F0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9" authorId="0" shapeId="0" xr:uid="{33029AE9-1325-194C-8F69-0D603D062946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49" authorId="0" shapeId="0" xr:uid="{19EBF9EA-AB6A-514F-AB87-A75707E2F5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49" authorId="1" shapeId="0" xr:uid="{67648AB7-6320-A54E-A137-64D2FD2182C9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50" authorId="0" shapeId="0" xr:uid="{DF5555C8-0B2E-5448-B6CB-1BFFCBACE7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0" authorId="0" shapeId="0" xr:uid="{C94455B2-B4A5-0B4E-8A83-0094202784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1" authorId="0" shapeId="0" xr:uid="{E075EEA8-4FF4-2840-A252-53719416D48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1" authorId="0" shapeId="0" xr:uid="{2D44586E-11B4-5B41-8566-89F70698117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2" authorId="0" shapeId="0" xr:uid="{61E63653-50B8-E94A-95B4-F708E7D7F2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2" authorId="0" shapeId="0" xr:uid="{51008783-FDA6-FF4E-ADCB-C5B56B8995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3" authorId="0" shapeId="0" xr:uid="{10959759-4F5D-2943-A6C6-2F9BED9636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3" authorId="0" shapeId="0" xr:uid="{BFB97882-4F19-CE4B-87DF-E08C1E6F47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4" authorId="0" shapeId="0" xr:uid="{02AB74CF-B8C0-6D42-9933-E06238E1F16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4" authorId="0" shapeId="0" xr:uid="{0D3AF508-A4F8-E749-892A-46C71AF517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5" authorId="0" shapeId="0" xr:uid="{728A8134-34B2-C046-8831-E34F30A030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5" authorId="0" shapeId="0" xr:uid="{90850430-743E-F748-8D72-102EA17FF84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6" authorId="0" shapeId="0" xr:uid="{2D098674-B078-EF4F-BF4B-A71F7F0C2A5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6" authorId="0" shapeId="0" xr:uid="{B5223C71-591D-B24F-9060-1EFD078AF1D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57" authorId="0" shapeId="0" xr:uid="{ABEFB9A2-C730-074C-9617-693B1E9184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7" authorId="0" shapeId="0" xr:uid="{E6E3C3DB-E3EF-DD4E-BDE9-8D46C2975F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8" authorId="0" shapeId="0" xr:uid="{23ECB5B7-BCB5-484C-A1B3-D8745D5266E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8" authorId="0" shapeId="0" xr:uid="{2AADABE4-57F1-BD4A-A4BD-655EA32E97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9" authorId="0" shapeId="0" xr:uid="{2A4E342D-B70E-2B45-BCBB-5B6E2F3578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9" authorId="0" shapeId="0" xr:uid="{DC61A544-8DFF-DA47-A65A-1C2FBE2A4AE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0" authorId="0" shapeId="0" xr:uid="{BFC99FBD-0E63-AD49-BD7A-F68D36996D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0" authorId="0" shapeId="0" xr:uid="{81C07B45-CA0F-4444-8248-C87EA35C7CC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1" authorId="0" shapeId="0" xr:uid="{8324C6A5-4DFC-254B-8A11-95EEC798073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61" authorId="0" shapeId="0" xr:uid="{FC5B4D1D-AAA3-2544-A0AA-ED4B3EE440F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61" authorId="1" shapeId="0" xr:uid="{1AC9F1CA-8BE0-A546-A90E-D83970AE4ACD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62" authorId="0" shapeId="0" xr:uid="{7025F8B8-E18B-0D4B-A5D1-880650D0CB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2" authorId="0" shapeId="0" xr:uid="{270DCD07-C6D9-B34C-BE1A-E92A2186D7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3" authorId="0" shapeId="0" xr:uid="{B5150C67-E9DB-BE40-8153-CBF784DA10E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3" authorId="0" shapeId="0" xr:uid="{F2191E28-D0D9-1745-BFF6-51305FAF32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4" authorId="0" shapeId="0" xr:uid="{FBFA4AF4-AE8F-CE49-B538-46DAC9A49E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4" authorId="0" shapeId="0" xr:uid="{1ADDBEC5-7E16-A041-AB25-77805FCE34A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5" authorId="0" shapeId="0" xr:uid="{CC017ACD-C7D2-4842-AB18-61D4B2CDD2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5" authorId="0" shapeId="0" xr:uid="{682002A9-A299-8846-9461-FF4D7272B86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6" authorId="0" shapeId="0" xr:uid="{AB414956-7662-DC45-B4B2-2256AE109E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6" authorId="0" shapeId="0" xr:uid="{21EE668E-556D-4243-B4A8-166B54E60AD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7" authorId="0" shapeId="0" xr:uid="{FCED0354-5721-D640-A1E6-BB054D452EC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7" authorId="0" shapeId="0" xr:uid="{FCF3E1A1-1CF7-124B-866F-065479A9F94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8" authorId="0" shapeId="0" xr:uid="{C5CD7682-6266-2B43-8C86-2079F259D4F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8" authorId="0" shapeId="0" xr:uid="{C303158A-5BC8-C643-B331-F748B0398BA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9" authorId="0" shapeId="0" xr:uid="{59D72F15-614E-014C-ADDD-183F418DB70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9" authorId="0" shapeId="0" xr:uid="{86D9719F-5FC5-D149-BF31-55117C7899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0" authorId="0" shapeId="0" xr:uid="{33CA1EF0-1407-B74C-B9C5-6F70FC6CF24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0" authorId="0" shapeId="0" xr:uid="{0D82D970-F237-524F-824A-161A01EA012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1" authorId="0" shapeId="0" xr:uid="{F697DEC8-B874-EA41-8698-3AA8B9BA12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1" authorId="0" shapeId="0" xr:uid="{77850EC5-F9AB-E84D-AD26-228325ADE5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2" authorId="0" shapeId="0" xr:uid="{C3BB025D-DFC9-564F-83D8-1C017ACA1F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2" authorId="0" shapeId="0" xr:uid="{5FA8FECA-8659-834E-A266-764DE9E9D2F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3" authorId="0" shapeId="0" xr:uid="{DA3C2CC0-8D5C-E34F-9AC4-F340D37EB47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73" authorId="0" shapeId="0" xr:uid="{81204CEC-C87F-4A46-8339-5AD9B5BAB37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73" authorId="1" shapeId="0" xr:uid="{EAC372BB-B213-0B44-BACA-313DF1124676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74" authorId="0" shapeId="0" xr:uid="{EDC61601-D8DF-6842-8161-46CDF75BB4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4" authorId="0" shapeId="0" xr:uid="{0CFC327A-B903-8549-A37D-9F1886D427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5" authorId="0" shapeId="0" xr:uid="{F8B963D9-B61E-494A-9D0D-4A915BBACB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5" authorId="0" shapeId="0" xr:uid="{ABF08DB6-3FB3-974A-AAA3-2EC2221D2EC8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76" authorId="0" shapeId="0" xr:uid="{48F9BC01-875B-9940-9680-5ECF1426F7D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6" authorId="0" shapeId="0" xr:uid="{7729E006-47D9-6246-8700-2145CEC1E35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7" authorId="0" shapeId="0" xr:uid="{3A616767-C33C-A042-8D10-B1E6858994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7" authorId="0" shapeId="0" xr:uid="{5E03717C-6FE9-7A49-879B-0B70782AA09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8" authorId="0" shapeId="0" xr:uid="{41208CC4-49E7-D54D-B828-21E4EAA89A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8" authorId="0" shapeId="0" xr:uid="{FCCB4AB4-C05C-4A40-AEA1-B7FD3BDA19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9" authorId="0" shapeId="0" xr:uid="{E1BF8C78-3F0C-524E-B436-8ABC3B08233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9" authorId="0" shapeId="0" xr:uid="{BC0EFC58-C41C-404F-8497-0EFE786547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0" authorId="0" shapeId="0" xr:uid="{B7C0AA25-80D9-4D4A-8A3F-8329EFFD7CF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0" authorId="0" shapeId="0" xr:uid="{35E74EEB-C32A-A042-808C-7139BCB685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1" authorId="0" shapeId="0" xr:uid="{C862492A-FBD8-AD48-89C8-5455E73FA4D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1" authorId="0" shapeId="0" xr:uid="{EDE828AF-3469-C349-B286-D135C928F60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2" authorId="0" shapeId="0" xr:uid="{EBB4856B-98ED-904B-A517-E53551554F1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2" authorId="0" shapeId="0" xr:uid="{87A8A07D-3F13-774C-AA53-CDEF5E88E4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3" authorId="0" shapeId="0" xr:uid="{0C4F5809-74AB-8E4C-BA33-F9B4815C798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3" authorId="0" shapeId="0" xr:uid="{55205A07-2220-3A46-9B3D-88AA4BF4C3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4" authorId="0" shapeId="0" xr:uid="{6FEDD884-C3C1-B84E-B4A6-85DDD6D339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4" authorId="0" shapeId="0" xr:uid="{3291AB5B-EEB6-7741-B737-2F7FD65D49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5" authorId="0" shapeId="0" xr:uid="{40192F32-15A7-CF47-B54A-244FA715652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85" authorId="0" shapeId="0" xr:uid="{64DB8180-254B-7B43-BFE1-A402D537341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85" authorId="1" shapeId="0" xr:uid="{9B72E0C8-9354-744E-94A9-4993D081DF1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86" authorId="0" shapeId="0" xr:uid="{71E5DAB9-DC51-7345-98EF-35E0410082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6" authorId="0" shapeId="0" xr:uid="{9C21A61F-AE18-9A4C-91DC-15669E686F9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7" authorId="0" shapeId="0" xr:uid="{63D8DDF9-7FC0-754C-A346-25B8F7DF2A2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7" authorId="0" shapeId="0" xr:uid="{19FA4479-4801-B544-AD1C-E4AD98E716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8" authorId="0" shapeId="0" xr:uid="{AE782BC2-DE9F-364E-8C1C-BCB2BC4E27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8" authorId="0" shapeId="0" xr:uid="{64233CF6-060A-4E4B-BA4C-161A1B36A19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9" authorId="0" shapeId="0" xr:uid="{9507A381-2F93-7245-8B5A-D8385FB1B1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9" authorId="0" shapeId="0" xr:uid="{46AF64B1-9525-2A4F-9D3A-F901218BA0F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0" authorId="0" shapeId="0" xr:uid="{1B5C1D86-F5BB-764B-8CD0-A8D4E3486C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0" authorId="0" shapeId="0" xr:uid="{8A5DA311-CABA-B84F-BAE4-36C25ED4D38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1" authorId="0" shapeId="0" xr:uid="{AA613839-D091-8044-A21D-F21A867D22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1" authorId="0" shapeId="0" xr:uid="{02C3A3FE-57DD-B14A-BA74-C469C8D8FF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2" authorId="0" shapeId="0" xr:uid="{FDA5D861-922F-1841-9B3E-C31786C9EFC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2" authorId="0" shapeId="0" xr:uid="{B75458BB-4E44-AB4A-BF60-2584FD2137C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93" authorId="0" shapeId="0" xr:uid="{1B693D29-5D96-E747-8266-2A059453114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3" authorId="0" shapeId="0" xr:uid="{D96636B8-1176-2242-A6F9-DBF5B6F01D9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4" authorId="0" shapeId="0" xr:uid="{08513F80-8B30-AF43-B515-D9C2197B509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4" authorId="0" shapeId="0" xr:uid="{95AE81DC-884B-6148-8A2A-DF98E6701A9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5" authorId="0" shapeId="0" xr:uid="{8AE1C7BC-4AA8-3744-B6C6-C40A7C2E5A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5" authorId="0" shapeId="0" xr:uid="{5A7F5E30-13BC-B742-BF2D-9B9CB9DD71E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6" authorId="0" shapeId="0" xr:uid="{7B6F441C-9035-5B4A-93ED-E8771A3B8F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6" authorId="0" shapeId="0" xr:uid="{CC37D4C9-F213-674C-90B9-CD53D8BE85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3" authorId="0" shapeId="0" xr:uid="{D559FC5F-6912-9D45-BE10-66826246F9B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03" authorId="0" shapeId="0" xr:uid="{90C10467-EB3C-914B-92E2-0A8685B595D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03" authorId="1" shapeId="0" xr:uid="{217C77F6-A35F-7A4A-A76C-2634F9AA25AC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04" authorId="0" shapeId="0" xr:uid="{76EDE5D2-C276-1248-934B-B64F01B487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4" authorId="0" shapeId="0" xr:uid="{1E20D606-F303-2A46-9D0A-1693C3E4407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5" authorId="0" shapeId="0" xr:uid="{9A0E3BC1-DB6F-574E-8551-C0AF41296BA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5" authorId="0" shapeId="0" xr:uid="{3C71684D-1CAF-674D-B036-E23FAA3949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6" authorId="0" shapeId="0" xr:uid="{E659A84C-6E17-EE4C-B5C4-21EAAAA9E90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6" authorId="0" shapeId="0" xr:uid="{BDA7D99D-CA55-6E49-8F71-868FE1CB01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7" authorId="0" shapeId="0" xr:uid="{81D589F6-739F-7E45-A05A-E87162DAAAC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7" authorId="0" shapeId="0" xr:uid="{57D2C70E-BFEE-9649-B7EE-9AB34AF6DA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8" authorId="0" shapeId="0" xr:uid="{5138EA66-CD45-EE4F-AA44-0F7369FE16B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8" authorId="0" shapeId="0" xr:uid="{3CBE8462-F068-DE48-B4E8-9B97767EFA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9" authorId="0" shapeId="0" xr:uid="{8A9EBFBE-F1BE-B84C-97CA-1FCC767E85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9" authorId="0" shapeId="0" xr:uid="{CD53E569-7016-1E44-8916-AB66394B385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0" authorId="0" shapeId="0" xr:uid="{DA55152D-2778-1848-BB21-B24A17C355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0" authorId="0" shapeId="0" xr:uid="{8A837202-FB19-8A44-9A7D-BEA42920917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1" authorId="0" shapeId="0" xr:uid="{651EE96F-746F-494C-BC98-B0F92B354FB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1" authorId="0" shapeId="0" xr:uid="{D2B80EA9-354D-A04A-A2B1-B7B0675C15A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2" authorId="0" shapeId="0" xr:uid="{69F3EDAC-0D49-9F42-AD74-FD5361C1A1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2" authorId="0" shapeId="0" xr:uid="{AF3671FB-6A51-9541-94E3-F7398F864A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3" authorId="0" shapeId="0" xr:uid="{254CE864-F6EE-1E4F-BFC3-E0FD8E70578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3" authorId="0" shapeId="0" xr:uid="{D3A5D85C-CE35-0447-BF62-910678AD7E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4" authorId="0" shapeId="0" xr:uid="{EEF428A5-26B2-6247-9747-6776BEF533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4" authorId="0" shapeId="0" xr:uid="{EA3825E6-A4B3-3645-A48B-881003B5BA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5" authorId="0" shapeId="0" xr:uid="{960B71A0-E645-244A-9904-4493DA5690D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15" authorId="0" shapeId="0" xr:uid="{5B55B10E-50A5-6F45-A1D8-04609B3C8B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15" authorId="1" shapeId="0" xr:uid="{FFBB05D2-06DE-A24F-94F0-92759ED16873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16" authorId="0" shapeId="0" xr:uid="{35444FF1-CE4A-EA40-8246-450892EC9E11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16" authorId="0" shapeId="0" xr:uid="{0F06E110-282B-074F-857B-BF4D388752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7" authorId="0" shapeId="0" xr:uid="{529E89D8-5C10-014D-97DA-03954707B28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7" authorId="0" shapeId="0" xr:uid="{E0F4ECBC-5201-644C-8212-480D55C52BB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8" authorId="0" shapeId="0" xr:uid="{E3733121-D3FE-A24B-BB00-A407DEC34F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8" authorId="0" shapeId="0" xr:uid="{BD13410E-0C55-1243-BC7D-5B7C706DA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9" authorId="0" shapeId="0" xr:uid="{8E4C88E4-6C6B-964A-8E27-362D32BA75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9" authorId="0" shapeId="0" xr:uid="{415C3BF3-5F21-4648-826C-BAA6ED3190D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0" authorId="0" shapeId="0" xr:uid="{54DB75EB-BB2E-4042-9DB1-AD29C328C9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0" authorId="0" shapeId="0" xr:uid="{304D765D-B636-6148-AE9F-6044822A0BB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1" authorId="0" shapeId="0" xr:uid="{BD0D6A9D-4F28-2E4A-A6CB-B72D812CDD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1" authorId="0" shapeId="0" xr:uid="{6783B522-CE7A-E347-B63C-E09D0B2E08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2" authorId="0" shapeId="0" xr:uid="{C1FC36D2-393A-9346-BEAA-52C19CB2C8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2" authorId="0" shapeId="0" xr:uid="{ABF65228-C039-604D-8D7D-5FD2F047123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3" authorId="0" shapeId="0" xr:uid="{BCB38521-CF40-A34A-B5AC-D59076BE836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3" authorId="0" shapeId="0" xr:uid="{C4847312-F093-0D4E-BB29-9A0E49B94F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4" authorId="0" shapeId="0" xr:uid="{F9D7C2C9-0F4F-4A47-93FF-9EC7DC97CAB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4" authorId="0" shapeId="0" xr:uid="{B13DBE5C-C74E-7D40-8257-8BCF3CEBB2A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5" authorId="0" shapeId="0" xr:uid="{AA55B7D8-C200-3744-A18E-59467DCD4F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5" authorId="0" shapeId="0" xr:uid="{CD84BFF2-0238-5444-B2CC-16FA3E503A8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6" authorId="0" shapeId="0" xr:uid="{111BEFEE-8CDE-4B46-BA1B-2BA7940974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6" authorId="0" shapeId="0" xr:uid="{A3EC4739-FA5A-BF45-855A-BE7D64C7885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7" authorId="0" shapeId="0" xr:uid="{4180A245-A57D-8D4B-91D5-4103F7077A5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27" authorId="0" shapeId="0" xr:uid="{FAD7BA8F-438A-F540-B517-C20910A34BD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27" authorId="1" shapeId="0" xr:uid="{676678F1-9D0E-F949-BEDA-97875DD484F9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28" authorId="0" shapeId="0" xr:uid="{DC3AB7B2-9A0F-BC4B-9ACE-D5625C1CA3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8" authorId="0" shapeId="0" xr:uid="{9FD21207-7340-5A41-847A-B0FFE8EB4A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9" authorId="0" shapeId="0" xr:uid="{62194028-1CF0-EC4D-8FA6-C159073DE26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9" authorId="0" shapeId="0" xr:uid="{3EEBE492-4816-3D48-98E8-87C70C690D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0" authorId="0" shapeId="0" xr:uid="{AE13ED31-30D3-B64C-8D27-9AD815B11E8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0" authorId="0" shapeId="0" xr:uid="{4891F4D6-26D0-5E4B-AF1D-6DA165AE1E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1" authorId="0" shapeId="0" xr:uid="{3F0B9A4B-049E-C94F-A8E3-728B61A00CA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1" authorId="0" shapeId="0" xr:uid="{0A88B0ED-F66F-4C49-9A79-75644ED3F82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2" authorId="0" shapeId="0" xr:uid="{A0147133-948C-9B40-90A4-BFE27457A8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2" authorId="0" shapeId="0" xr:uid="{9FDF161A-9EE1-2848-8009-5BF62EFA847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3" authorId="0" shapeId="0" xr:uid="{88876333-1094-2C42-A29E-49D36862E1E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3" authorId="0" shapeId="0" xr:uid="{2771C26E-159D-544A-8A84-4F823C8878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4" authorId="0" shapeId="0" xr:uid="{A006DE43-46B1-034E-AD1E-8E08C90B0B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4" authorId="0" shapeId="0" xr:uid="{A0A8D155-AAE9-1747-9D67-5C6C46BD4AB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35" authorId="0" shapeId="0" xr:uid="{85EAEE01-5423-8941-990E-5536E34C41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5" authorId="0" shapeId="0" xr:uid="{DD096937-4AF9-6B4D-8865-2B77573325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6" authorId="0" shapeId="0" xr:uid="{FF2058B6-F489-234F-A09A-939D69AF3E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6" authorId="0" shapeId="0" xr:uid="{45256703-B4C6-DB40-96F9-48FA15E358B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7" authorId="0" shapeId="0" xr:uid="{A64D9569-F779-4843-97D7-997F2F93C39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7" authorId="0" shapeId="0" xr:uid="{8D99F157-CC25-4A4E-AF32-6159A2D9FE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8" authorId="0" shapeId="0" xr:uid="{7BBFDCBA-7585-F944-9EF5-1142612911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8" authorId="0" shapeId="0" xr:uid="{C812769E-E3B7-B24A-8282-C6326EEF33B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9" authorId="0" shapeId="0" xr:uid="{3FF19852-46AF-0744-BC8A-93839A0944D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39" authorId="0" shapeId="0" xr:uid="{655D2EAD-CDE6-E24F-A81A-13EE7F17EF9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39" authorId="1" shapeId="0" xr:uid="{03372014-89EF-AB4A-8B86-71F90C62B9BA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40" authorId="0" shapeId="0" xr:uid="{551557FE-A4C0-8E43-8D67-876D2AB7F83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0" authorId="0" shapeId="0" xr:uid="{8590A313-EF2A-5242-9D2A-4D0EB7A694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1" authorId="0" shapeId="0" xr:uid="{BF654656-96E2-004E-8443-E8D5A0A52B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1" authorId="0" shapeId="0" xr:uid="{C163F20D-7C21-DB49-AE95-8F8152F1DF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2" authorId="0" shapeId="0" xr:uid="{8508287A-8AA4-2944-84F1-CCAA4B6159A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2" authorId="0" shapeId="0" xr:uid="{724B5EFC-0E18-DB40-8C20-D3219FFAC5B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3" authorId="0" shapeId="0" xr:uid="{5C5966E5-8146-174D-B32B-07A812C577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3" authorId="0" shapeId="0" xr:uid="{15B86C75-ABCC-8D4B-950D-A2F78EE7A0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4" authorId="0" shapeId="0" xr:uid="{47AB4C58-8C9E-754F-9572-862C65AED73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4" authorId="0" shapeId="0" xr:uid="{BB16AA14-8D5B-C049-B673-267704B6B88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5" authorId="0" shapeId="0" xr:uid="{CBDC1FD2-52A4-ED4F-A613-3CDB1072DC9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5" authorId="0" shapeId="0" xr:uid="{5553F396-4B3A-D84C-AB8E-322BCB086C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6" authorId="0" shapeId="0" xr:uid="{C8EA9508-4800-9548-AEFF-F8B66DFDF4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6" authorId="0" shapeId="0" xr:uid="{60E25FEB-2C4E-4645-9AD9-CE7D7F520BB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47" authorId="0" shapeId="0" xr:uid="{3A0BA0BE-7047-6A42-B15A-9960FE0A177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7" authorId="0" shapeId="0" xr:uid="{E954C11C-417D-2E45-B90A-ECB3D8EBB75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8" authorId="0" shapeId="0" xr:uid="{678607F3-92C6-5A4F-91F1-AF2A56DF53F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8" authorId="0" shapeId="0" xr:uid="{9E7838B1-CD8B-5B4D-B1EB-C9318C6B10A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9" authorId="0" shapeId="0" xr:uid="{86500336-B843-584A-A058-25CA9AA9C7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9" authorId="0" shapeId="0" xr:uid="{A86E2632-8BBA-3241-9127-0B9A7FA25D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0" authorId="0" shapeId="0" xr:uid="{6AFE026A-0E07-604C-84E7-E660B2A168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50" authorId="0" shapeId="0" xr:uid="{1AD1F865-5C85-AE4E-BD38-5C8840047D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1" authorId="0" shapeId="0" xr:uid="{B62C654D-3C22-1048-A355-5F882871583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1" authorId="0" shapeId="0" xr:uid="{FF87A9BD-5CEE-AA46-A137-BF55C5309A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51" authorId="1" shapeId="0" xr:uid="{229C1C71-7475-124C-B3CC-14D016459702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52" authorId="0" shapeId="0" xr:uid="{B7EF7762-6D7E-F64F-9D34-28A57F36B1B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2" authorId="0" shapeId="0" xr:uid="{A2783B09-6FC8-AB49-9F01-3770A9171D5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3" authorId="0" shapeId="0" xr:uid="{D4807AD5-EE24-4B4B-BBD0-1EE15709B92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3" authorId="0" shapeId="0" xr:uid="{4E9714BB-9BA0-3B4D-83AE-22E16516B6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4" authorId="0" shapeId="0" xr:uid="{5CA2E83E-7FB2-3243-A049-44ED1501527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4" authorId="0" shapeId="0" xr:uid="{FE70D176-140B-7245-8030-BA5AA04E59B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5" authorId="0" shapeId="0" xr:uid="{FC8ACE69-60F6-3C47-A10C-E10F0AE91B4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5" authorId="0" shapeId="0" xr:uid="{4D1416DB-2074-2A4B-B38D-383EB267CB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6" authorId="0" shapeId="0" xr:uid="{046E6D55-C41E-D546-A13D-5EF46091F784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6" authorId="0" shapeId="0" xr:uid="{1E138925-C759-B743-83C3-23C93938666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7" authorId="0" shapeId="0" xr:uid="{167692C9-B604-3B4B-B8C7-2DF6DDB836C4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7" authorId="0" shapeId="0" xr:uid="{68B59407-177C-6642-B77C-DB9AC19EF17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8" authorId="0" shapeId="0" xr:uid="{74724E09-92AE-5047-B84A-FFA7FCF6A95B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8" authorId="0" shapeId="0" xr:uid="{39254C84-CF99-B249-98ED-7EAD50EB897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9" authorId="0" shapeId="0" xr:uid="{F23101AD-D7B5-0947-9196-B90801CA3C6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9" authorId="0" shapeId="0" xr:uid="{E2D48F4C-CED1-BD40-8A1D-21B6BE6B2C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0" authorId="0" shapeId="0" xr:uid="{D325F9A5-60CF-B149-A642-CB307D6EE61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60" authorId="0" shapeId="0" xr:uid="{388AFF0E-1B68-FC44-A897-C4AB8FA0FFB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1" authorId="0" shapeId="0" xr:uid="{082B1856-A46C-004D-A206-FEE7D00F6F56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61" authorId="0" shapeId="0" xr:uid="{B4530C7C-F60C-7D45-892D-EBA222B8FDE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2" authorId="0" shapeId="0" xr:uid="{FB1A45C5-2C15-BC41-9A12-C98462F3FA1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62" authorId="0" shapeId="0" xr:uid="{91A16190-3C7F-F44F-B0B4-E5D605AB3E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3" authorId="0" shapeId="0" xr:uid="{314C20C9-8FB4-7D4F-9901-05BD7BDA0DC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63" authorId="0" shapeId="0" xr:uid="{5E5C5B47-03EA-8B41-B599-4F5AAA4039F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63" authorId="1" shapeId="0" xr:uid="{365C3F21-9D1E-3342-B0FE-B45E2EFF4F46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64" authorId="0" shapeId="0" xr:uid="{837786C8-331C-8C4A-8182-C9A0F1945CB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4" authorId="0" shapeId="0" xr:uid="{F4ED7CDB-A229-2140-BAE3-FE50F2EE8D9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5" authorId="0" shapeId="0" xr:uid="{5E29D3C7-8597-E84B-9A65-66F1CECDC6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5" authorId="0" shapeId="0" xr:uid="{C396268F-E7F6-E745-93D5-79AD440A7FF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6" authorId="0" shapeId="0" xr:uid="{7B198622-666F-524C-BB4F-F261F07619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6" authorId="0" shapeId="0" xr:uid="{4BEE1260-81FF-B940-AC96-3B59DA8D037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7" authorId="0" shapeId="0" xr:uid="{A12146C7-0E93-4541-A408-2220BF224AF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7" authorId="0" shapeId="0" xr:uid="{68DA3C57-F65B-064C-9C9D-D7A5DAC33E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8" authorId="0" shapeId="0" xr:uid="{E6C52886-5F81-D94D-8EA4-55787428CE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8" authorId="0" shapeId="0" xr:uid="{C07CA3AB-D8CE-F449-BF15-4B59CB6885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9" authorId="0" shapeId="0" xr:uid="{07C18C3B-3B26-064B-9316-60220621D44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9" authorId="0" shapeId="0" xr:uid="{9D6EB5C6-0B00-DF45-B6DA-D34363BB9CC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0" authorId="0" shapeId="0" xr:uid="{10A3E315-99C4-C94D-880D-EA2AA580DF8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0" authorId="0" shapeId="0" xr:uid="{61433099-8899-6443-B42A-5F8BC96890B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71" authorId="0" shapeId="0" xr:uid="{4688E680-1E61-7549-9332-4B608D765E7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1" authorId="0" shapeId="0" xr:uid="{01F7811F-26A0-0E41-8826-7FAAA74A33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2" authorId="0" shapeId="0" xr:uid="{2B6CCCB2-F663-7346-AC32-1CEDB1D9DA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2" authorId="0" shapeId="0" xr:uid="{682C0F1D-90E9-EA49-A84B-9B76933046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3" authorId="0" shapeId="0" xr:uid="{38BC0272-493A-4D4B-9AAC-6C9F321BCC9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3" authorId="0" shapeId="0" xr:uid="{EC1DB2F1-E1CE-5148-A8B3-C03B73677C3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4" authorId="0" shapeId="0" xr:uid="{17847D81-AF2E-6043-AD64-7EE1BE3201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4" authorId="0" shapeId="0" xr:uid="{DEED8C7C-853F-134A-936A-1C7E93CE7A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5" authorId="0" shapeId="0" xr:uid="{72F09B8B-DD1E-BD41-8D0C-7C337D10AF3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75" authorId="0" shapeId="0" xr:uid="{A7C3D90C-EDA7-304F-A089-437C875CE24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75" authorId="1" shapeId="0" xr:uid="{D660C86F-E8E9-9E44-9D0B-16FEFA3C1851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76" authorId="0" shapeId="0" xr:uid="{A1A65528-405D-684D-BB65-783C4CE54E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6" authorId="0" shapeId="0" xr:uid="{DABA4188-9ADC-D647-B34D-0C4433BC5E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7" authorId="0" shapeId="0" xr:uid="{BAAFF154-8294-5044-B6F6-7F9AB4B08C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7" authorId="0" shapeId="0" xr:uid="{13396691-D71C-FD42-B2C1-1820EE77BA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8" authorId="0" shapeId="0" xr:uid="{E3FA6BCE-8444-734B-8A06-7560AB383E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8" authorId="0" shapeId="0" xr:uid="{40F53E07-B05C-C54D-A42C-8C4A53148FC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9" authorId="0" shapeId="0" xr:uid="{A205A0EB-3A77-804A-BAE9-C30B05D52D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9" authorId="0" shapeId="0" xr:uid="{499951F9-5934-7A48-A326-5C5EA824B5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0" authorId="0" shapeId="0" xr:uid="{B9FE1D5D-C9B2-394D-8C20-0EC6AFBE40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0" authorId="0" shapeId="0" xr:uid="{CEA50D9B-8E14-3642-9EA0-AFB701B8BA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1" authorId="0" shapeId="0" xr:uid="{D2C7AA59-E7EA-7541-AC66-D7A3227DF93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1" authorId="0" shapeId="0" xr:uid="{E93D8D05-4691-184F-B8B9-E2249A0EE2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2" authorId="0" shapeId="0" xr:uid="{9CAD7C68-52A6-4E45-89F1-09CCDBB559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2" authorId="0" shapeId="0" xr:uid="{92570616-9D98-F847-A729-F3C2B6ED60D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83" authorId="0" shapeId="0" xr:uid="{68368974-9CEA-494F-96C8-D71E459AD3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3" authorId="0" shapeId="0" xr:uid="{ACD18A84-663C-7F4B-B52F-37C93B466C4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4" authorId="0" shapeId="0" xr:uid="{20BCB634-15BC-1D42-B991-5BCBEAB8AC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4" authorId="0" shapeId="0" xr:uid="{03E2C256-66BC-4D47-9516-6125863AFC7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5" authorId="0" shapeId="0" xr:uid="{B75E22BC-6A2E-7A44-BB27-5A4A4263CF8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5" authorId="0" shapeId="0" xr:uid="{58514C44-A475-3141-88B1-3C4F876342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<sst xmlns="http://schemas.openxmlformats.org/spreadsheetml/2006/main" count="834" uniqueCount="55">
  <si>
    <t>dye batch 5_10_A</t>
  </si>
  <si>
    <t>Sample</t>
  </si>
  <si>
    <t>Sample &amp; dye</t>
  </si>
  <si>
    <t>Constants</t>
  </si>
  <si>
    <t>Dye correction</t>
  </si>
  <si>
    <t>Difference in 730s</t>
  </si>
  <si>
    <t>Spec Bag</t>
  </si>
  <si>
    <t>Experiment</t>
  </si>
  <si>
    <t>Unit</t>
  </si>
  <si>
    <t>Unit ID</t>
  </si>
  <si>
    <t>ID_1</t>
  </si>
  <si>
    <t>ID_2</t>
  </si>
  <si>
    <t>Time Collected</t>
  </si>
  <si>
    <t>Date</t>
  </si>
  <si>
    <t>Temperature C</t>
  </si>
  <si>
    <t>Salinity</t>
  </si>
  <si>
    <t>final dye concentration per shot (mMol/L)</t>
  </si>
  <si>
    <t>pH sample with dye corrections</t>
  </si>
  <si>
    <t>pH of sample without correction</t>
  </si>
  <si>
    <t>A 434</t>
  </si>
  <si>
    <t>A 578</t>
  </si>
  <si>
    <t>A 730</t>
  </si>
  <si>
    <t>A1/A2</t>
  </si>
  <si>
    <t>pK2</t>
  </si>
  <si>
    <t>E1(HI-)/E2(HI-)</t>
  </si>
  <si>
    <t>E1(I-2)/E2(HI-)</t>
  </si>
  <si>
    <t>E2(I-2)/E2(HI-)</t>
  </si>
  <si>
    <t>Intercept (a)</t>
  </si>
  <si>
    <t>Slope (b)</t>
  </si>
  <si>
    <t>(A1/A2)corrected</t>
  </si>
  <si>
    <t>Juvenile</t>
  </si>
  <si>
    <t>Tank</t>
  </si>
  <si>
    <t>line at 1</t>
  </si>
  <si>
    <t>line at 2</t>
  </si>
  <si>
    <t>ID_3</t>
  </si>
  <si>
    <t>Zoea</t>
  </si>
  <si>
    <t>Chamber</t>
  </si>
  <si>
    <t>Treatment</t>
  </si>
  <si>
    <t>Time</t>
  </si>
  <si>
    <t>Inputs</t>
  </si>
  <si>
    <t>Megalopae</t>
  </si>
  <si>
    <t>MOATS</t>
  </si>
  <si>
    <t>Fasting</t>
  </si>
  <si>
    <t>Adults</t>
  </si>
  <si>
    <t>Krill</t>
  </si>
  <si>
    <t xml:space="preserve">Current </t>
  </si>
  <si>
    <t>Day</t>
  </si>
  <si>
    <t xml:space="preserve">IA </t>
  </si>
  <si>
    <t>Ambient</t>
  </si>
  <si>
    <t>Night</t>
  </si>
  <si>
    <t xml:space="preserve">IA &amp; EZ </t>
  </si>
  <si>
    <t>All Change</t>
  </si>
  <si>
    <t xml:space="preserve">IA &amp; ART </t>
  </si>
  <si>
    <t>High Temperature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</si>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</sst>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[$-409]h:mm\ AM/PM;@"/>
    <numFmt numFmtId="169" formatCode="[$-409]d\-mmm\-yy;@"/>
    <numFmt numFmtId="170" formatCode="0.0000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2" borderId="0" xfId="0" applyFont="1" applyFill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2" borderId="0" xfId="0" applyFont="1" applyFill="1" applyAlignment="1" applyProtection="1">
      <alignment wrapText="1"/>
      <protection locked="0"/>
    </xf>
    <xf numFmtId="168" fontId="3" fillId="2" borderId="0" xfId="0" applyNumberFormat="1" applyFont="1" applyFill="1" applyAlignment="1" applyProtection="1">
      <alignment wrapText="1"/>
      <protection locked="0"/>
    </xf>
    <xf numFmtId="169" fontId="3" fillId="2" borderId="0" xfId="0" applyNumberFormat="1" applyFont="1" applyFill="1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168" fontId="0" fillId="0" borderId="0" xfId="0" applyNumberFormat="1" applyProtection="1">
      <protection locked="0"/>
    </xf>
    <xf numFmtId="0" fontId="1" fillId="3" borderId="0" xfId="0" applyFont="1" applyFill="1" applyProtection="1">
      <protection locked="0"/>
    </xf>
    <xf numFmtId="0" fontId="1" fillId="4" borderId="0" xfId="0" applyFont="1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1" fillId="0" borderId="0" xfId="1" applyProtection="1">
      <protection locked="0"/>
    </xf>
    <xf numFmtId="0" fontId="3" fillId="0" borderId="0" xfId="0" applyFont="1" applyProtection="1">
      <protection locked="0"/>
    </xf>
    <xf numFmtId="170" fontId="0" fillId="5" borderId="0" xfId="0" applyNumberFormat="1" applyFill="1"/>
    <xf numFmtId="170" fontId="0" fillId="6" borderId="0" xfId="0" applyNumberFormat="1" applyFill="1"/>
    <xf numFmtId="0" fontId="0" fillId="5" borderId="0" xfId="0" applyFill="1"/>
    <xf numFmtId="0" fontId="0" fillId="6" borderId="0" xfId="0" applyFill="1"/>
    <xf numFmtId="0" fontId="1" fillId="7" borderId="0" xfId="0" applyFont="1" applyFill="1" applyProtection="1">
      <protection locked="0"/>
    </xf>
    <xf numFmtId="168" fontId="0" fillId="7" borderId="0" xfId="0" applyNumberFormat="1" applyFill="1" applyProtection="1">
      <protection locked="0"/>
    </xf>
    <xf numFmtId="169" fontId="1" fillId="7" borderId="0" xfId="0" applyNumberFormat="1" applyFont="1" applyFill="1" applyProtection="1">
      <protection locked="0"/>
    </xf>
    <xf numFmtId="0" fontId="0" fillId="7" borderId="0" xfId="0" applyFill="1" applyProtection="1">
      <protection locked="0"/>
    </xf>
    <xf numFmtId="0" fontId="1" fillId="7" borderId="0" xfId="1" applyFill="1" applyProtection="1">
      <protection locked="0"/>
    </xf>
    <xf numFmtId="0" fontId="1" fillId="8" borderId="0" xfId="0" applyFont="1" applyFill="1" applyProtection="1">
      <protection locked="0"/>
    </xf>
    <xf numFmtId="168" fontId="0" fillId="8" borderId="0" xfId="0" applyNumberFormat="1" applyFill="1" applyProtection="1">
      <protection locked="0"/>
    </xf>
    <xf numFmtId="169" fontId="1" fillId="8" borderId="0" xfId="0" applyNumberFormat="1" applyFont="1" applyFill="1" applyProtection="1">
      <protection locked="0"/>
    </xf>
    <xf numFmtId="0" fontId="0" fillId="8" borderId="0" xfId="0" applyFill="1" applyProtection="1">
      <protection locked="0"/>
    </xf>
    <xf numFmtId="0" fontId="1" fillId="8" borderId="0" xfId="1" applyFill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/>
  </cellXfs>
  <cellStyles count="2">
    <cellStyle name="Normal" xfId="0" builtinId="0"/>
    <cellStyle name="Normal 3" xfId="1" xr:uid="{A210135A-B00D-AB47-AD6B-4A83113BEF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3C8C-B1F7-FC44-89AA-C936D02B7045}">
  <dimension ref="A1:F14"/>
  <sheetViews>
    <sheetView workbookViewId="0">
      <selection activeCell="E12" sqref="E12"/>
    </sheetView>
  </sheetViews>
  <sheetFormatPr baseColWidth="10" defaultRowHeight="16" x14ac:dyDescent="0.2"/>
  <sheetData>
    <row r="1" spans="1:6" x14ac:dyDescent="0.2">
      <c r="A1" s="36" t="s">
        <v>7</v>
      </c>
      <c r="B1" s="37" t="s">
        <v>8</v>
      </c>
      <c r="C1" t="s">
        <v>9</v>
      </c>
      <c r="D1" t="s">
        <v>10</v>
      </c>
      <c r="E1" t="s">
        <v>11</v>
      </c>
      <c r="F1" t="s">
        <v>34</v>
      </c>
    </row>
    <row r="2" spans="1:6" x14ac:dyDescent="0.2">
      <c r="A2" s="2" t="s">
        <v>35</v>
      </c>
      <c r="B2" s="2" t="s">
        <v>36</v>
      </c>
      <c r="C2">
        <v>1</v>
      </c>
      <c r="D2" s="2" t="s">
        <v>37</v>
      </c>
      <c r="E2" s="2" t="s">
        <v>38</v>
      </c>
      <c r="F2" s="2" t="s">
        <v>39</v>
      </c>
    </row>
    <row r="3" spans="1:6" x14ac:dyDescent="0.2">
      <c r="A3" s="2" t="s">
        <v>30</v>
      </c>
      <c r="B3" s="2" t="s">
        <v>31</v>
      </c>
      <c r="C3">
        <v>2</v>
      </c>
      <c r="F3" s="2"/>
    </row>
    <row r="4" spans="1:6" x14ac:dyDescent="0.2">
      <c r="A4" t="s">
        <v>40</v>
      </c>
      <c r="B4" s="2" t="s">
        <v>41</v>
      </c>
      <c r="C4">
        <v>3</v>
      </c>
      <c r="F4" s="2" t="s">
        <v>42</v>
      </c>
    </row>
    <row r="5" spans="1:6" x14ac:dyDescent="0.2">
      <c r="A5" t="s">
        <v>43</v>
      </c>
      <c r="C5">
        <v>4</v>
      </c>
    </row>
    <row r="6" spans="1:6" x14ac:dyDescent="0.2">
      <c r="A6" t="s">
        <v>44</v>
      </c>
      <c r="C6">
        <v>5</v>
      </c>
      <c r="D6" s="2" t="s">
        <v>45</v>
      </c>
      <c r="E6" s="2" t="s">
        <v>46</v>
      </c>
      <c r="F6" s="2" t="s">
        <v>47</v>
      </c>
    </row>
    <row r="7" spans="1:6" x14ac:dyDescent="0.2">
      <c r="C7">
        <v>6</v>
      </c>
      <c r="D7" s="2" t="s">
        <v>48</v>
      </c>
      <c r="E7" s="2" t="s">
        <v>49</v>
      </c>
      <c r="F7" s="2" t="s">
        <v>50</v>
      </c>
    </row>
    <row r="8" spans="1:6" x14ac:dyDescent="0.2">
      <c r="C8">
        <v>7</v>
      </c>
      <c r="D8" s="2" t="s">
        <v>51</v>
      </c>
      <c r="F8" s="2" t="s">
        <v>52</v>
      </c>
    </row>
    <row r="9" spans="1:6" x14ac:dyDescent="0.2">
      <c r="C9">
        <v>8</v>
      </c>
      <c r="D9" s="2" t="s">
        <v>53</v>
      </c>
      <c r="F9" s="2" t="s">
        <v>54</v>
      </c>
    </row>
    <row r="10" spans="1:6" x14ac:dyDescent="0.2">
      <c r="C10">
        <v>9</v>
      </c>
    </row>
    <row r="11" spans="1:6" x14ac:dyDescent="0.2">
      <c r="C11">
        <v>10</v>
      </c>
    </row>
    <row r="12" spans="1:6" x14ac:dyDescent="0.2">
      <c r="C12">
        <v>11</v>
      </c>
    </row>
    <row r="13" spans="1:6" x14ac:dyDescent="0.2">
      <c r="C13">
        <v>12</v>
      </c>
    </row>
    <row r="14" spans="1:6" x14ac:dyDescent="0.2">
      <c r="C14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A8AF-3E8E-7F42-A29E-6D1B8B411349}">
  <dimension ref="A1:AD385"/>
  <sheetViews>
    <sheetView tabSelected="1" topLeftCell="A429" workbookViewId="0">
      <selection activeCell="D15" sqref="D15"/>
    </sheetView>
  </sheetViews>
  <sheetFormatPr baseColWidth="10" defaultRowHeight="16" x14ac:dyDescent="0.2"/>
  <sheetData>
    <row r="1" spans="1:29" x14ac:dyDescent="0.2">
      <c r="A1" s="1" t="s">
        <v>0</v>
      </c>
      <c r="B1" s="1"/>
      <c r="C1" s="1"/>
      <c r="D1" s="1"/>
      <c r="E1" s="1"/>
      <c r="F1" s="3"/>
      <c r="G1" s="3"/>
      <c r="H1" s="4"/>
      <c r="I1" s="5"/>
      <c r="J1" s="3"/>
      <c r="K1" s="3"/>
      <c r="L1" s="3"/>
      <c r="M1" s="3"/>
      <c r="N1" s="3"/>
      <c r="O1" s="3" t="s">
        <v>1</v>
      </c>
      <c r="P1" s="3"/>
      <c r="Q1" s="3"/>
      <c r="R1" s="3" t="s">
        <v>2</v>
      </c>
      <c r="S1" s="3"/>
      <c r="T1" s="3"/>
      <c r="U1" s="3"/>
      <c r="V1" s="3"/>
      <c r="W1" s="3" t="s">
        <v>3</v>
      </c>
      <c r="X1" s="3"/>
      <c r="Y1" s="3"/>
      <c r="Z1" s="7" t="s">
        <v>4</v>
      </c>
      <c r="AA1" s="7"/>
      <c r="AB1" s="3"/>
      <c r="AC1" s="3" t="s">
        <v>5</v>
      </c>
    </row>
    <row r="2" spans="1:29" ht="57" x14ac:dyDescent="0.2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9" t="s">
        <v>11</v>
      </c>
      <c r="G2" s="9" t="s">
        <v>34</v>
      </c>
      <c r="H2" s="10" t="s">
        <v>12</v>
      </c>
      <c r="I2" s="11" t="s">
        <v>13</v>
      </c>
      <c r="J2" s="9" t="s">
        <v>14</v>
      </c>
      <c r="K2" s="9" t="s">
        <v>15</v>
      </c>
      <c r="L2" s="8" t="s">
        <v>16</v>
      </c>
      <c r="M2" s="9" t="s">
        <v>17</v>
      </c>
      <c r="N2" s="9" t="s">
        <v>18</v>
      </c>
      <c r="O2" s="8" t="s">
        <v>19</v>
      </c>
      <c r="P2" s="8" t="s">
        <v>20</v>
      </c>
      <c r="Q2" s="8" t="s">
        <v>21</v>
      </c>
      <c r="R2" s="8" t="s">
        <v>19</v>
      </c>
      <c r="S2" s="8" t="s">
        <v>20</v>
      </c>
      <c r="T2" s="8" t="s">
        <v>21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13" t="s">
        <v>27</v>
      </c>
      <c r="AA2" s="13" t="s">
        <v>28</v>
      </c>
      <c r="AB2" s="13" t="s">
        <v>29</v>
      </c>
      <c r="AC2" s="14"/>
    </row>
    <row r="3" spans="1:29" x14ac:dyDescent="0.2">
      <c r="A3" s="3">
        <v>3</v>
      </c>
      <c r="B3" s="3" t="s">
        <v>30</v>
      </c>
      <c r="C3" s="3" t="s">
        <v>31</v>
      </c>
      <c r="D3" s="3">
        <v>2</v>
      </c>
      <c r="E3" s="3"/>
      <c r="F3" s="3"/>
      <c r="G3" s="3"/>
      <c r="H3" s="4">
        <v>0.45833333333333331</v>
      </c>
      <c r="I3" s="5">
        <v>43687</v>
      </c>
      <c r="J3" s="3">
        <v>25</v>
      </c>
      <c r="K3" s="3">
        <v>28.8</v>
      </c>
      <c r="L3" s="3">
        <v>9.5E-4</v>
      </c>
      <c r="M3" s="3">
        <v>7.549664967</v>
      </c>
      <c r="N3" s="3">
        <v>7.5542490689999999</v>
      </c>
      <c r="O3" s="16">
        <v>-5.1999999999999998E-2</v>
      </c>
      <c r="P3" s="16">
        <v>-5.7000000000000002E-2</v>
      </c>
      <c r="Q3" s="16">
        <v>2.9000000000000001E-2</v>
      </c>
      <c r="R3" s="17">
        <v>0.63100000000000001</v>
      </c>
      <c r="S3" s="17">
        <v>0.44700000000000001</v>
      </c>
      <c r="T3" s="17">
        <v>3.4000000000000002E-2</v>
      </c>
      <c r="U3" s="3">
        <v>0.73598820099999995</v>
      </c>
      <c r="V3" s="3">
        <v>8.0186469999999996</v>
      </c>
      <c r="W3" s="3">
        <v>6.8999999999999999E-3</v>
      </c>
      <c r="X3" s="3">
        <v>2.222</v>
      </c>
      <c r="Y3" s="3">
        <v>0.13300000000000001</v>
      </c>
      <c r="Z3" s="3">
        <v>11.941369999999999</v>
      </c>
      <c r="AA3" s="3">
        <v>-5.7493800000000004</v>
      </c>
      <c r="AB3" s="3">
        <v>0.72866379800000003</v>
      </c>
      <c r="AC3" s="3">
        <v>-5.0000000000000001E-3</v>
      </c>
    </row>
    <row r="4" spans="1:29" x14ac:dyDescent="0.2">
      <c r="A4" s="3">
        <v>8</v>
      </c>
      <c r="B4" s="3" t="s">
        <v>30</v>
      </c>
      <c r="C4" s="3" t="s">
        <v>31</v>
      </c>
      <c r="D4" s="3">
        <v>3</v>
      </c>
      <c r="E4" s="3"/>
      <c r="F4" s="3"/>
      <c r="G4" s="3"/>
      <c r="H4" s="4">
        <v>0.45833333333333331</v>
      </c>
      <c r="I4" s="5">
        <v>43687</v>
      </c>
      <c r="J4" s="3">
        <v>25</v>
      </c>
      <c r="K4" s="3">
        <v>28.8</v>
      </c>
      <c r="L4" s="3">
        <v>9.5E-4</v>
      </c>
      <c r="M4" s="3">
        <v>7.5490903759999997</v>
      </c>
      <c r="N4" s="3">
        <v>7.5536830860000004</v>
      </c>
      <c r="O4" s="16">
        <v>-6.0000000000000001E-3</v>
      </c>
      <c r="P4" s="16">
        <v>-1.2E-2</v>
      </c>
      <c r="Q4" s="16">
        <v>7.0000000000000007E-2</v>
      </c>
      <c r="R4" s="17">
        <v>0.76100000000000001</v>
      </c>
      <c r="S4" s="17">
        <v>0.57299999999999995</v>
      </c>
      <c r="T4" s="17">
        <v>0.15</v>
      </c>
      <c r="U4" s="3">
        <v>0.73508005799999998</v>
      </c>
      <c r="V4" s="3">
        <v>8.0186469999999996</v>
      </c>
      <c r="W4" s="3">
        <v>6.8999999999999999E-3</v>
      </c>
      <c r="X4" s="3">
        <v>2.222</v>
      </c>
      <c r="Y4" s="3">
        <v>0.13300000000000001</v>
      </c>
      <c r="Z4" s="3">
        <v>11.941369999999999</v>
      </c>
      <c r="AA4" s="3">
        <v>-5.7493800000000004</v>
      </c>
      <c r="AB4" s="3">
        <v>0.727750695</v>
      </c>
      <c r="AC4" s="3">
        <v>-0.08</v>
      </c>
    </row>
    <row r="5" spans="1:29" x14ac:dyDescent="0.2">
      <c r="A5" s="3">
        <v>14</v>
      </c>
      <c r="B5" s="3" t="s">
        <v>30</v>
      </c>
      <c r="C5" s="3" t="s">
        <v>31</v>
      </c>
      <c r="D5" s="3">
        <v>5</v>
      </c>
      <c r="E5" s="3"/>
      <c r="F5" s="3"/>
      <c r="G5" s="3"/>
      <c r="H5" s="4">
        <v>0.45833333333333331</v>
      </c>
      <c r="I5" s="5">
        <v>43687</v>
      </c>
      <c r="J5" s="3">
        <v>25</v>
      </c>
      <c r="K5" s="3">
        <v>28.8</v>
      </c>
      <c r="L5" s="3">
        <v>9.5E-4</v>
      </c>
      <c r="M5" s="3">
        <v>7.5631502939999997</v>
      </c>
      <c r="N5" s="3">
        <v>7.5675354610000003</v>
      </c>
      <c r="O5" s="16">
        <v>-1.7999999999999999E-2</v>
      </c>
      <c r="P5" s="16">
        <v>-2.7E-2</v>
      </c>
      <c r="Q5" s="16">
        <v>6.0999999999999999E-2</v>
      </c>
      <c r="R5" s="17">
        <v>0.67100000000000004</v>
      </c>
      <c r="S5" s="17">
        <v>0.495</v>
      </c>
      <c r="T5" s="17">
        <v>6.0999999999999999E-2</v>
      </c>
      <c r="U5" s="3">
        <v>0.75761973900000001</v>
      </c>
      <c r="V5" s="3">
        <v>8.0186469999999996</v>
      </c>
      <c r="W5" s="3">
        <v>6.8999999999999999E-3</v>
      </c>
      <c r="X5" s="3">
        <v>2.222</v>
      </c>
      <c r="Y5" s="3">
        <v>0.13300000000000001</v>
      </c>
      <c r="Z5" s="3">
        <v>11.941369999999999</v>
      </c>
      <c r="AA5" s="3">
        <v>-5.7493800000000004</v>
      </c>
      <c r="AB5" s="3">
        <v>0.75041348600000002</v>
      </c>
      <c r="AC5" s="3">
        <v>0</v>
      </c>
    </row>
    <row r="6" spans="1:29" x14ac:dyDescent="0.2">
      <c r="A6" s="3">
        <v>15</v>
      </c>
      <c r="B6" s="3" t="s">
        <v>30</v>
      </c>
      <c r="C6" s="3" t="s">
        <v>31</v>
      </c>
      <c r="D6" s="3">
        <v>6</v>
      </c>
      <c r="E6" s="3"/>
      <c r="F6" s="3"/>
      <c r="G6" s="3"/>
      <c r="H6" s="4">
        <v>0.45833333333333331</v>
      </c>
      <c r="I6" s="5">
        <v>43687</v>
      </c>
      <c r="J6" s="3">
        <v>25</v>
      </c>
      <c r="K6" s="3">
        <v>28.8</v>
      </c>
      <c r="L6" s="3">
        <v>9.5E-4</v>
      </c>
      <c r="M6" s="3">
        <v>7.5690844889999997</v>
      </c>
      <c r="N6" s="3">
        <v>7.5733839679999999</v>
      </c>
      <c r="O6" s="16">
        <v>-5.0000000000000001E-3</v>
      </c>
      <c r="P6" s="16">
        <v>-1.7999999999999999E-2</v>
      </c>
      <c r="Q6" s="16">
        <v>6.2E-2</v>
      </c>
      <c r="R6" s="17">
        <v>0.64700000000000002</v>
      </c>
      <c r="S6" s="17">
        <v>0.48299999999999998</v>
      </c>
      <c r="T6" s="17">
        <v>6.5000000000000002E-2</v>
      </c>
      <c r="U6" s="3">
        <v>0.76733436099999996</v>
      </c>
      <c r="V6" s="3">
        <v>8.0186469999999996</v>
      </c>
      <c r="W6" s="3">
        <v>6.8999999999999999E-3</v>
      </c>
      <c r="X6" s="3">
        <v>2.222</v>
      </c>
      <c r="Y6" s="3">
        <v>0.13300000000000001</v>
      </c>
      <c r="Z6" s="3">
        <v>11.941369999999999</v>
      </c>
      <c r="AA6" s="3">
        <v>-5.7493800000000004</v>
      </c>
      <c r="AB6" s="3">
        <v>0.76018116800000002</v>
      </c>
      <c r="AC6" s="3">
        <v>-3.0000000000000001E-3</v>
      </c>
    </row>
    <row r="7" spans="1:29" x14ac:dyDescent="0.2">
      <c r="A7" s="3">
        <v>19</v>
      </c>
      <c r="B7" s="3" t="s">
        <v>30</v>
      </c>
      <c r="C7" s="3" t="s">
        <v>31</v>
      </c>
      <c r="D7" s="3">
        <v>1</v>
      </c>
      <c r="E7" s="3"/>
      <c r="F7" s="3"/>
      <c r="G7" s="3"/>
      <c r="H7" s="4">
        <v>0.45833333333333331</v>
      </c>
      <c r="I7" s="5">
        <v>43687</v>
      </c>
      <c r="J7" s="3">
        <v>25</v>
      </c>
      <c r="K7" s="3">
        <v>28.8</v>
      </c>
      <c r="L7" s="3">
        <v>9.5E-4</v>
      </c>
      <c r="M7" s="3">
        <v>7.5910606219999996</v>
      </c>
      <c r="N7" s="3">
        <v>7.5950523250000002</v>
      </c>
      <c r="O7" s="16">
        <v>-4.4999999999999998E-2</v>
      </c>
      <c r="P7" s="16">
        <v>-5.1999999999999998E-2</v>
      </c>
      <c r="Q7" s="16">
        <v>3.2000000000000001E-2</v>
      </c>
      <c r="R7" s="17">
        <v>0.64500000000000002</v>
      </c>
      <c r="S7" s="17">
        <v>0.504</v>
      </c>
      <c r="T7" s="17">
        <v>3.6999999999999998E-2</v>
      </c>
      <c r="U7" s="3">
        <v>0.80437956200000005</v>
      </c>
      <c r="V7" s="3">
        <v>8.0186469999999996</v>
      </c>
      <c r="W7" s="3">
        <v>6.8999999999999999E-3</v>
      </c>
      <c r="X7" s="3">
        <v>2.222</v>
      </c>
      <c r="Y7" s="3">
        <v>0.13300000000000001</v>
      </c>
      <c r="Z7" s="3">
        <v>11.941369999999999</v>
      </c>
      <c r="AA7" s="3">
        <v>-5.7493800000000004</v>
      </c>
      <c r="AB7" s="3">
        <v>0.79742870700000001</v>
      </c>
      <c r="AC7" s="3">
        <v>-5.0000000000000001E-3</v>
      </c>
    </row>
    <row r="8" spans="1:29" x14ac:dyDescent="0.2">
      <c r="A8" s="3">
        <v>20</v>
      </c>
      <c r="B8" s="3" t="s">
        <v>30</v>
      </c>
      <c r="C8" s="3" t="s">
        <v>31</v>
      </c>
      <c r="D8" s="3">
        <v>4</v>
      </c>
      <c r="E8" s="3"/>
      <c r="F8" s="3"/>
      <c r="G8" s="3"/>
      <c r="H8" s="4">
        <v>0.45833333333333331</v>
      </c>
      <c r="I8" s="5">
        <v>43687</v>
      </c>
      <c r="J8" s="3">
        <v>25</v>
      </c>
      <c r="K8" s="3">
        <v>28.8</v>
      </c>
      <c r="L8" s="3">
        <v>9.5E-4</v>
      </c>
      <c r="M8" s="3">
        <v>7.6014996559999997</v>
      </c>
      <c r="N8" s="3">
        <v>7.6053502770000003</v>
      </c>
      <c r="O8" s="16">
        <v>-2.1000000000000001E-2</v>
      </c>
      <c r="P8" s="16">
        <v>-2.3E-2</v>
      </c>
      <c r="Q8" s="16">
        <v>6.2E-2</v>
      </c>
      <c r="R8" s="17">
        <v>0.66800000000000004</v>
      </c>
      <c r="S8" s="17">
        <v>0.54500000000000004</v>
      </c>
      <c r="T8" s="17">
        <v>6.9000000000000006E-2</v>
      </c>
      <c r="U8" s="3">
        <v>0.82258064500000005</v>
      </c>
      <c r="V8" s="3">
        <v>8.0186469999999996</v>
      </c>
      <c r="W8" s="3">
        <v>6.8999999999999999E-3</v>
      </c>
      <c r="X8" s="3">
        <v>2.222</v>
      </c>
      <c r="Y8" s="3">
        <v>0.13300000000000001</v>
      </c>
      <c r="Z8" s="3">
        <v>11.941369999999999</v>
      </c>
      <c r="AA8" s="3">
        <v>-5.7493800000000004</v>
      </c>
      <c r="AB8" s="3">
        <v>0.81572920199999999</v>
      </c>
      <c r="AC8" s="3">
        <v>-7.0000000000000001E-3</v>
      </c>
    </row>
    <row r="9" spans="1:29" s="6" customFormat="1" x14ac:dyDescent="0.2">
      <c r="A9" s="3">
        <v>1</v>
      </c>
      <c r="B9" s="3" t="s">
        <v>30</v>
      </c>
      <c r="C9" s="3" t="s">
        <v>31</v>
      </c>
      <c r="D9" s="3">
        <v>5</v>
      </c>
      <c r="E9" s="3"/>
      <c r="F9" s="3"/>
      <c r="G9" s="3"/>
      <c r="H9" s="15">
        <v>0.45833333333333331</v>
      </c>
      <c r="I9" s="5">
        <v>43341</v>
      </c>
      <c r="J9" s="6">
        <v>25</v>
      </c>
      <c r="K9" s="3">
        <v>29.99</v>
      </c>
      <c r="L9" s="6">
        <v>9.5E-4</v>
      </c>
      <c r="M9" s="6">
        <f>V9+(LOG10((AB9-W9)/(X9-AB9*Y9)))</f>
        <v>7.4718266256574841</v>
      </c>
      <c r="N9" s="6">
        <f>V9+(LOG10((U9-W9)/(X9-(U9*Y9))))</f>
        <v>7.4776377448936504</v>
      </c>
      <c r="O9" s="18">
        <v>-0.06</v>
      </c>
      <c r="P9" s="18">
        <v>-5.7000000000000002E-2</v>
      </c>
      <c r="Q9" s="18">
        <v>3.5999999999999997E-2</v>
      </c>
      <c r="R9" s="19">
        <v>0.51900000000000002</v>
      </c>
      <c r="S9" s="19">
        <v>0.30499999999999999</v>
      </c>
      <c r="T9" s="19">
        <v>3.5000000000000003E-2</v>
      </c>
      <c r="U9" s="6">
        <f>((S9-P9-(T9-Q9))/(R9-O9-(T9-Q9)))</f>
        <v>0.62586206896551722</v>
      </c>
      <c r="V9" s="20">
        <f t="shared" ref="V9:V68" si="0">(1245.69/(J9+273.15))+3.8275+0.00211*(35-K9)</f>
        <v>8.0161358325171896</v>
      </c>
      <c r="W9" s="6">
        <v>6.8999999999999999E-3</v>
      </c>
      <c r="X9" s="6">
        <v>2.222</v>
      </c>
      <c r="Y9" s="6">
        <v>0.13300000000000001</v>
      </c>
      <c r="Z9" s="6">
        <v>11.941370388885369</v>
      </c>
      <c r="AA9" s="6">
        <v>-5.7493759226184871</v>
      </c>
      <c r="AB9" s="6">
        <f>U9-(L9*(Z9+(AA9*U9)))</f>
        <v>0.61793616759075709</v>
      </c>
      <c r="AC9" s="6">
        <f t="shared" ref="AC9:AC24" si="1">Q9-T9</f>
        <v>9.9999999999999395E-4</v>
      </c>
    </row>
    <row r="10" spans="1:29" s="21" customFormat="1" x14ac:dyDescent="0.2">
      <c r="A10" s="3">
        <v>2</v>
      </c>
      <c r="B10" s="3" t="s">
        <v>30</v>
      </c>
      <c r="C10" s="3" t="s">
        <v>31</v>
      </c>
      <c r="D10" s="3">
        <v>2</v>
      </c>
      <c r="E10" s="3"/>
      <c r="F10" s="3"/>
      <c r="G10" s="3"/>
      <c r="H10" s="15">
        <v>0.45833333333333331</v>
      </c>
      <c r="I10" s="5">
        <v>43341</v>
      </c>
      <c r="J10" s="3">
        <v>25</v>
      </c>
      <c r="K10" s="3">
        <v>29.99</v>
      </c>
      <c r="L10" s="6">
        <v>9.5E-4</v>
      </c>
      <c r="M10" s="6">
        <f>V10+(LOG10((AB10-W10)/(X10-(AB10*Y10))))</f>
        <v>7.1155925785220537</v>
      </c>
      <c r="N10" s="6">
        <f>V10+(LOG10((U10-W10)/(X10-(U10*Y10))))</f>
        <v>7.1310039049177156</v>
      </c>
      <c r="O10" s="18">
        <v>-3.7999999999999999E-2</v>
      </c>
      <c r="P10" s="18">
        <v>-0.05</v>
      </c>
      <c r="Q10" s="18">
        <v>3.5000000000000003E-2</v>
      </c>
      <c r="R10" s="19">
        <v>0.7</v>
      </c>
      <c r="S10" s="19">
        <v>0.16500000000000001</v>
      </c>
      <c r="T10" s="19">
        <v>3.5000000000000003E-2</v>
      </c>
      <c r="U10" s="3">
        <f>((S10-P10-(T10-Q10))/(R10-O10-(T10-Q10)))</f>
        <v>0.29132791327913282</v>
      </c>
      <c r="V10" s="20">
        <f t="shared" si="0"/>
        <v>8.0161358325171896</v>
      </c>
      <c r="W10" s="3">
        <v>6.8999999999999999E-3</v>
      </c>
      <c r="X10" s="3">
        <v>2.222</v>
      </c>
      <c r="Y10" s="3">
        <v>0.13300000000000001</v>
      </c>
      <c r="Z10" s="6">
        <v>11.941370388885369</v>
      </c>
      <c r="AA10" s="6">
        <v>-5.7493759226184871</v>
      </c>
      <c r="AB10" s="6">
        <f>U10-(L10*(Z10+(AA10*U10)))</f>
        <v>0.28157481741537577</v>
      </c>
      <c r="AC10" s="6">
        <f t="shared" si="1"/>
        <v>0</v>
      </c>
    </row>
    <row r="11" spans="1:29" s="3" customFormat="1" x14ac:dyDescent="0.2">
      <c r="A11" s="3">
        <v>3</v>
      </c>
      <c r="B11" s="3" t="s">
        <v>30</v>
      </c>
      <c r="C11" s="3" t="s">
        <v>31</v>
      </c>
      <c r="D11" s="3">
        <v>4</v>
      </c>
      <c r="H11" s="15">
        <v>0.45833333333333331</v>
      </c>
      <c r="I11" s="5">
        <v>43341</v>
      </c>
      <c r="J11" s="3">
        <v>25</v>
      </c>
      <c r="K11" s="3">
        <v>29.99</v>
      </c>
      <c r="L11" s="6">
        <v>9.5E-4</v>
      </c>
      <c r="M11" s="3">
        <f t="shared" ref="M11:M14" si="2">V11+(LOG10((AB11-W11)/(X11-(AB11*Y11))))</f>
        <v>7.1169494856943896</v>
      </c>
      <c r="N11" s="3">
        <f t="shared" ref="N11:N14" si="3">V11+(LOG10((U11-W11)/(X11-(U11*Y11))))</f>
        <v>7.1323080184570324</v>
      </c>
      <c r="O11" s="18">
        <v>-3.2000000000000001E-2</v>
      </c>
      <c r="P11" s="18">
        <v>-4.3999999999999997E-2</v>
      </c>
      <c r="Q11" s="18">
        <v>4.1000000000000002E-2</v>
      </c>
      <c r="R11" s="19">
        <v>0.63400000000000001</v>
      </c>
      <c r="S11" s="19">
        <v>0.152</v>
      </c>
      <c r="T11" s="19">
        <v>4.2999999999999997E-2</v>
      </c>
      <c r="U11" s="3">
        <f>((S11-P11-(T11-Q11))/(R11-O11-(T11-Q11)))</f>
        <v>0.29216867469879515</v>
      </c>
      <c r="V11" s="20">
        <f t="shared" si="0"/>
        <v>8.0161358325171896</v>
      </c>
      <c r="W11" s="6">
        <v>6.8999999999999999E-3</v>
      </c>
      <c r="X11" s="6">
        <v>2.222</v>
      </c>
      <c r="Y11" s="6">
        <v>0.13300000000000001</v>
      </c>
      <c r="Z11" s="6">
        <v>11.941370388885369</v>
      </c>
      <c r="AA11" s="6">
        <v>-5.7493759226184871</v>
      </c>
      <c r="AB11" s="6">
        <f>U11-(L11*(Z11+(AA11*U11)))</f>
        <v>0.28242017099582784</v>
      </c>
      <c r="AC11" s="6">
        <f t="shared" si="1"/>
        <v>-1.9999999999999948E-3</v>
      </c>
    </row>
    <row r="12" spans="1:29" s="6" customFormat="1" x14ac:dyDescent="0.2">
      <c r="A12" s="3">
        <v>8</v>
      </c>
      <c r="B12" s="3" t="s">
        <v>30</v>
      </c>
      <c r="C12" s="3" t="s">
        <v>31</v>
      </c>
      <c r="D12" s="3">
        <v>6</v>
      </c>
      <c r="E12" s="3"/>
      <c r="F12" s="3"/>
      <c r="G12" s="3"/>
      <c r="H12" s="15">
        <v>0.45833333333333331</v>
      </c>
      <c r="I12" s="5">
        <v>43341</v>
      </c>
      <c r="J12" s="3">
        <v>25</v>
      </c>
      <c r="K12" s="3">
        <v>29.99</v>
      </c>
      <c r="L12" s="6">
        <v>9.5E-4</v>
      </c>
      <c r="M12" s="3">
        <f t="shared" si="2"/>
        <v>7.057858048622804</v>
      </c>
      <c r="N12" s="3">
        <f t="shared" si="3"/>
        <v>7.0756681920525262</v>
      </c>
      <c r="O12" s="18">
        <v>-3.2000000000000001E-2</v>
      </c>
      <c r="P12" s="18">
        <v>-0.04</v>
      </c>
      <c r="Q12" s="18">
        <v>4.4999999999999998E-2</v>
      </c>
      <c r="R12" s="19">
        <v>0.61099999999999999</v>
      </c>
      <c r="S12" s="19">
        <v>0.128</v>
      </c>
      <c r="T12" s="19">
        <v>4.8000000000000001E-2</v>
      </c>
      <c r="U12" s="3">
        <f>((S12-P12-(T12-Q12))/(R12-O12-(T12-Q12)))</f>
        <v>0.2578125</v>
      </c>
      <c r="V12" s="20">
        <f t="shared" si="0"/>
        <v>8.0161358325171896</v>
      </c>
      <c r="W12" s="6">
        <v>6.8999999999999999E-3</v>
      </c>
      <c r="X12" s="6">
        <v>2.222</v>
      </c>
      <c r="Y12" s="6">
        <v>0.13300000000000001</v>
      </c>
      <c r="Z12" s="6">
        <v>11.941370388885369</v>
      </c>
      <c r="AA12" s="6">
        <v>-5.7493759226184871</v>
      </c>
      <c r="AB12" s="6">
        <f t="shared" ref="AB12:AB14" si="4">U12-(L12*(Z12+(AA12*U12)))</f>
        <v>0.24787634606160647</v>
      </c>
      <c r="AC12" s="6">
        <f t="shared" si="1"/>
        <v>-3.0000000000000027E-3</v>
      </c>
    </row>
    <row r="13" spans="1:29" s="6" customFormat="1" x14ac:dyDescent="0.2">
      <c r="A13" s="3">
        <v>17</v>
      </c>
      <c r="B13" s="3" t="s">
        <v>30</v>
      </c>
      <c r="C13" s="3" t="s">
        <v>31</v>
      </c>
      <c r="D13" s="3">
        <v>1</v>
      </c>
      <c r="E13" s="3"/>
      <c r="F13" s="3"/>
      <c r="G13" s="3"/>
      <c r="H13" s="15">
        <v>0.45833333333333331</v>
      </c>
      <c r="I13" s="5">
        <v>43341</v>
      </c>
      <c r="J13" s="3">
        <v>25</v>
      </c>
      <c r="K13" s="3">
        <v>29.99</v>
      </c>
      <c r="L13" s="6">
        <v>9.5E-4</v>
      </c>
      <c r="M13" s="3">
        <f t="shared" si="2"/>
        <v>7.5324743798231086</v>
      </c>
      <c r="N13" s="3">
        <f t="shared" si="3"/>
        <v>7.5372818617984692</v>
      </c>
      <c r="O13" s="18">
        <v>-5.0999999999999997E-2</v>
      </c>
      <c r="P13" s="18">
        <v>-6.2E-2</v>
      </c>
      <c r="Q13" s="18">
        <v>2.4E-2</v>
      </c>
      <c r="R13" s="19">
        <v>0.56599999999999995</v>
      </c>
      <c r="S13" s="19">
        <v>0.378</v>
      </c>
      <c r="T13" s="19">
        <v>2.4E-2</v>
      </c>
      <c r="U13" s="3">
        <f t="shared" ref="U13:U14" si="5">((S13-P13-(T13-Q13))/(R13-O13-(T13-Q13)))</f>
        <v>0.713128038897893</v>
      </c>
      <c r="V13" s="20">
        <f t="shared" si="0"/>
        <v>8.0161358325171896</v>
      </c>
      <c r="W13" s="6">
        <v>6.8999999999999999E-3</v>
      </c>
      <c r="X13" s="6">
        <v>2.222</v>
      </c>
      <c r="Y13" s="6">
        <v>0.13300000000000001</v>
      </c>
      <c r="Z13" s="6">
        <v>11.941370388885369</v>
      </c>
      <c r="AA13" s="6">
        <v>-5.7493759226184871</v>
      </c>
      <c r="AB13" s="6">
        <f t="shared" si="4"/>
        <v>0.70567877614620644</v>
      </c>
      <c r="AC13" s="6">
        <f t="shared" si="1"/>
        <v>0</v>
      </c>
    </row>
    <row r="14" spans="1:29" s="6" customFormat="1" x14ac:dyDescent="0.2">
      <c r="A14" s="3">
        <v>20</v>
      </c>
      <c r="B14" s="3" t="s">
        <v>30</v>
      </c>
      <c r="C14" s="3" t="s">
        <v>31</v>
      </c>
      <c r="D14" s="3">
        <v>3</v>
      </c>
      <c r="E14" s="3"/>
      <c r="F14" s="3"/>
      <c r="G14" s="3"/>
      <c r="H14" s="15">
        <v>0.45833333333333331</v>
      </c>
      <c r="I14" s="5">
        <v>43341</v>
      </c>
      <c r="J14" s="3">
        <v>25</v>
      </c>
      <c r="K14" s="3">
        <v>29.99</v>
      </c>
      <c r="L14" s="6">
        <v>9.5E-4</v>
      </c>
      <c r="M14" s="3">
        <f t="shared" si="2"/>
        <v>7.5389346035349307</v>
      </c>
      <c r="N14" s="3">
        <f t="shared" si="3"/>
        <v>7.543642889459127</v>
      </c>
      <c r="O14" s="18">
        <v>-4.2999999999999997E-2</v>
      </c>
      <c r="P14" s="18">
        <v>-5.8000000000000003E-2</v>
      </c>
      <c r="Q14" s="18">
        <v>2.5999999999999999E-2</v>
      </c>
      <c r="R14" s="19">
        <v>0.60699999999999998</v>
      </c>
      <c r="S14" s="19">
        <v>0.41699999999999998</v>
      </c>
      <c r="T14" s="19">
        <v>4.3999999999999997E-2</v>
      </c>
      <c r="U14" s="3">
        <f t="shared" si="5"/>
        <v>0.72310126582278478</v>
      </c>
      <c r="V14" s="20">
        <f t="shared" si="0"/>
        <v>8.0161358325171896</v>
      </c>
      <c r="W14" s="6">
        <v>6.8999999999999999E-3</v>
      </c>
      <c r="X14" s="6">
        <v>2.222</v>
      </c>
      <c r="Y14" s="6">
        <v>0.13300000000000001</v>
      </c>
      <c r="Z14" s="6">
        <v>11.941370388885369</v>
      </c>
      <c r="AA14" s="6">
        <v>-5.7493759226184871</v>
      </c>
      <c r="AB14" s="6">
        <f t="shared" si="4"/>
        <v>0.71570647591031333</v>
      </c>
      <c r="AC14" s="6">
        <f t="shared" si="1"/>
        <v>-1.7999999999999999E-2</v>
      </c>
    </row>
    <row r="15" spans="1:29" s="6" customFormat="1" x14ac:dyDescent="0.2">
      <c r="A15" s="3">
        <v>8</v>
      </c>
      <c r="B15" s="3" t="s">
        <v>30</v>
      </c>
      <c r="C15" s="3" t="s">
        <v>31</v>
      </c>
      <c r="D15" s="3">
        <v>1</v>
      </c>
      <c r="E15" s="3"/>
      <c r="F15" s="3"/>
      <c r="G15" s="3"/>
      <c r="H15" s="15">
        <v>0.45833333333333331</v>
      </c>
      <c r="I15" s="5">
        <v>43354</v>
      </c>
      <c r="J15" s="6">
        <v>25</v>
      </c>
      <c r="K15" s="3">
        <v>30.26</v>
      </c>
      <c r="L15" s="6">
        <v>9.5E-4</v>
      </c>
      <c r="M15" s="6">
        <f>V15+(LOG10((AB15-W15)/(X15-AB15*Y15)))</f>
        <v>7.6228038149987984</v>
      </c>
      <c r="N15" s="6">
        <f>V15+(LOG10((U15-W15)/(X15-(U15*Y15))))</f>
        <v>7.6263371690952217</v>
      </c>
      <c r="O15" s="18">
        <v>-2.8000000000000001E-2</v>
      </c>
      <c r="P15" s="18">
        <v>-2.8000000000000001E-2</v>
      </c>
      <c r="Q15" s="18">
        <v>5.8999999999999997E-2</v>
      </c>
      <c r="R15" s="19">
        <v>0.52700000000000002</v>
      </c>
      <c r="S15" s="19">
        <v>0.45300000000000001</v>
      </c>
      <c r="T15" s="19">
        <v>5.8999999999999997E-2</v>
      </c>
      <c r="U15" s="6">
        <f>((S15-P15-(T15-Q15))/(R15-O15-(T15-Q15)))</f>
        <v>0.8666666666666667</v>
      </c>
      <c r="V15" s="20">
        <f t="shared" si="0"/>
        <v>8.0155661325171899</v>
      </c>
      <c r="W15" s="6">
        <v>6.8999999999999999E-3</v>
      </c>
      <c r="X15" s="6">
        <v>2.222</v>
      </c>
      <c r="Y15" s="6">
        <v>0.13300000000000001</v>
      </c>
      <c r="Z15" s="6">
        <v>11.941370388885369</v>
      </c>
      <c r="AA15" s="6">
        <v>-5.7493759226184871</v>
      </c>
      <c r="AB15" s="6">
        <f>U15-(L15*(Z15+(AA15*U15)))</f>
        <v>0.86005601764018147</v>
      </c>
      <c r="AC15" s="6">
        <f t="shared" si="1"/>
        <v>0</v>
      </c>
    </row>
    <row r="16" spans="1:29" s="21" customFormat="1" x14ac:dyDescent="0.2">
      <c r="A16" s="3">
        <v>15</v>
      </c>
      <c r="B16" s="3" t="s">
        <v>30</v>
      </c>
      <c r="C16" s="3" t="s">
        <v>31</v>
      </c>
      <c r="D16" s="3">
        <v>1</v>
      </c>
      <c r="E16" s="3"/>
      <c r="F16" s="3"/>
      <c r="G16" s="3"/>
      <c r="H16" s="15">
        <v>0.45833333333333331</v>
      </c>
      <c r="I16" s="5">
        <v>43354</v>
      </c>
      <c r="J16" s="3">
        <v>25</v>
      </c>
      <c r="K16" s="3">
        <v>30.26</v>
      </c>
      <c r="L16" s="6">
        <v>9.5E-4</v>
      </c>
      <c r="M16" s="6">
        <f>V16+(LOG10((AB16-W16)/(X16-(AB16*Y16))))</f>
        <v>7.6175050756037104</v>
      </c>
      <c r="N16" s="6">
        <f>V16+(LOG10((U16-W16)/(X16-(U16*Y16))))</f>
        <v>7.6211059408979018</v>
      </c>
      <c r="O16" s="18">
        <v>-0.01</v>
      </c>
      <c r="P16" s="18">
        <v>-2.5000000000000001E-2</v>
      </c>
      <c r="Q16" s="18">
        <v>5.7000000000000002E-2</v>
      </c>
      <c r="R16" s="19">
        <v>0.56100000000000005</v>
      </c>
      <c r="S16" s="19">
        <v>0.46300000000000002</v>
      </c>
      <c r="T16" s="19">
        <v>4.8000000000000001E-2</v>
      </c>
      <c r="U16" s="3">
        <f>((S16-P16-(T16-Q16))/(R16-O16-(T16-Q16)))</f>
        <v>0.85689655172413792</v>
      </c>
      <c r="V16" s="20">
        <f t="shared" si="0"/>
        <v>8.0155661325171899</v>
      </c>
      <c r="W16" s="3">
        <v>6.8999999999999999E-3</v>
      </c>
      <c r="X16" s="3">
        <v>2.222</v>
      </c>
      <c r="Y16" s="3">
        <v>0.13300000000000001</v>
      </c>
      <c r="Z16" s="6">
        <v>11.941370388885369</v>
      </c>
      <c r="AA16" s="6">
        <v>-5.7493759226184871</v>
      </c>
      <c r="AB16" s="6">
        <f>U16-(L16*(Z16+(AA16*U16)))</f>
        <v>0.85023253923722153</v>
      </c>
      <c r="AC16" s="6">
        <f t="shared" si="1"/>
        <v>9.0000000000000011E-3</v>
      </c>
    </row>
    <row r="17" spans="1:29" s="3" customFormat="1" x14ac:dyDescent="0.2">
      <c r="A17" s="3">
        <v>12</v>
      </c>
      <c r="B17" s="3" t="s">
        <v>30</v>
      </c>
      <c r="C17" s="3" t="s">
        <v>31</v>
      </c>
      <c r="D17" s="3">
        <v>2</v>
      </c>
      <c r="H17" s="15">
        <v>0.45833333333333331</v>
      </c>
      <c r="I17" s="5">
        <v>43354</v>
      </c>
      <c r="J17" s="3">
        <v>25</v>
      </c>
      <c r="K17" s="3">
        <v>30.26</v>
      </c>
      <c r="L17" s="6">
        <v>9.5E-4</v>
      </c>
      <c r="M17" s="3">
        <f t="shared" ref="M17:M24" si="6">V17+(LOG10((AB17-W17)/(X17-(AB17*Y17))))</f>
        <v>7.1037994024893392</v>
      </c>
      <c r="N17" s="3">
        <f t="shared" ref="N17:N24" si="7">V17+(LOG10((U17-W17)/(X17-(U17*Y17))))</f>
        <v>7.1196535095617266</v>
      </c>
      <c r="O17" s="18">
        <v>-2.7E-2</v>
      </c>
      <c r="P17" s="18">
        <v>-3.4000000000000002E-2</v>
      </c>
      <c r="Q17" s="18">
        <v>5.2999999999999999E-2</v>
      </c>
      <c r="R17" s="19">
        <v>0.69399999999999995</v>
      </c>
      <c r="S17" s="19">
        <v>0.19400000000000001</v>
      </c>
      <c r="T17" s="19">
        <v>8.5000000000000006E-2</v>
      </c>
      <c r="U17" s="3">
        <f>((S17-P17-(T17-Q17))/(R17-O17-(T17-Q17)))</f>
        <v>0.28447024673439769</v>
      </c>
      <c r="V17" s="20">
        <f t="shared" si="0"/>
        <v>8.0155661325171899</v>
      </c>
      <c r="W17" s="6">
        <v>6.8999999999999999E-3</v>
      </c>
      <c r="X17" s="6">
        <v>2.222</v>
      </c>
      <c r="Y17" s="6">
        <v>0.13300000000000001</v>
      </c>
      <c r="Z17" s="6">
        <v>11.941370388885369</v>
      </c>
      <c r="AA17" s="6">
        <v>-5.7493759226184871</v>
      </c>
      <c r="AB17" s="6">
        <f>U17-(L17*(Z17+(AA17*U17)))</f>
        <v>0.27467969493286887</v>
      </c>
      <c r="AC17" s="6">
        <f t="shared" si="1"/>
        <v>-3.2000000000000008E-2</v>
      </c>
    </row>
    <row r="18" spans="1:29" s="6" customFormat="1" x14ac:dyDescent="0.2">
      <c r="A18" s="3">
        <v>19</v>
      </c>
      <c r="B18" s="3" t="s">
        <v>30</v>
      </c>
      <c r="C18" s="3" t="s">
        <v>31</v>
      </c>
      <c r="D18" s="3">
        <v>2</v>
      </c>
      <c r="E18" s="3"/>
      <c r="F18" s="3"/>
      <c r="G18" s="3"/>
      <c r="H18" s="15">
        <v>0.45833333333333331</v>
      </c>
      <c r="I18" s="5">
        <v>43354</v>
      </c>
      <c r="J18" s="3">
        <v>25</v>
      </c>
      <c r="K18" s="3">
        <v>30.26</v>
      </c>
      <c r="L18" s="6">
        <v>9.5E-4</v>
      </c>
      <c r="M18" s="3">
        <f t="shared" si="6"/>
        <v>7.1068332040769588</v>
      </c>
      <c r="N18" s="3">
        <f t="shared" si="7"/>
        <v>7.1225665421218576</v>
      </c>
      <c r="O18" s="18">
        <v>-1.7999999999999999E-2</v>
      </c>
      <c r="P18" s="18">
        <v>-2.7E-2</v>
      </c>
      <c r="Q18" s="18">
        <v>5.7000000000000002E-2</v>
      </c>
      <c r="R18" s="19">
        <v>0.70799999999999996</v>
      </c>
      <c r="S18" s="19">
        <v>0.183</v>
      </c>
      <c r="T18" s="19">
        <v>0.06</v>
      </c>
      <c r="U18" s="3">
        <f>((S18-P18-(T18-Q18))/(R18-O18-(T18-Q18)))</f>
        <v>0.2863070539419087</v>
      </c>
      <c r="V18" s="20">
        <f t="shared" si="0"/>
        <v>8.0155661325171899</v>
      </c>
      <c r="W18" s="6">
        <v>6.8999999999999999E-3</v>
      </c>
      <c r="X18" s="6">
        <v>2.222</v>
      </c>
      <c r="Y18" s="6">
        <v>0.13300000000000001</v>
      </c>
      <c r="Z18" s="6">
        <v>11.941370388885369</v>
      </c>
      <c r="AA18" s="6">
        <v>-5.7493759226184871</v>
      </c>
      <c r="AB18" s="6">
        <f t="shared" ref="AB18:AB24" si="8">U18-(L18*(Z18+(AA18*U18)))</f>
        <v>0.27652653461075655</v>
      </c>
      <c r="AC18" s="6">
        <f t="shared" si="1"/>
        <v>-2.9999999999999957E-3</v>
      </c>
    </row>
    <row r="19" spans="1:29" s="6" customFormat="1" x14ac:dyDescent="0.2">
      <c r="A19" s="3">
        <v>6</v>
      </c>
      <c r="B19" s="3" t="s">
        <v>30</v>
      </c>
      <c r="C19" s="3" t="s">
        <v>31</v>
      </c>
      <c r="D19" s="3">
        <v>3</v>
      </c>
      <c r="E19" s="3"/>
      <c r="F19" s="3"/>
      <c r="G19" s="3"/>
      <c r="H19" s="15">
        <v>0.45833333333333331</v>
      </c>
      <c r="I19" s="5">
        <v>43354</v>
      </c>
      <c r="J19" s="3">
        <v>25</v>
      </c>
      <c r="K19" s="3">
        <v>30.26</v>
      </c>
      <c r="L19" s="6">
        <v>9.5E-4</v>
      </c>
      <c r="M19" s="3">
        <f t="shared" si="6"/>
        <v>7.6156055998229473</v>
      </c>
      <c r="N19" s="3">
        <f t="shared" si="7"/>
        <v>7.61923085708698</v>
      </c>
      <c r="O19" s="18">
        <v>-0.03</v>
      </c>
      <c r="P19" s="18">
        <v>-3.5999999999999997E-2</v>
      </c>
      <c r="Q19" s="18">
        <v>0.05</v>
      </c>
      <c r="R19" s="19">
        <v>0.58399999999999996</v>
      </c>
      <c r="S19" s="19">
        <v>0.48799999999999999</v>
      </c>
      <c r="T19" s="19">
        <v>0.05</v>
      </c>
      <c r="U19" s="3">
        <f t="shared" ref="U19:U24" si="9">((S19-P19-(T19-Q19))/(R19-O19-(T19-Q19)))</f>
        <v>0.85342019543973946</v>
      </c>
      <c r="V19" s="20">
        <f t="shared" si="0"/>
        <v>8.0155661325171899</v>
      </c>
      <c r="W19" s="6">
        <v>6.8999999999999999E-3</v>
      </c>
      <c r="X19" s="6">
        <v>2.222</v>
      </c>
      <c r="Y19" s="6">
        <v>0.13300000000000001</v>
      </c>
      <c r="Z19" s="6">
        <v>11.941370388885369</v>
      </c>
      <c r="AA19" s="6">
        <v>-5.7493759226184871</v>
      </c>
      <c r="AB19" s="6">
        <f t="shared" si="8"/>
        <v>0.84673719541765913</v>
      </c>
      <c r="AC19" s="6">
        <f t="shared" si="1"/>
        <v>0</v>
      </c>
    </row>
    <row r="20" spans="1:29" s="6" customFormat="1" x14ac:dyDescent="0.2">
      <c r="A20" s="3">
        <v>20</v>
      </c>
      <c r="B20" s="3" t="s">
        <v>30</v>
      </c>
      <c r="C20" s="3" t="s">
        <v>31</v>
      </c>
      <c r="D20" s="3">
        <v>3</v>
      </c>
      <c r="E20" s="3"/>
      <c r="F20" s="3"/>
      <c r="G20" s="3"/>
      <c r="H20" s="15">
        <v>0.45833333333333331</v>
      </c>
      <c r="I20" s="5">
        <v>43354</v>
      </c>
      <c r="J20" s="3">
        <v>25</v>
      </c>
      <c r="K20" s="3">
        <v>30.26</v>
      </c>
      <c r="L20" s="6">
        <v>9.5E-4</v>
      </c>
      <c r="M20" s="3">
        <f t="shared" si="6"/>
        <v>7.6165234954994574</v>
      </c>
      <c r="N20" s="3">
        <f t="shared" si="7"/>
        <v>7.6201369530456242</v>
      </c>
      <c r="O20" s="18">
        <v>-1.2E-2</v>
      </c>
      <c r="P20" s="18">
        <v>-0.02</v>
      </c>
      <c r="Q20" s="18">
        <v>6.6000000000000003E-2</v>
      </c>
      <c r="R20" s="19">
        <v>0.54800000000000004</v>
      </c>
      <c r="S20" s="19">
        <v>0.45900000000000002</v>
      </c>
      <c r="T20" s="19">
        <v>6.7000000000000004E-2</v>
      </c>
      <c r="U20" s="3">
        <f t="shared" si="9"/>
        <v>0.85509838998211085</v>
      </c>
      <c r="V20" s="20">
        <f t="shared" si="0"/>
        <v>8.0155661325171899</v>
      </c>
      <c r="W20" s="6">
        <v>6.8999999999999999E-3</v>
      </c>
      <c r="X20" s="6">
        <v>2.222</v>
      </c>
      <c r="Y20" s="6">
        <v>0.13300000000000001</v>
      </c>
      <c r="Z20" s="6">
        <v>11.941370388885369</v>
      </c>
      <c r="AA20" s="6">
        <v>-5.7493759226184871</v>
      </c>
      <c r="AB20" s="6">
        <f t="shared" si="8"/>
        <v>0.84842455610276113</v>
      </c>
      <c r="AC20" s="6">
        <f t="shared" si="1"/>
        <v>-1.0000000000000009E-3</v>
      </c>
    </row>
    <row r="21" spans="1:29" s="6" customFormat="1" x14ac:dyDescent="0.2">
      <c r="A21" s="3">
        <v>10</v>
      </c>
      <c r="B21" s="3" t="s">
        <v>30</v>
      </c>
      <c r="C21" s="3" t="s">
        <v>31</v>
      </c>
      <c r="D21" s="3">
        <v>4</v>
      </c>
      <c r="E21" s="3"/>
      <c r="F21" s="3"/>
      <c r="G21" s="3"/>
      <c r="H21" s="15">
        <v>0.45833333333333331</v>
      </c>
      <c r="I21" s="5">
        <v>43354</v>
      </c>
      <c r="J21" s="3">
        <v>25</v>
      </c>
      <c r="K21" s="3">
        <v>30.26</v>
      </c>
      <c r="L21" s="6">
        <v>9.5E-4</v>
      </c>
      <c r="M21" s="3">
        <f t="shared" si="6"/>
        <v>6.8755303371257943</v>
      </c>
      <c r="N21" s="3">
        <f t="shared" si="7"/>
        <v>6.9032075455529043</v>
      </c>
      <c r="O21" s="18">
        <v>-2.4E-2</v>
      </c>
      <c r="P21" s="18">
        <v>-3.6999999999999998E-2</v>
      </c>
      <c r="Q21" s="18">
        <v>4.4999999999999998E-2</v>
      </c>
      <c r="R21" s="19">
        <v>0.71499999999999997</v>
      </c>
      <c r="S21" s="19">
        <v>0.11</v>
      </c>
      <c r="T21" s="19">
        <v>6.5000000000000002E-2</v>
      </c>
      <c r="U21" s="3">
        <f t="shared" si="9"/>
        <v>0.17663421418636996</v>
      </c>
      <c r="V21" s="20">
        <f t="shared" si="0"/>
        <v>8.0155661325171899</v>
      </c>
      <c r="W21" s="6">
        <v>6.8999999999999999E-3</v>
      </c>
      <c r="X21" s="6">
        <v>2.222</v>
      </c>
      <c r="Y21" s="6">
        <v>0.13300000000000001</v>
      </c>
      <c r="Z21" s="6">
        <v>11.941370388885369</v>
      </c>
      <c r="AA21" s="6">
        <v>-5.7493759226184871</v>
      </c>
      <c r="AB21" s="6">
        <f t="shared" si="8"/>
        <v>0.16625467199017493</v>
      </c>
      <c r="AC21" s="6">
        <f t="shared" si="1"/>
        <v>-2.0000000000000004E-2</v>
      </c>
    </row>
    <row r="22" spans="1:29" s="6" customFormat="1" x14ac:dyDescent="0.2">
      <c r="A22" s="6">
        <v>14</v>
      </c>
      <c r="B22" s="3" t="s">
        <v>30</v>
      </c>
      <c r="C22" s="3" t="s">
        <v>31</v>
      </c>
      <c r="D22" s="3">
        <v>4</v>
      </c>
      <c r="F22" s="3"/>
      <c r="G22" s="3"/>
      <c r="H22" s="15">
        <v>0.45833333333333331</v>
      </c>
      <c r="I22" s="5">
        <v>43354</v>
      </c>
      <c r="J22" s="3">
        <v>25</v>
      </c>
      <c r="K22" s="3">
        <v>30.26</v>
      </c>
      <c r="L22" s="6">
        <v>9.5E-4</v>
      </c>
      <c r="M22" s="3">
        <f t="shared" si="6"/>
        <v>6.8346449634123552</v>
      </c>
      <c r="N22" s="3">
        <f t="shared" si="7"/>
        <v>6.8651281150012302</v>
      </c>
      <c r="O22" s="18">
        <v>-3.2000000000000001E-2</v>
      </c>
      <c r="P22" s="18">
        <v>-3.9E-2</v>
      </c>
      <c r="Q22" s="18">
        <v>4.5999999999999999E-2</v>
      </c>
      <c r="R22" s="19">
        <v>0.65700000000000003</v>
      </c>
      <c r="S22" s="19">
        <v>7.8E-2</v>
      </c>
      <c r="T22" s="19">
        <v>5.1999999999999998E-2</v>
      </c>
      <c r="U22" s="3">
        <f t="shared" si="9"/>
        <v>0.1625183016105417</v>
      </c>
      <c r="V22" s="20">
        <f t="shared" si="0"/>
        <v>8.0155661325171899</v>
      </c>
      <c r="W22" s="6">
        <v>6.8999999999999999E-3</v>
      </c>
      <c r="X22" s="6">
        <v>2.222</v>
      </c>
      <c r="Y22" s="6">
        <v>0.13300000000000001</v>
      </c>
      <c r="Z22" s="6">
        <v>11.941370388885369</v>
      </c>
      <c r="AA22" s="6">
        <v>-5.7493759226184871</v>
      </c>
      <c r="AB22" s="6">
        <f t="shared" si="8"/>
        <v>0.15206165961085188</v>
      </c>
      <c r="AC22" s="6">
        <f t="shared" si="1"/>
        <v>-5.9999999999999984E-3</v>
      </c>
    </row>
    <row r="23" spans="1:29" s="6" customFormat="1" x14ac:dyDescent="0.2">
      <c r="A23" s="6">
        <v>16</v>
      </c>
      <c r="B23" s="3" t="s">
        <v>30</v>
      </c>
      <c r="C23" s="3" t="s">
        <v>31</v>
      </c>
      <c r="D23" s="3">
        <v>5</v>
      </c>
      <c r="F23" s="3"/>
      <c r="G23" s="3"/>
      <c r="H23" s="15">
        <v>0.45833333333333331</v>
      </c>
      <c r="I23" s="5">
        <v>43354</v>
      </c>
      <c r="J23" s="3">
        <v>25</v>
      </c>
      <c r="K23" s="3">
        <v>30.26</v>
      </c>
      <c r="L23" s="6">
        <v>9.5E-4</v>
      </c>
      <c r="M23" s="3">
        <f t="shared" si="6"/>
        <v>7.6214701739845374</v>
      </c>
      <c r="N23" s="3">
        <f t="shared" si="7"/>
        <v>7.6250204465493532</v>
      </c>
      <c r="O23" s="18">
        <v>-8.0000000000000002E-3</v>
      </c>
      <c r="P23" s="18">
        <v>-2.3E-2</v>
      </c>
      <c r="Q23" s="18">
        <v>5.8999999999999997E-2</v>
      </c>
      <c r="R23" s="19">
        <v>0.56499999999999995</v>
      </c>
      <c r="S23" s="19">
        <v>0.47299999999999998</v>
      </c>
      <c r="T23" s="19">
        <v>6.5000000000000002E-2</v>
      </c>
      <c r="U23" s="3">
        <f t="shared" si="9"/>
        <v>0.86419753086419759</v>
      </c>
      <c r="V23" s="20">
        <f t="shared" si="0"/>
        <v>8.0155661325171899</v>
      </c>
      <c r="W23" s="6">
        <v>6.8999999999999999E-3</v>
      </c>
      <c r="X23" s="6">
        <v>2.222</v>
      </c>
      <c r="Y23" s="6">
        <v>0.13300000000000001</v>
      </c>
      <c r="Z23" s="6">
        <v>11.941370388885369</v>
      </c>
      <c r="AA23" s="6">
        <v>-5.7493759226184871</v>
      </c>
      <c r="AB23" s="6">
        <f t="shared" si="8"/>
        <v>0.85757339564727664</v>
      </c>
      <c r="AC23" s="6">
        <f t="shared" si="1"/>
        <v>-6.0000000000000053E-3</v>
      </c>
    </row>
    <row r="24" spans="1:29" s="6" customFormat="1" x14ac:dyDescent="0.2">
      <c r="A24" s="6">
        <v>17</v>
      </c>
      <c r="B24" s="3" t="s">
        <v>30</v>
      </c>
      <c r="C24" s="3" t="s">
        <v>31</v>
      </c>
      <c r="D24" s="3">
        <v>5</v>
      </c>
      <c r="F24" s="3"/>
      <c r="G24" s="3"/>
      <c r="H24" s="15">
        <v>0.45833333333333331</v>
      </c>
      <c r="I24" s="5">
        <v>43354</v>
      </c>
      <c r="J24" s="3">
        <v>25</v>
      </c>
      <c r="K24" s="3">
        <v>30.26</v>
      </c>
      <c r="L24" s="6">
        <v>9.5E-4</v>
      </c>
      <c r="M24" s="3">
        <f t="shared" si="6"/>
        <v>7.6215178674030355</v>
      </c>
      <c r="N24" s="3">
        <f t="shared" si="7"/>
        <v>7.6250675340836551</v>
      </c>
      <c r="O24" s="18">
        <v>-1.4999999999999999E-2</v>
      </c>
      <c r="P24" s="18">
        <v>-2.7E-2</v>
      </c>
      <c r="Q24" s="18">
        <v>5.7000000000000002E-2</v>
      </c>
      <c r="R24" s="19">
        <v>0.54800000000000004</v>
      </c>
      <c r="S24" s="19">
        <v>0.46</v>
      </c>
      <c r="T24" s="19">
        <v>0.06</v>
      </c>
      <c r="U24" s="3">
        <f t="shared" si="9"/>
        <v>0.86428571428571432</v>
      </c>
      <c r="V24" s="20">
        <f t="shared" si="0"/>
        <v>8.0155661325171899</v>
      </c>
      <c r="W24" s="6">
        <v>6.8999999999999999E-3</v>
      </c>
      <c r="X24" s="6">
        <v>2.222</v>
      </c>
      <c r="Y24" s="6">
        <v>0.13300000000000001</v>
      </c>
      <c r="Z24" s="6">
        <v>11.941370388885369</v>
      </c>
      <c r="AA24" s="6">
        <v>-5.7493759226184871</v>
      </c>
      <c r="AB24" s="6">
        <f t="shared" si="8"/>
        <v>0.85766206071845175</v>
      </c>
      <c r="AC24" s="6">
        <f t="shared" si="1"/>
        <v>-2.9999999999999957E-3</v>
      </c>
    </row>
    <row r="25" spans="1:29" s="6" customFormat="1" x14ac:dyDescent="0.2">
      <c r="A25" s="6">
        <v>11</v>
      </c>
      <c r="B25" s="3" t="s">
        <v>30</v>
      </c>
      <c r="C25" s="3" t="s">
        <v>31</v>
      </c>
      <c r="D25" s="3">
        <v>6</v>
      </c>
      <c r="F25" s="3"/>
      <c r="G25" s="3"/>
      <c r="H25" s="15">
        <v>0.45833333333333331</v>
      </c>
      <c r="I25" s="5">
        <v>43354</v>
      </c>
      <c r="J25" s="3">
        <v>25</v>
      </c>
      <c r="K25" s="3">
        <v>30.26</v>
      </c>
      <c r="L25" s="6">
        <v>9.5E-4</v>
      </c>
      <c r="M25" s="3">
        <f>V25+(LOG10((AB25-W25)/(X25-(AB25*Y25))))</f>
        <v>7.0548978078066789</v>
      </c>
      <c r="N25" s="3">
        <f>V25+(LOG10((U25-W25)/(X25-(U25*Y25))))</f>
        <v>7.0728139870391571</v>
      </c>
      <c r="O25" s="18">
        <v>-1.7999999999999999E-2</v>
      </c>
      <c r="P25" s="18">
        <v>-2.9000000000000001E-2</v>
      </c>
      <c r="Q25" s="18">
        <v>5.3999999999999999E-2</v>
      </c>
      <c r="R25" s="19">
        <v>0.71399999999999997</v>
      </c>
      <c r="S25" s="19">
        <v>0.161</v>
      </c>
      <c r="T25" s="19">
        <v>5.7000000000000002E-2</v>
      </c>
      <c r="U25" s="3">
        <f>((S25-P25-(T25-Q25))/(R25-O25-(T25-Q25)))</f>
        <v>0.25651577503429357</v>
      </c>
      <c r="V25" s="20">
        <f t="shared" si="0"/>
        <v>8.0155661325171899</v>
      </c>
      <c r="W25" s="6">
        <v>6.8999999999999999E-3</v>
      </c>
      <c r="X25" s="6">
        <v>2.222</v>
      </c>
      <c r="Y25" s="6">
        <v>0.13300000000000001</v>
      </c>
      <c r="Z25" s="6">
        <v>11.941370388885399</v>
      </c>
      <c r="AA25" s="6">
        <v>-5.7493759226184897</v>
      </c>
      <c r="AB25" s="6">
        <f>U25-(L25*(Z25+(AA25*U25)))</f>
        <v>0.24657253850456873</v>
      </c>
      <c r="AC25" s="6">
        <f>Q25-T25</f>
        <v>-3.0000000000000027E-3</v>
      </c>
    </row>
    <row r="26" spans="1:29" s="6" customFormat="1" x14ac:dyDescent="0.2">
      <c r="A26" s="6">
        <v>21</v>
      </c>
      <c r="B26" s="3" t="s">
        <v>30</v>
      </c>
      <c r="C26" s="3" t="s">
        <v>31</v>
      </c>
      <c r="D26" s="3">
        <v>6</v>
      </c>
      <c r="F26" s="3"/>
      <c r="G26" s="3"/>
      <c r="H26" s="15">
        <v>0.45833333333333331</v>
      </c>
      <c r="I26" s="5">
        <v>43354</v>
      </c>
      <c r="J26" s="3">
        <v>25</v>
      </c>
      <c r="K26" s="3">
        <v>30.26</v>
      </c>
      <c r="L26" s="6">
        <v>9.5E-4</v>
      </c>
      <c r="M26" s="3">
        <f>V26+(LOG10((AB26-W26)/(X26-(AB26*Y26))))</f>
        <v>7.0452620537897355</v>
      </c>
      <c r="N26" s="3">
        <f>V26+(LOG10((U26-W26)/(X26-(U26*Y26))))</f>
        <v>7.0636113211022549</v>
      </c>
      <c r="O26" s="18">
        <v>-3.3000000000000002E-2</v>
      </c>
      <c r="P26" s="18">
        <v>-0.04</v>
      </c>
      <c r="Q26" s="18">
        <v>4.5999999999999999E-2</v>
      </c>
      <c r="R26" s="19">
        <v>0.70599999999999996</v>
      </c>
      <c r="S26" s="19">
        <v>0.14799999999999999</v>
      </c>
      <c r="T26" s="19">
        <v>4.9000000000000002E-2</v>
      </c>
      <c r="U26" s="3">
        <f>((S26-P26-(T26-Q26))/(R26-O26-(T26-Q26)))</f>
        <v>0.25135869565217389</v>
      </c>
      <c r="V26" s="20">
        <f t="shared" si="0"/>
        <v>8.0155661325171899</v>
      </c>
      <c r="W26" s="6">
        <v>6.8999999999999999E-3</v>
      </c>
      <c r="X26" s="6">
        <v>2.222</v>
      </c>
      <c r="Y26" s="6">
        <v>0.13300000000000001</v>
      </c>
      <c r="Z26" s="6">
        <v>11.941370388885399</v>
      </c>
      <c r="AA26" s="6">
        <v>-5.7493759226184897</v>
      </c>
      <c r="AB26" s="6">
        <f>U26-(L26*(Z26+(AA26*U26)))</f>
        <v>0.24138729163382</v>
      </c>
      <c r="AC26" s="6">
        <f>Q26-T26</f>
        <v>-3.0000000000000027E-3</v>
      </c>
    </row>
    <row r="27" spans="1:29" s="6" customFormat="1" x14ac:dyDescent="0.2">
      <c r="A27" s="3">
        <v>1</v>
      </c>
      <c r="B27" s="3" t="s">
        <v>30</v>
      </c>
      <c r="C27" s="3" t="s">
        <v>31</v>
      </c>
      <c r="D27" s="3">
        <v>1</v>
      </c>
      <c r="E27" s="3"/>
      <c r="F27" s="3"/>
      <c r="G27" s="3"/>
      <c r="H27" s="15">
        <v>0.45833333333333331</v>
      </c>
      <c r="I27" s="5">
        <v>43362</v>
      </c>
      <c r="J27" s="6">
        <v>25</v>
      </c>
      <c r="K27" s="3">
        <v>30.31</v>
      </c>
      <c r="L27" s="6">
        <v>9.5E-4</v>
      </c>
      <c r="M27" s="6">
        <f>V27+(LOG10((AB27-W27)/(X27-AB27*Y27)))</f>
        <v>7.4802864044875097</v>
      </c>
      <c r="N27" s="6">
        <f>V27+(LOG10((U27-W27)/(X27-(U27*Y27))))</f>
        <v>7.4859376051684183</v>
      </c>
      <c r="O27" s="18">
        <v>-0.03</v>
      </c>
      <c r="P27" s="18">
        <v>0</v>
      </c>
      <c r="Q27" s="18">
        <v>0.08</v>
      </c>
      <c r="R27" s="19">
        <v>0.44</v>
      </c>
      <c r="S27" s="19">
        <v>0.3</v>
      </c>
      <c r="T27" s="19">
        <v>0.08</v>
      </c>
      <c r="U27" s="6">
        <f>((S27-P27-(T27-Q27))/(R27-O27-(T27-Q27)))</f>
        <v>0.63829787234042556</v>
      </c>
      <c r="V27" s="20">
        <f t="shared" si="0"/>
        <v>8.0154606325171898</v>
      </c>
      <c r="W27" s="6">
        <v>6.8999999999999999E-3</v>
      </c>
      <c r="X27" s="6">
        <v>2.222</v>
      </c>
      <c r="Y27" s="6">
        <v>0.13300000000000001</v>
      </c>
      <c r="Z27" s="6">
        <v>11.941370388885369</v>
      </c>
      <c r="AA27" s="6">
        <v>-5.7493759226184871</v>
      </c>
      <c r="AB27" s="6">
        <f>U27-(L27*(Z27+(AA27*U27)))</f>
        <v>0.63043989416874247</v>
      </c>
      <c r="AC27" s="6">
        <f t="shared" ref="AC27:AC42" si="10">Q27-T27</f>
        <v>0</v>
      </c>
    </row>
    <row r="28" spans="1:29" s="21" customFormat="1" x14ac:dyDescent="0.2">
      <c r="A28" s="3">
        <v>1</v>
      </c>
      <c r="B28" s="3" t="s">
        <v>30</v>
      </c>
      <c r="C28" s="3" t="s">
        <v>31</v>
      </c>
      <c r="D28" s="3">
        <v>2</v>
      </c>
      <c r="E28" s="3"/>
      <c r="F28" s="3"/>
      <c r="G28" s="3"/>
      <c r="H28" s="15">
        <v>0.45833333333333331</v>
      </c>
      <c r="I28" s="5">
        <v>43362</v>
      </c>
      <c r="J28" s="3">
        <v>25</v>
      </c>
      <c r="K28" s="3">
        <v>30.31</v>
      </c>
      <c r="L28" s="6">
        <v>9.5E-4</v>
      </c>
      <c r="M28" s="6">
        <f>V28+(LOG10((AB28-W28)/(X28-(AB28*Y28))))</f>
        <v>7.0696808133715576</v>
      </c>
      <c r="N28" s="6">
        <f>V28+(LOG10((U28-W28)/(X28-(U28*Y28))))</f>
        <v>7.0869455579448806</v>
      </c>
      <c r="O28" s="18">
        <v>0.03</v>
      </c>
      <c r="P28" s="18">
        <v>0.04</v>
      </c>
      <c r="Q28" s="18">
        <v>0.12</v>
      </c>
      <c r="R28" s="19">
        <v>0.71</v>
      </c>
      <c r="S28" s="19">
        <v>0.22</v>
      </c>
      <c r="T28" s="19">
        <v>0.12</v>
      </c>
      <c r="U28" s="3">
        <f>((S28-P28-(T28-Q28))/(R28-O28-(T28-Q28)))</f>
        <v>0.26470588235294118</v>
      </c>
      <c r="V28" s="20">
        <f t="shared" si="0"/>
        <v>8.0154606325171898</v>
      </c>
      <c r="W28" s="3">
        <v>6.8999999999999999E-3</v>
      </c>
      <c r="X28" s="3">
        <v>2.222</v>
      </c>
      <c r="Y28" s="3">
        <v>0.13300000000000001</v>
      </c>
      <c r="Z28" s="6">
        <v>11.941370388885369</v>
      </c>
      <c r="AA28" s="6">
        <v>-5.7493759226184871</v>
      </c>
      <c r="AB28" s="6">
        <f>U28-(L28*(Z28+(AA28*U28)))</f>
        <v>0.25480737942874676</v>
      </c>
      <c r="AC28" s="6">
        <f t="shared" si="10"/>
        <v>0</v>
      </c>
    </row>
    <row r="29" spans="1:29" s="3" customFormat="1" x14ac:dyDescent="0.2">
      <c r="A29" s="3">
        <v>1</v>
      </c>
      <c r="B29" s="3" t="s">
        <v>30</v>
      </c>
      <c r="C29" s="3" t="s">
        <v>31</v>
      </c>
      <c r="D29" s="3">
        <v>3</v>
      </c>
      <c r="H29" s="15">
        <v>0.45833333333333331</v>
      </c>
      <c r="I29" s="5">
        <v>43362</v>
      </c>
      <c r="J29" s="3">
        <v>25</v>
      </c>
      <c r="K29" s="3">
        <v>30.31</v>
      </c>
      <c r="L29" s="6">
        <v>9.5E-4</v>
      </c>
      <c r="M29" s="3">
        <f t="shared" ref="M29:M32" si="11">V29+(LOG10((AB29-W29)/(X29-(AB29*Y29))))</f>
        <v>7.4924043604474626</v>
      </c>
      <c r="N29" s="3">
        <f t="shared" ref="N29:N32" si="12">V29+(LOG10((U29-W29)/(X29-(U29*Y29))))</f>
        <v>7.4978483528087683</v>
      </c>
      <c r="O29" s="18">
        <v>-0.02</v>
      </c>
      <c r="P29" s="18">
        <v>0</v>
      </c>
      <c r="Q29" s="18">
        <v>0.08</v>
      </c>
      <c r="R29" s="19">
        <v>0.56000000000000005</v>
      </c>
      <c r="S29" s="19">
        <v>0.38</v>
      </c>
      <c r="T29" s="19">
        <v>0.08</v>
      </c>
      <c r="U29" s="3">
        <f>((S29-P29-(T29-Q29))/(R29-O29-(T29-Q29)))</f>
        <v>0.65517241379310343</v>
      </c>
      <c r="V29" s="20">
        <f t="shared" si="0"/>
        <v>8.0154606325171898</v>
      </c>
      <c r="W29" s="6">
        <v>6.8999999999999999E-3</v>
      </c>
      <c r="X29" s="6">
        <v>2.222</v>
      </c>
      <c r="Y29" s="6">
        <v>0.13300000000000001</v>
      </c>
      <c r="Z29" s="6">
        <v>11.941370388885369</v>
      </c>
      <c r="AA29" s="6">
        <v>-5.7493759226184871</v>
      </c>
      <c r="AB29" s="6">
        <f>U29-(L29*(Z29+(AA29*U29)))</f>
        <v>0.64740660279963691</v>
      </c>
      <c r="AC29" s="6">
        <f t="shared" si="10"/>
        <v>0</v>
      </c>
    </row>
    <row r="30" spans="1:29" s="6" customFormat="1" x14ac:dyDescent="0.2">
      <c r="A30" s="3">
        <v>1</v>
      </c>
      <c r="B30" s="3" t="s">
        <v>30</v>
      </c>
      <c r="C30" s="3" t="s">
        <v>31</v>
      </c>
      <c r="D30" s="3">
        <v>4</v>
      </c>
      <c r="E30" s="3"/>
      <c r="F30" s="3"/>
      <c r="G30" s="3"/>
      <c r="H30" s="15">
        <v>0.45833333333333331</v>
      </c>
      <c r="I30" s="5">
        <v>43362</v>
      </c>
      <c r="J30" s="3">
        <v>25</v>
      </c>
      <c r="K30" s="3">
        <v>30.31</v>
      </c>
      <c r="L30" s="6">
        <v>9.5E-4</v>
      </c>
      <c r="M30" s="3">
        <f t="shared" si="11"/>
        <v>7.0627685529422948</v>
      </c>
      <c r="N30" s="3">
        <f t="shared" si="12"/>
        <v>7.080333091767959</v>
      </c>
      <c r="O30" s="18">
        <v>-0.01</v>
      </c>
      <c r="P30" s="18">
        <v>0</v>
      </c>
      <c r="Q30" s="18">
        <v>0.08</v>
      </c>
      <c r="R30" s="19">
        <v>0.68</v>
      </c>
      <c r="S30" s="19">
        <v>0.18</v>
      </c>
      <c r="T30" s="19">
        <v>0.08</v>
      </c>
      <c r="U30" s="3">
        <f>((S30-P30-(T30-Q30))/(R30-O30-(T30-Q30)))</f>
        <v>0.2608695652173913</v>
      </c>
      <c r="V30" s="20">
        <f t="shared" si="0"/>
        <v>8.0154606325171898</v>
      </c>
      <c r="W30" s="6">
        <v>6.8999999999999999E-3</v>
      </c>
      <c r="X30" s="6">
        <v>2.222</v>
      </c>
      <c r="Y30" s="6">
        <v>0.13300000000000001</v>
      </c>
      <c r="Z30" s="6">
        <v>11.941370388885369</v>
      </c>
      <c r="AA30" s="6">
        <v>-5.7493759226184871</v>
      </c>
      <c r="AB30" s="6">
        <f t="shared" ref="AB30:AB32" si="13">U30-(L30*(Z30+(AA30*U30)))</f>
        <v>0.25095010868529477</v>
      </c>
      <c r="AC30" s="6">
        <f t="shared" si="10"/>
        <v>0</v>
      </c>
    </row>
    <row r="31" spans="1:29" s="6" customFormat="1" x14ac:dyDescent="0.2">
      <c r="A31" s="3">
        <v>1</v>
      </c>
      <c r="B31" s="3" t="s">
        <v>30</v>
      </c>
      <c r="C31" s="3" t="s">
        <v>31</v>
      </c>
      <c r="D31" s="3">
        <v>5</v>
      </c>
      <c r="E31" s="3"/>
      <c r="F31" s="3"/>
      <c r="G31" s="3"/>
      <c r="H31" s="15">
        <v>0.45833333333333331</v>
      </c>
      <c r="I31" s="5">
        <v>43362</v>
      </c>
      <c r="J31" s="3">
        <v>25</v>
      </c>
      <c r="K31" s="3">
        <v>30.31</v>
      </c>
      <c r="L31" s="6">
        <v>9.5E-4</v>
      </c>
      <c r="M31" s="3">
        <f t="shared" si="11"/>
        <v>7.4887230445229687</v>
      </c>
      <c r="N31" s="3">
        <f t="shared" si="12"/>
        <v>7.4942293980065653</v>
      </c>
      <c r="O31" s="18">
        <v>-0.04</v>
      </c>
      <c r="P31" s="18">
        <v>-0.02</v>
      </c>
      <c r="Q31" s="18">
        <v>7.0000000000000007E-2</v>
      </c>
      <c r="R31" s="19">
        <v>0.56000000000000005</v>
      </c>
      <c r="S31" s="19">
        <v>0.37</v>
      </c>
      <c r="T31" s="19">
        <v>7.0000000000000007E-2</v>
      </c>
      <c r="U31" s="3">
        <f t="shared" ref="U31:U32" si="14">((S31-P31-(T31-Q31))/(R31-O31-(T31-Q31)))</f>
        <v>0.64999999999999991</v>
      </c>
      <c r="V31" s="20">
        <f t="shared" si="0"/>
        <v>8.0154606325171898</v>
      </c>
      <c r="W31" s="6">
        <v>6.8999999999999999E-3</v>
      </c>
      <c r="X31" s="6">
        <v>2.222</v>
      </c>
      <c r="Y31" s="6">
        <v>0.13300000000000001</v>
      </c>
      <c r="Z31" s="6">
        <v>11.941370388885369</v>
      </c>
      <c r="AA31" s="6">
        <v>-5.7493759226184871</v>
      </c>
      <c r="AB31" s="6">
        <f t="shared" si="13"/>
        <v>0.64220593776277568</v>
      </c>
      <c r="AC31" s="6">
        <f t="shared" si="10"/>
        <v>0</v>
      </c>
    </row>
    <row r="32" spans="1:29" s="6" customFormat="1" x14ac:dyDescent="0.2">
      <c r="A32" s="3">
        <v>1</v>
      </c>
      <c r="B32" s="3" t="s">
        <v>30</v>
      </c>
      <c r="C32" s="3" t="s">
        <v>31</v>
      </c>
      <c r="D32" s="3">
        <v>6</v>
      </c>
      <c r="E32" s="3"/>
      <c r="F32" s="3"/>
      <c r="G32" s="3"/>
      <c r="H32" s="15">
        <v>0.45833333333333331</v>
      </c>
      <c r="I32" s="5">
        <v>43362</v>
      </c>
      <c r="J32" s="3">
        <v>25</v>
      </c>
      <c r="K32" s="3">
        <v>30.31</v>
      </c>
      <c r="L32" s="6">
        <v>9.5E-4</v>
      </c>
      <c r="M32" s="3">
        <f t="shared" si="11"/>
        <v>6.9357677307741596</v>
      </c>
      <c r="N32" s="3">
        <f t="shared" si="12"/>
        <v>6.9597292464263329</v>
      </c>
      <c r="O32" s="18">
        <v>-0.03</v>
      </c>
      <c r="P32" s="18">
        <v>0</v>
      </c>
      <c r="Q32" s="18">
        <v>0.08</v>
      </c>
      <c r="R32" s="19">
        <v>0.63</v>
      </c>
      <c r="S32" s="19">
        <v>0.14000000000000001</v>
      </c>
      <c r="T32" s="19">
        <v>0.09</v>
      </c>
      <c r="U32" s="3">
        <f t="shared" si="14"/>
        <v>0.2</v>
      </c>
      <c r="V32" s="20">
        <f t="shared" si="0"/>
        <v>8.0154606325171898</v>
      </c>
      <c r="W32" s="6">
        <v>6.8999999999999999E-3</v>
      </c>
      <c r="X32" s="6">
        <v>2.222</v>
      </c>
      <c r="Y32" s="6">
        <v>0.13300000000000001</v>
      </c>
      <c r="Z32" s="6">
        <v>11.941370388885369</v>
      </c>
      <c r="AA32" s="6">
        <v>-5.7493759226184871</v>
      </c>
      <c r="AB32" s="6">
        <f t="shared" si="13"/>
        <v>0.18974807955585643</v>
      </c>
      <c r="AC32" s="6">
        <f t="shared" si="10"/>
        <v>-9.999999999999995E-3</v>
      </c>
    </row>
    <row r="33" spans="1:29" s="6" customFormat="1" x14ac:dyDescent="0.2">
      <c r="A33" s="3">
        <v>1</v>
      </c>
      <c r="B33" s="3" t="s">
        <v>30</v>
      </c>
      <c r="C33" s="3" t="s">
        <v>31</v>
      </c>
      <c r="D33" s="3">
        <v>1</v>
      </c>
      <c r="E33" s="3"/>
      <c r="F33" s="3"/>
      <c r="G33" s="3"/>
      <c r="H33" s="15">
        <v>0.45833333333333331</v>
      </c>
      <c r="I33" s="5">
        <v>43375</v>
      </c>
      <c r="J33" s="6">
        <v>25</v>
      </c>
      <c r="K33" s="3">
        <v>28.27</v>
      </c>
      <c r="L33" s="6">
        <v>9.5E-4</v>
      </c>
      <c r="M33" s="6">
        <f>V33+(LOG10((AB33-W33)/(X33-AB33*Y33)))</f>
        <v>7.551322908593745</v>
      </c>
      <c r="N33" s="6">
        <f>V33+(LOG10((U33-W33)/(X33-(U33*Y33))))</f>
        <v>7.5558989358969439</v>
      </c>
      <c r="O33" s="18">
        <v>-0.02</v>
      </c>
      <c r="P33" s="18">
        <v>0.02</v>
      </c>
      <c r="Q33" s="18">
        <v>0.1</v>
      </c>
      <c r="R33" s="19">
        <v>0.56000000000000005</v>
      </c>
      <c r="S33" s="19">
        <v>0.45</v>
      </c>
      <c r="T33" s="19">
        <v>0.11</v>
      </c>
      <c r="U33" s="6">
        <f>((S33-P33-(T33-Q33))/(R33-O33-(T33-Q33)))</f>
        <v>0.73684210526315774</v>
      </c>
      <c r="V33" s="20">
        <f t="shared" si="0"/>
        <v>8.0197650325171903</v>
      </c>
      <c r="W33" s="6">
        <v>6.8999999999999999E-3</v>
      </c>
      <c r="X33" s="6">
        <v>2.222</v>
      </c>
      <c r="Y33" s="6">
        <v>0.13300000000000001</v>
      </c>
      <c r="Z33" s="6">
        <v>11.941370388885369</v>
      </c>
      <c r="AA33" s="6">
        <v>-5.7493759226184871</v>
      </c>
      <c r="AB33" s="6">
        <f>U33-(L33*(Z33+(AA33*U33)))</f>
        <v>0.7295223665395496</v>
      </c>
      <c r="AC33" s="6">
        <f t="shared" si="10"/>
        <v>-9.999999999999995E-3</v>
      </c>
    </row>
    <row r="34" spans="1:29" s="21" customFormat="1" x14ac:dyDescent="0.2">
      <c r="A34" s="3">
        <v>2</v>
      </c>
      <c r="B34" s="3" t="s">
        <v>30</v>
      </c>
      <c r="C34" s="3" t="s">
        <v>31</v>
      </c>
      <c r="D34" s="3">
        <v>1</v>
      </c>
      <c r="E34" s="3"/>
      <c r="F34" s="3"/>
      <c r="G34" s="3"/>
      <c r="H34" s="15">
        <v>0.45833333333333331</v>
      </c>
      <c r="I34" s="5">
        <v>43375</v>
      </c>
      <c r="J34" s="3">
        <v>25</v>
      </c>
      <c r="K34" s="3">
        <v>28.27</v>
      </c>
      <c r="L34" s="6">
        <v>9.5E-4</v>
      </c>
      <c r="M34" s="6">
        <f>V34+(LOG10((AB34-W34)/(X34-(AB34*Y34))))</f>
        <v>7.559561820539618</v>
      </c>
      <c r="N34" s="6">
        <f>V34+(LOG10((U34-W34)/(X34-(U34*Y34))))</f>
        <v>7.564015751568741</v>
      </c>
      <c r="O34" s="18">
        <v>-0.01</v>
      </c>
      <c r="P34" s="18">
        <v>0.01</v>
      </c>
      <c r="Q34" s="18">
        <v>0.1</v>
      </c>
      <c r="R34" s="19">
        <v>0.55000000000000004</v>
      </c>
      <c r="S34" s="19">
        <v>0.43</v>
      </c>
      <c r="T34" s="19">
        <v>0.1</v>
      </c>
      <c r="U34" s="3">
        <f>((S34-P34-(T34-Q34))/(R34-O34-(T34-Q34)))</f>
        <v>0.74999999999999989</v>
      </c>
      <c r="V34" s="20">
        <f t="shared" si="0"/>
        <v>8.0197650325171903</v>
      </c>
      <c r="W34" s="3">
        <v>6.8999999999999999E-3</v>
      </c>
      <c r="X34" s="3">
        <v>2.222</v>
      </c>
      <c r="Y34" s="3">
        <v>0.13300000000000001</v>
      </c>
      <c r="Z34" s="6">
        <v>11.941370388885369</v>
      </c>
      <c r="AA34" s="6">
        <v>-5.7493759226184871</v>
      </c>
      <c r="AB34" s="6">
        <f>U34-(L34*(Z34+(AA34*U34)))</f>
        <v>0.74275212847542449</v>
      </c>
      <c r="AC34" s="6">
        <f t="shared" si="10"/>
        <v>0</v>
      </c>
    </row>
    <row r="35" spans="1:29" s="3" customFormat="1" x14ac:dyDescent="0.2">
      <c r="A35" s="3">
        <v>3</v>
      </c>
      <c r="B35" s="3" t="s">
        <v>30</v>
      </c>
      <c r="C35" s="3" t="s">
        <v>31</v>
      </c>
      <c r="D35" s="3">
        <v>2</v>
      </c>
      <c r="H35" s="15">
        <v>0.45833333333333331</v>
      </c>
      <c r="I35" s="5">
        <v>43375</v>
      </c>
      <c r="J35" s="3">
        <v>25</v>
      </c>
      <c r="K35" s="3">
        <v>28.27</v>
      </c>
      <c r="L35" s="6">
        <v>9.5E-4</v>
      </c>
      <c r="M35" s="3">
        <f t="shared" ref="M35:M42" si="15">V35+(LOG10((AB35-W35)/(X35-(AB35*Y35))))</f>
        <v>7.09953572231084</v>
      </c>
      <c r="N35" s="3">
        <f t="shared" ref="N35:N42" si="16">V35+(LOG10((U35-W35)/(X35-(U35*Y35))))</f>
        <v>7.1157310011459485</v>
      </c>
      <c r="O35" s="18">
        <v>-0.03</v>
      </c>
      <c r="P35" s="18">
        <v>0</v>
      </c>
      <c r="Q35" s="18">
        <v>0.09</v>
      </c>
      <c r="R35" s="19">
        <v>0.65</v>
      </c>
      <c r="S35" s="19">
        <v>0.19</v>
      </c>
      <c r="T35" s="19">
        <v>0.09</v>
      </c>
      <c r="U35" s="3">
        <f>((S35-P35-(T35-Q35))/(R35-O35-(T35-Q35)))</f>
        <v>0.27941176470588236</v>
      </c>
      <c r="V35" s="20">
        <f t="shared" si="0"/>
        <v>8.0197650325171903</v>
      </c>
      <c r="W35" s="6">
        <v>6.8999999999999999E-3</v>
      </c>
      <c r="X35" s="6">
        <v>2.222</v>
      </c>
      <c r="Y35" s="6">
        <v>0.13300000000000001</v>
      </c>
      <c r="Z35" s="6">
        <v>11.941370388885369</v>
      </c>
      <c r="AA35" s="6">
        <v>-5.7493759226184871</v>
      </c>
      <c r="AB35" s="6">
        <f>U35-(L35*(Z35+(AA35*U35)))</f>
        <v>0.2695935839453128</v>
      </c>
      <c r="AC35" s="6">
        <f t="shared" si="10"/>
        <v>0</v>
      </c>
    </row>
    <row r="36" spans="1:29" s="6" customFormat="1" x14ac:dyDescent="0.2">
      <c r="A36" s="3">
        <v>4</v>
      </c>
      <c r="B36" s="3" t="s">
        <v>30</v>
      </c>
      <c r="C36" s="3" t="s">
        <v>31</v>
      </c>
      <c r="D36" s="3">
        <v>2</v>
      </c>
      <c r="E36" s="3"/>
      <c r="F36" s="3"/>
      <c r="G36" s="3"/>
      <c r="H36" s="15">
        <v>0.45833333333333331</v>
      </c>
      <c r="I36" s="5">
        <v>43375</v>
      </c>
      <c r="J36" s="3">
        <v>25</v>
      </c>
      <c r="K36" s="3">
        <v>28.27</v>
      </c>
      <c r="L36" s="6">
        <v>9.5E-4</v>
      </c>
      <c r="M36" s="3">
        <f t="shared" si="15"/>
        <v>7.075625542260874</v>
      </c>
      <c r="N36" s="3">
        <f t="shared" si="16"/>
        <v>7.0928198090521191</v>
      </c>
      <c r="O36" s="18">
        <v>-0.03</v>
      </c>
      <c r="P36" s="18">
        <v>0</v>
      </c>
      <c r="Q36" s="18">
        <v>0.09</v>
      </c>
      <c r="R36" s="19">
        <v>0.62</v>
      </c>
      <c r="S36" s="19">
        <v>0.18</v>
      </c>
      <c r="T36" s="19">
        <v>0.1</v>
      </c>
      <c r="U36" s="3">
        <f>((S36-P36-(T36-Q36))/(R36-O36-(T36-Q36)))</f>
        <v>0.26562499999999994</v>
      </c>
      <c r="V36" s="20">
        <f t="shared" si="0"/>
        <v>8.0197650325171903</v>
      </c>
      <c r="W36" s="6">
        <v>6.8999999999999999E-3</v>
      </c>
      <c r="X36" s="6">
        <v>2.222</v>
      </c>
      <c r="Y36" s="6">
        <v>0.13300000000000001</v>
      </c>
      <c r="Z36" s="6">
        <v>11.941370388885369</v>
      </c>
      <c r="AA36" s="6">
        <v>-5.7493759226184871</v>
      </c>
      <c r="AB36" s="6">
        <f t="shared" ref="AB36:AB42" si="17">U36-(L36*(Z36+(AA36*U36)))</f>
        <v>0.2557315172110321</v>
      </c>
      <c r="AC36" s="6">
        <f t="shared" si="10"/>
        <v>-1.0000000000000009E-2</v>
      </c>
    </row>
    <row r="37" spans="1:29" s="6" customFormat="1" x14ac:dyDescent="0.2">
      <c r="A37" s="3">
        <v>5</v>
      </c>
      <c r="B37" s="3" t="s">
        <v>30</v>
      </c>
      <c r="C37" s="3" t="s">
        <v>31</v>
      </c>
      <c r="D37" s="3">
        <v>3</v>
      </c>
      <c r="E37" s="3"/>
      <c r="F37" s="3"/>
      <c r="G37" s="3"/>
      <c r="H37" s="15">
        <v>0.45833333333333331</v>
      </c>
      <c r="I37" s="5">
        <v>43375</v>
      </c>
      <c r="J37" s="3">
        <v>25</v>
      </c>
      <c r="K37" s="3">
        <v>28.27</v>
      </c>
      <c r="L37" s="6">
        <v>9.5E-4</v>
      </c>
      <c r="M37" s="3">
        <f t="shared" si="15"/>
        <v>7.559561820539618</v>
      </c>
      <c r="N37" s="3">
        <f t="shared" si="16"/>
        <v>7.564015751568741</v>
      </c>
      <c r="O37" s="18">
        <v>-0.01</v>
      </c>
      <c r="P37" s="18">
        <v>0.02</v>
      </c>
      <c r="Q37" s="18">
        <v>0.11</v>
      </c>
      <c r="R37" s="19">
        <v>0.55000000000000004</v>
      </c>
      <c r="S37" s="19">
        <v>0.44</v>
      </c>
      <c r="T37" s="19">
        <v>0.11</v>
      </c>
      <c r="U37" s="3">
        <f t="shared" ref="U37:U42" si="18">((S37-P37-(T37-Q37))/(R37-O37-(T37-Q37)))</f>
        <v>0.74999999999999989</v>
      </c>
      <c r="V37" s="20">
        <f t="shared" si="0"/>
        <v>8.0197650325171903</v>
      </c>
      <c r="W37" s="6">
        <v>6.8999999999999999E-3</v>
      </c>
      <c r="X37" s="6">
        <v>2.222</v>
      </c>
      <c r="Y37" s="6">
        <v>0.13300000000000001</v>
      </c>
      <c r="Z37" s="6">
        <v>11.941370388885369</v>
      </c>
      <c r="AA37" s="6">
        <v>-5.7493759226184871</v>
      </c>
      <c r="AB37" s="6">
        <f t="shared" si="17"/>
        <v>0.74275212847542449</v>
      </c>
      <c r="AC37" s="6">
        <f t="shared" si="10"/>
        <v>0</v>
      </c>
    </row>
    <row r="38" spans="1:29" s="6" customFormat="1" x14ac:dyDescent="0.2">
      <c r="A38" s="3">
        <v>6</v>
      </c>
      <c r="B38" s="3" t="s">
        <v>30</v>
      </c>
      <c r="C38" s="3" t="s">
        <v>31</v>
      </c>
      <c r="D38" s="3">
        <v>3</v>
      </c>
      <c r="E38" s="3"/>
      <c r="F38" s="3"/>
      <c r="G38" s="3"/>
      <c r="H38" s="15">
        <v>0.45833333333333331</v>
      </c>
      <c r="I38" s="5">
        <v>43375</v>
      </c>
      <c r="J38" s="3">
        <v>25</v>
      </c>
      <c r="K38" s="3">
        <v>28.27</v>
      </c>
      <c r="L38" s="6">
        <v>9.5E-4</v>
      </c>
      <c r="M38" s="3">
        <f t="shared" si="15"/>
        <v>7.5673883322527056</v>
      </c>
      <c r="N38" s="3">
        <f t="shared" si="16"/>
        <v>7.5717283112898492</v>
      </c>
      <c r="O38" s="18">
        <v>-0.02</v>
      </c>
      <c r="P38" s="18">
        <v>0.01</v>
      </c>
      <c r="Q38" s="18">
        <v>0.1</v>
      </c>
      <c r="R38" s="19">
        <v>0.56999999999999995</v>
      </c>
      <c r="S38" s="19">
        <v>0.46</v>
      </c>
      <c r="T38" s="19">
        <v>0.1</v>
      </c>
      <c r="U38" s="3">
        <f t="shared" si="18"/>
        <v>0.76271186440677974</v>
      </c>
      <c r="V38" s="20">
        <f t="shared" si="0"/>
        <v>8.0197650325171903</v>
      </c>
      <c r="W38" s="6">
        <v>6.8999999999999999E-3</v>
      </c>
      <c r="X38" s="6">
        <v>2.222</v>
      </c>
      <c r="Y38" s="6">
        <v>0.13300000000000001</v>
      </c>
      <c r="Z38" s="6">
        <v>11.941370388885369</v>
      </c>
      <c r="AA38" s="6">
        <v>-5.7493759226184871</v>
      </c>
      <c r="AB38" s="6">
        <f t="shared" si="17"/>
        <v>0.75553342390499867</v>
      </c>
      <c r="AC38" s="6">
        <f t="shared" si="10"/>
        <v>0</v>
      </c>
    </row>
    <row r="39" spans="1:29" s="6" customFormat="1" x14ac:dyDescent="0.2">
      <c r="A39" s="3">
        <v>7</v>
      </c>
      <c r="B39" s="3" t="s">
        <v>30</v>
      </c>
      <c r="C39" s="3" t="s">
        <v>31</v>
      </c>
      <c r="D39" s="3">
        <v>4</v>
      </c>
      <c r="E39" s="3"/>
      <c r="F39" s="3"/>
      <c r="G39" s="3"/>
      <c r="H39" s="15">
        <v>0.45833333333333331</v>
      </c>
      <c r="I39" s="5">
        <v>43375</v>
      </c>
      <c r="J39" s="3">
        <v>25</v>
      </c>
      <c r="K39" s="3">
        <v>28.27</v>
      </c>
      <c r="L39" s="6">
        <v>9.5E-4</v>
      </c>
      <c r="M39" s="3">
        <f t="shared" si="15"/>
        <v>7.0809939611934398</v>
      </c>
      <c r="N39" s="3">
        <f t="shared" si="16"/>
        <v>7.0979593379841921</v>
      </c>
      <c r="O39" s="18">
        <v>-0.05</v>
      </c>
      <c r="P39" s="18">
        <v>-0.02</v>
      </c>
      <c r="Q39" s="18">
        <v>7.0000000000000007E-2</v>
      </c>
      <c r="R39" s="19">
        <v>0.62</v>
      </c>
      <c r="S39" s="19">
        <v>0.16</v>
      </c>
      <c r="T39" s="19">
        <v>7.0000000000000007E-2</v>
      </c>
      <c r="U39" s="3">
        <f t="shared" si="18"/>
        <v>0.26865671641791045</v>
      </c>
      <c r="V39" s="20">
        <f t="shared" si="0"/>
        <v>8.0197650325171903</v>
      </c>
      <c r="W39" s="6">
        <v>6.8999999999999999E-3</v>
      </c>
      <c r="X39" s="6">
        <v>2.222</v>
      </c>
      <c r="Y39" s="6">
        <v>0.13300000000000001</v>
      </c>
      <c r="Z39" s="6">
        <v>11.941370388885369</v>
      </c>
      <c r="AA39" s="6">
        <v>-5.7493759226184871</v>
      </c>
      <c r="AB39" s="6">
        <f t="shared" si="17"/>
        <v>0.2587797925824511</v>
      </c>
      <c r="AC39" s="6">
        <f t="shared" si="10"/>
        <v>0</v>
      </c>
    </row>
    <row r="40" spans="1:29" s="6" customFormat="1" x14ac:dyDescent="0.2">
      <c r="A40" s="6">
        <v>8</v>
      </c>
      <c r="B40" s="3" t="s">
        <v>30</v>
      </c>
      <c r="C40" s="3" t="s">
        <v>31</v>
      </c>
      <c r="D40" s="3">
        <v>4</v>
      </c>
      <c r="F40" s="3"/>
      <c r="G40" s="3"/>
      <c r="H40" s="15">
        <v>0.45833333333333331</v>
      </c>
      <c r="I40" s="5">
        <v>43375</v>
      </c>
      <c r="J40" s="3">
        <v>25</v>
      </c>
      <c r="K40" s="3">
        <v>28.27</v>
      </c>
      <c r="L40" s="6">
        <v>9.5E-4</v>
      </c>
      <c r="M40" s="3">
        <f t="shared" si="15"/>
        <v>7.0809939611934398</v>
      </c>
      <c r="N40" s="3">
        <f t="shared" si="16"/>
        <v>7.0979593379841921</v>
      </c>
      <c r="O40" s="18">
        <v>-0.03</v>
      </c>
      <c r="P40" s="18">
        <v>0</v>
      </c>
      <c r="Q40" s="18">
        <v>0.09</v>
      </c>
      <c r="R40" s="19">
        <v>0.64</v>
      </c>
      <c r="S40" s="19">
        <v>0.18</v>
      </c>
      <c r="T40" s="19">
        <v>0.09</v>
      </c>
      <c r="U40" s="3">
        <f t="shared" si="18"/>
        <v>0.26865671641791045</v>
      </c>
      <c r="V40" s="20">
        <f t="shared" si="0"/>
        <v>8.0197650325171903</v>
      </c>
      <c r="W40" s="6">
        <v>6.8999999999999999E-3</v>
      </c>
      <c r="X40" s="6">
        <v>2.222</v>
      </c>
      <c r="Y40" s="6">
        <v>0.13300000000000001</v>
      </c>
      <c r="Z40" s="6">
        <v>11.941370388885369</v>
      </c>
      <c r="AA40" s="6">
        <v>-5.7493759226184871</v>
      </c>
      <c r="AB40" s="6">
        <f t="shared" si="17"/>
        <v>0.2587797925824511</v>
      </c>
      <c r="AC40" s="6">
        <f t="shared" si="10"/>
        <v>0</v>
      </c>
    </row>
    <row r="41" spans="1:29" s="6" customFormat="1" x14ac:dyDescent="0.2">
      <c r="A41" s="6">
        <v>9</v>
      </c>
      <c r="B41" s="3" t="s">
        <v>30</v>
      </c>
      <c r="C41" s="3" t="s">
        <v>31</v>
      </c>
      <c r="D41" s="3">
        <v>5</v>
      </c>
      <c r="F41" s="3"/>
      <c r="G41" s="3"/>
      <c r="H41" s="15">
        <v>0.45833333333333331</v>
      </c>
      <c r="I41" s="5">
        <v>43375</v>
      </c>
      <c r="J41" s="3">
        <v>25</v>
      </c>
      <c r="K41" s="3">
        <v>28.27</v>
      </c>
      <c r="L41" s="6">
        <v>9.5E-4</v>
      </c>
      <c r="M41" s="3">
        <f t="shared" si="15"/>
        <v>7.5419979196504041</v>
      </c>
      <c r="N41" s="3">
        <f t="shared" si="16"/>
        <v>7.5467148383014777</v>
      </c>
      <c r="O41" s="18">
        <v>-0.03</v>
      </c>
      <c r="P41" s="18">
        <v>0.01</v>
      </c>
      <c r="Q41" s="18">
        <v>0.09</v>
      </c>
      <c r="R41" s="19">
        <v>0.51</v>
      </c>
      <c r="S41" s="19">
        <v>0.4</v>
      </c>
      <c r="T41" s="19">
        <v>0.09</v>
      </c>
      <c r="U41" s="3">
        <f t="shared" si="18"/>
        <v>0.72222222222222221</v>
      </c>
      <c r="V41" s="20">
        <f t="shared" si="0"/>
        <v>8.0197650325171903</v>
      </c>
      <c r="W41" s="6">
        <v>6.8999999999999999E-3</v>
      </c>
      <c r="X41" s="6">
        <v>2.222</v>
      </c>
      <c r="Y41" s="6">
        <v>0.13300000000000001</v>
      </c>
      <c r="Z41" s="6">
        <v>11.941370388885369</v>
      </c>
      <c r="AA41" s="6">
        <v>-5.7493759226184871</v>
      </c>
      <c r="AB41" s="6">
        <f t="shared" si="17"/>
        <v>0.71482263105524435</v>
      </c>
      <c r="AC41" s="6">
        <f t="shared" si="10"/>
        <v>0</v>
      </c>
    </row>
    <row r="42" spans="1:29" s="6" customFormat="1" x14ac:dyDescent="0.2">
      <c r="A42" s="6">
        <v>10</v>
      </c>
      <c r="B42" s="3" t="s">
        <v>30</v>
      </c>
      <c r="C42" s="3" t="s">
        <v>31</v>
      </c>
      <c r="D42" s="3">
        <v>5</v>
      </c>
      <c r="F42" s="3"/>
      <c r="G42" s="3"/>
      <c r="H42" s="15">
        <v>0.45833333333333331</v>
      </c>
      <c r="I42" s="5">
        <v>43375</v>
      </c>
      <c r="J42" s="3">
        <v>25</v>
      </c>
      <c r="K42" s="3">
        <v>28.27</v>
      </c>
      <c r="L42" s="6">
        <v>9.5E-4</v>
      </c>
      <c r="M42" s="3">
        <f t="shared" si="15"/>
        <v>7.5624810150864299</v>
      </c>
      <c r="N42" s="3">
        <f t="shared" si="16"/>
        <v>7.5668922137860557</v>
      </c>
      <c r="O42" s="18">
        <v>-0.04</v>
      </c>
      <c r="P42" s="18">
        <v>-0.01</v>
      </c>
      <c r="Q42" s="18">
        <v>0.08</v>
      </c>
      <c r="R42" s="19">
        <v>0.49</v>
      </c>
      <c r="S42" s="19">
        <v>0.39</v>
      </c>
      <c r="T42" s="19">
        <v>0.08</v>
      </c>
      <c r="U42" s="3">
        <f t="shared" si="18"/>
        <v>0.75471698113207553</v>
      </c>
      <c r="V42" s="20">
        <f t="shared" si="0"/>
        <v>8.0197650325171903</v>
      </c>
      <c r="W42" s="6">
        <v>6.8999999999999999E-3</v>
      </c>
      <c r="X42" s="6">
        <v>2.222</v>
      </c>
      <c r="Y42" s="6">
        <v>0.13300000000000001</v>
      </c>
      <c r="Z42" s="6">
        <v>11.941370388885369</v>
      </c>
      <c r="AA42" s="6">
        <v>-5.7493759226184871</v>
      </c>
      <c r="AB42" s="6">
        <f t="shared" si="17"/>
        <v>0.74749487332036091</v>
      </c>
      <c r="AC42" s="6">
        <f t="shared" si="10"/>
        <v>0</v>
      </c>
    </row>
    <row r="43" spans="1:29" s="6" customFormat="1" x14ac:dyDescent="0.2">
      <c r="A43" s="6">
        <v>11</v>
      </c>
      <c r="B43" s="3" t="s">
        <v>30</v>
      </c>
      <c r="C43" s="3" t="s">
        <v>31</v>
      </c>
      <c r="D43" s="3">
        <v>6</v>
      </c>
      <c r="F43" s="3"/>
      <c r="G43" s="3"/>
      <c r="H43" s="15">
        <v>0.45833333333333331</v>
      </c>
      <c r="I43" s="5">
        <v>43375</v>
      </c>
      <c r="J43" s="3">
        <v>25</v>
      </c>
      <c r="K43" s="3">
        <v>28.27</v>
      </c>
      <c r="L43" s="6">
        <v>9.5E-4</v>
      </c>
      <c r="M43" s="3">
        <f>V43+(LOG10((AB43-W43)/(X43-(AB43*Y43))))</f>
        <v>7.0610517613115897</v>
      </c>
      <c r="N43" s="3">
        <f>V43+(LOG10((U43-W43)/(X43-(U43*Y43))))</f>
        <v>7.0788811799962321</v>
      </c>
      <c r="O43" s="18">
        <v>-0.01</v>
      </c>
      <c r="P43" s="18">
        <v>0.02</v>
      </c>
      <c r="Q43" s="18">
        <v>0.11</v>
      </c>
      <c r="R43" s="19">
        <v>0.64</v>
      </c>
      <c r="S43" s="19">
        <v>0.18</v>
      </c>
      <c r="T43" s="19">
        <v>0.1</v>
      </c>
      <c r="U43" s="3">
        <f>((S43-P43-(T43-Q43))/(R43-O43-(T43-Q43)))</f>
        <v>0.25757575757575751</v>
      </c>
      <c r="V43" s="20">
        <f t="shared" si="0"/>
        <v>8.0197650325171903</v>
      </c>
      <c r="W43" s="6">
        <v>6.8999999999999999E-3</v>
      </c>
      <c r="X43" s="6">
        <v>2.222</v>
      </c>
      <c r="Y43" s="6">
        <v>0.13300000000000001</v>
      </c>
      <c r="Z43" s="6">
        <v>11.941370388885399</v>
      </c>
      <c r="AA43" s="6">
        <v>-5.7493759226184897</v>
      </c>
      <c r="AB43" s="6">
        <f>U43-(L43*(Z43+(AA43*U43)))</f>
        <v>0.24763831057222985</v>
      </c>
      <c r="AC43" s="6">
        <f>Q43-T43</f>
        <v>9.999999999999995E-3</v>
      </c>
    </row>
    <row r="44" spans="1:29" s="6" customFormat="1" x14ac:dyDescent="0.2">
      <c r="A44" s="6">
        <v>12</v>
      </c>
      <c r="B44" s="3" t="s">
        <v>30</v>
      </c>
      <c r="C44" s="3" t="s">
        <v>31</v>
      </c>
      <c r="D44" s="3">
        <v>6</v>
      </c>
      <c r="F44" s="3"/>
      <c r="G44" s="3"/>
      <c r="H44" s="15">
        <v>0.45833333333333331</v>
      </c>
      <c r="I44" s="5">
        <v>43375</v>
      </c>
      <c r="J44" s="3">
        <v>25</v>
      </c>
      <c r="K44" s="3">
        <v>28.27</v>
      </c>
      <c r="L44" s="6">
        <v>9.5E-4</v>
      </c>
      <c r="M44" s="3">
        <f>V44+(LOG10((AB44-W44)/(X44-(AB44*Y44))))</f>
        <v>7.0322590890772334</v>
      </c>
      <c r="N44" s="3">
        <f>V44+(LOG10((U44-W44)/(X44-(U44*Y44))))</f>
        <v>7.051404610538583</v>
      </c>
      <c r="O44" s="18">
        <v>0.02</v>
      </c>
      <c r="P44" s="18">
        <v>0.04</v>
      </c>
      <c r="Q44" s="18">
        <v>0.12</v>
      </c>
      <c r="R44" s="19">
        <v>0.68</v>
      </c>
      <c r="S44" s="19">
        <v>0.2</v>
      </c>
      <c r="T44" s="19">
        <v>0.12</v>
      </c>
      <c r="U44" s="3">
        <f>((S44-P44-(T44-Q44))/(R44-O44-(T44-Q44)))</f>
        <v>0.24242424242424243</v>
      </c>
      <c r="V44" s="20">
        <f t="shared" si="0"/>
        <v>8.0197650325171903</v>
      </c>
      <c r="W44" s="6">
        <v>6.8999999999999999E-3</v>
      </c>
      <c r="X44" s="6">
        <v>2.222</v>
      </c>
      <c r="Y44" s="6">
        <v>0.13300000000000001</v>
      </c>
      <c r="Z44" s="6">
        <v>11.941370388885399</v>
      </c>
      <c r="AA44" s="6">
        <v>-5.7493759226184897</v>
      </c>
      <c r="AB44" s="6">
        <f>U44-(L44*(Z44+(AA44*U44)))</f>
        <v>0.23240403925213163</v>
      </c>
      <c r="AC44" s="6">
        <f>Q44-T44</f>
        <v>0</v>
      </c>
    </row>
    <row r="45" spans="1:29" s="6" customFormat="1" x14ac:dyDescent="0.2">
      <c r="A45" s="3">
        <v>1</v>
      </c>
      <c r="B45" s="3" t="s">
        <v>30</v>
      </c>
      <c r="C45" s="3" t="s">
        <v>31</v>
      </c>
      <c r="D45" s="3">
        <v>1</v>
      </c>
      <c r="E45" s="3"/>
      <c r="F45" s="3"/>
      <c r="G45" s="3"/>
      <c r="H45" s="15">
        <v>0.45833333333333331</v>
      </c>
      <c r="I45" s="5">
        <v>43382</v>
      </c>
      <c r="J45" s="6">
        <v>25</v>
      </c>
      <c r="K45" s="3">
        <v>28.27</v>
      </c>
      <c r="L45" s="6">
        <v>9.5E-4</v>
      </c>
      <c r="M45" s="6">
        <f>V45+(LOG10((AB45-W45)/(X45-AB45*Y45)))</f>
        <v>7.5384058354544186</v>
      </c>
      <c r="N45" s="6">
        <f>V45+(LOG10((U45-W45)/(X45-(U45*Y45))))</f>
        <v>7.5431778043425108</v>
      </c>
      <c r="O45" s="18">
        <v>-0.02</v>
      </c>
      <c r="P45" s="18">
        <v>0</v>
      </c>
      <c r="Q45" s="18">
        <v>0.09</v>
      </c>
      <c r="R45" s="19">
        <v>0.57999999999999996</v>
      </c>
      <c r="S45" s="19">
        <v>0.43</v>
      </c>
      <c r="T45" s="19">
        <v>0.09</v>
      </c>
      <c r="U45" s="6">
        <f>((S45-P45-(T45-Q45))/(R45-O45-(T45-Q45)))</f>
        <v>0.71666666666666667</v>
      </c>
      <c r="V45" s="20">
        <f t="shared" si="0"/>
        <v>8.0197650325171903</v>
      </c>
      <c r="W45" s="6">
        <v>6.8999999999999999E-3</v>
      </c>
      <c r="X45" s="6">
        <v>2.222</v>
      </c>
      <c r="Y45" s="6">
        <v>0.13300000000000001</v>
      </c>
      <c r="Z45" s="6">
        <v>11.941370388885369</v>
      </c>
      <c r="AA45" s="6">
        <v>-5.7493759226184871</v>
      </c>
      <c r="AB45" s="6">
        <f>U45-(L45*(Z45+(AA45*U45)))</f>
        <v>0.70923673157120837</v>
      </c>
      <c r="AC45" s="6">
        <f t="shared" ref="AC45:AC54" si="19">Q45-T45</f>
        <v>0</v>
      </c>
    </row>
    <row r="46" spans="1:29" s="21" customFormat="1" x14ac:dyDescent="0.2">
      <c r="A46" s="3">
        <v>2</v>
      </c>
      <c r="B46" s="3" t="s">
        <v>30</v>
      </c>
      <c r="C46" s="3" t="s">
        <v>31</v>
      </c>
      <c r="D46" s="3">
        <v>1</v>
      </c>
      <c r="E46" s="3"/>
      <c r="F46" s="3"/>
      <c r="G46" s="3"/>
      <c r="H46" s="15">
        <v>0.45833333333333331</v>
      </c>
      <c r="I46" s="5">
        <v>43382</v>
      </c>
      <c r="J46" s="3">
        <v>25</v>
      </c>
      <c r="K46" s="3">
        <v>28.27</v>
      </c>
      <c r="L46" s="6">
        <v>9.5E-4</v>
      </c>
      <c r="M46" s="6">
        <f>V46+(LOG10((AB46-W46)/(X46-(AB46*Y46))))</f>
        <v>7.5175194810301695</v>
      </c>
      <c r="N46" s="6">
        <f>V46+(LOG10((U46-W46)/(X46-(U46*Y46))))</f>
        <v>7.5226203334175645</v>
      </c>
      <c r="O46" s="18">
        <v>-0.06</v>
      </c>
      <c r="P46" s="18">
        <v>-0.04</v>
      </c>
      <c r="Q46" s="18">
        <v>0.05</v>
      </c>
      <c r="R46" s="19">
        <v>0.49</v>
      </c>
      <c r="S46" s="19">
        <v>0.34</v>
      </c>
      <c r="T46" s="19">
        <v>0.06</v>
      </c>
      <c r="U46" s="3">
        <f>((S46-P46-(T46-Q46))/(R46-O46-(T46-Q46)))</f>
        <v>0.68518518518518512</v>
      </c>
      <c r="V46" s="20">
        <f t="shared" si="0"/>
        <v>8.0197650325171903</v>
      </c>
      <c r="W46" s="3">
        <v>6.8999999999999999E-3</v>
      </c>
      <c r="X46" s="3">
        <v>2.222</v>
      </c>
      <c r="Y46" s="3">
        <v>0.13300000000000001</v>
      </c>
      <c r="Z46" s="6">
        <v>11.941370388885369</v>
      </c>
      <c r="AA46" s="6">
        <v>-5.7493759226184871</v>
      </c>
      <c r="AB46" s="6">
        <f>U46-(L46*(Z46+(AA46*U46)))</f>
        <v>0.67758330116167065</v>
      </c>
      <c r="AC46" s="6">
        <f t="shared" si="19"/>
        <v>-9.999999999999995E-3</v>
      </c>
    </row>
    <row r="47" spans="1:29" s="3" customFormat="1" x14ac:dyDescent="0.2">
      <c r="A47" s="3">
        <v>3</v>
      </c>
      <c r="B47" s="3" t="s">
        <v>30</v>
      </c>
      <c r="C47" s="3" t="s">
        <v>31</v>
      </c>
      <c r="D47" s="3">
        <v>2</v>
      </c>
      <c r="H47" s="15">
        <v>0.45833333333333331</v>
      </c>
      <c r="I47" s="5">
        <v>43382</v>
      </c>
      <c r="J47" s="3">
        <v>25</v>
      </c>
      <c r="K47" s="3">
        <v>28.27</v>
      </c>
      <c r="L47" s="6">
        <v>9.5E-4</v>
      </c>
      <c r="M47" s="3">
        <f t="shared" ref="M47:M54" si="20">V47+(LOG10((AB47-W47)/(X47-(AB47*Y47))))</f>
        <v>7.1136119077687336</v>
      </c>
      <c r="N47" s="3">
        <f t="shared" ref="N47:N54" si="21">V47+(LOG10((U47-W47)/(X47-(U47*Y47))))</f>
        <v>7.1292431824125631</v>
      </c>
      <c r="O47" s="18">
        <v>0.02</v>
      </c>
      <c r="P47" s="18">
        <v>0.03</v>
      </c>
      <c r="Q47" s="18">
        <v>0.11</v>
      </c>
      <c r="R47" s="19">
        <v>0.69</v>
      </c>
      <c r="S47" s="19">
        <v>0.23</v>
      </c>
      <c r="T47" s="19">
        <v>0.12</v>
      </c>
      <c r="U47" s="3">
        <f>((S47-P47-(T47-Q47))/(R47-O47-(T47-Q47)))</f>
        <v>0.2878787878787879</v>
      </c>
      <c r="V47" s="20">
        <f t="shared" si="0"/>
        <v>8.0197650325171903</v>
      </c>
      <c r="W47" s="6">
        <v>6.8999999999999999E-3</v>
      </c>
      <c r="X47" s="6">
        <v>2.222</v>
      </c>
      <c r="Y47" s="6">
        <v>0.13300000000000001</v>
      </c>
      <c r="Z47" s="6">
        <v>11.941370388885369</v>
      </c>
      <c r="AA47" s="6">
        <v>-5.7493759226184871</v>
      </c>
      <c r="AB47" s="6">
        <f>U47-(L47*(Z47+(AA47*U47)))</f>
        <v>0.27810685321242656</v>
      </c>
      <c r="AC47" s="6">
        <f t="shared" si="19"/>
        <v>-9.999999999999995E-3</v>
      </c>
    </row>
    <row r="48" spans="1:29" s="6" customFormat="1" x14ac:dyDescent="0.2">
      <c r="A48" s="3">
        <v>4</v>
      </c>
      <c r="B48" s="3" t="s">
        <v>30</v>
      </c>
      <c r="C48" s="3" t="s">
        <v>31</v>
      </c>
      <c r="D48" s="3">
        <v>2</v>
      </c>
      <c r="E48" s="3"/>
      <c r="F48" s="3"/>
      <c r="G48" s="3"/>
      <c r="H48" s="15">
        <v>0.45833333333333331</v>
      </c>
      <c r="I48" s="5">
        <v>43382</v>
      </c>
      <c r="J48" s="3">
        <v>25</v>
      </c>
      <c r="K48" s="3">
        <v>28.27</v>
      </c>
      <c r="L48" s="6">
        <v>9.5E-4</v>
      </c>
      <c r="M48" s="3">
        <f t="shared" si="20"/>
        <v>7.1026294955239901</v>
      </c>
      <c r="N48" s="3">
        <f t="shared" si="21"/>
        <v>7.1186993102220404</v>
      </c>
      <c r="O48" s="18">
        <v>-0.05</v>
      </c>
      <c r="P48" s="18">
        <v>-0.04</v>
      </c>
      <c r="Q48" s="18">
        <v>0.04</v>
      </c>
      <c r="R48" s="19">
        <v>0.6</v>
      </c>
      <c r="S48" s="19">
        <v>0.15</v>
      </c>
      <c r="T48" s="19">
        <v>0.05</v>
      </c>
      <c r="U48" s="3">
        <f>((S48-P48-(T48-Q48))/(R48-O48-(T48-Q48)))</f>
        <v>0.28125</v>
      </c>
      <c r="V48" s="20">
        <f t="shared" si="0"/>
        <v>8.0197650325171903</v>
      </c>
      <c r="W48" s="6">
        <v>6.8999999999999999E-3</v>
      </c>
      <c r="X48" s="6">
        <v>2.222</v>
      </c>
      <c r="Y48" s="6">
        <v>0.13300000000000001</v>
      </c>
      <c r="Z48" s="6">
        <v>11.941370388885369</v>
      </c>
      <c r="AA48" s="6">
        <v>-5.7493759226184871</v>
      </c>
      <c r="AB48" s="6">
        <f t="shared" ref="AB48:AB54" si="22">U48-(L48*(Z48+(AA48*U48)))</f>
        <v>0.27144185950988353</v>
      </c>
      <c r="AC48" s="6">
        <f t="shared" si="19"/>
        <v>-1.0000000000000002E-2</v>
      </c>
    </row>
    <row r="49" spans="1:29" s="6" customFormat="1" x14ac:dyDescent="0.2">
      <c r="A49" s="3">
        <v>5</v>
      </c>
      <c r="B49" s="3" t="s">
        <v>30</v>
      </c>
      <c r="C49" s="3" t="s">
        <v>31</v>
      </c>
      <c r="D49" s="3">
        <v>3</v>
      </c>
      <c r="E49" s="3"/>
      <c r="F49" s="3"/>
      <c r="G49" s="3"/>
      <c r="H49" s="15">
        <v>0.45833333333333331</v>
      </c>
      <c r="I49" s="5">
        <v>43382</v>
      </c>
      <c r="J49" s="3">
        <v>25</v>
      </c>
      <c r="K49" s="3">
        <v>28.27</v>
      </c>
      <c r="L49" s="6">
        <v>9.5E-4</v>
      </c>
      <c r="M49" s="3">
        <f t="shared" si="20"/>
        <v>7.5008340624070202</v>
      </c>
      <c r="N49" s="3">
        <f t="shared" si="21"/>
        <v>7.5062087734965663</v>
      </c>
      <c r="O49" s="18">
        <v>-0.02</v>
      </c>
      <c r="P49" s="18">
        <v>0.01</v>
      </c>
      <c r="Q49" s="18">
        <v>0.09</v>
      </c>
      <c r="R49" s="19">
        <v>0.57999999999999996</v>
      </c>
      <c r="S49" s="19">
        <v>0.41</v>
      </c>
      <c r="T49" s="19">
        <v>0.1</v>
      </c>
      <c r="U49" s="3">
        <f t="shared" ref="U49:U54" si="23">((S49-P49-(T49-Q49))/(R49-O49-(T49-Q49)))</f>
        <v>0.66101694915254239</v>
      </c>
      <c r="V49" s="20">
        <f t="shared" si="0"/>
        <v>8.0197650325171903</v>
      </c>
      <c r="W49" s="6">
        <v>6.8999999999999999E-3</v>
      </c>
      <c r="X49" s="6">
        <v>2.222</v>
      </c>
      <c r="Y49" s="6">
        <v>0.13300000000000001</v>
      </c>
      <c r="Z49" s="6">
        <v>11.941370388885369</v>
      </c>
      <c r="AA49" s="6">
        <v>-5.7493759226184871</v>
      </c>
      <c r="AB49" s="6">
        <f t="shared" si="22"/>
        <v>0.65328306046840667</v>
      </c>
      <c r="AC49" s="6">
        <f t="shared" si="19"/>
        <v>-1.0000000000000009E-2</v>
      </c>
    </row>
    <row r="50" spans="1:29" s="6" customFormat="1" x14ac:dyDescent="0.2">
      <c r="A50" s="3">
        <v>6</v>
      </c>
      <c r="B50" s="3" t="s">
        <v>30</v>
      </c>
      <c r="C50" s="3" t="s">
        <v>31</v>
      </c>
      <c r="D50" s="3">
        <v>3</v>
      </c>
      <c r="E50" s="3"/>
      <c r="F50" s="3"/>
      <c r="G50" s="3"/>
      <c r="H50" s="15">
        <v>0.45833333333333331</v>
      </c>
      <c r="I50" s="5">
        <v>43382</v>
      </c>
      <c r="J50" s="3">
        <v>25</v>
      </c>
      <c r="K50" s="3">
        <v>28.27</v>
      </c>
      <c r="L50" s="6">
        <v>9.5E-4</v>
      </c>
      <c r="M50" s="3">
        <f t="shared" si="20"/>
        <v>7.524073893792937</v>
      </c>
      <c r="N50" s="3">
        <f t="shared" si="21"/>
        <v>7.5290699007316331</v>
      </c>
      <c r="O50" s="18">
        <v>0</v>
      </c>
      <c r="P50" s="18">
        <v>0.01</v>
      </c>
      <c r="Q50" s="18">
        <v>0.1</v>
      </c>
      <c r="R50" s="19">
        <v>0.61</v>
      </c>
      <c r="S50" s="19">
        <v>0.44</v>
      </c>
      <c r="T50" s="19">
        <v>0.12</v>
      </c>
      <c r="U50" s="3">
        <f t="shared" si="23"/>
        <v>0.69491525423728817</v>
      </c>
      <c r="V50" s="20">
        <f t="shared" si="0"/>
        <v>8.0197650325171903</v>
      </c>
      <c r="W50" s="6">
        <v>6.8999999999999999E-3</v>
      </c>
      <c r="X50" s="6">
        <v>2.222</v>
      </c>
      <c r="Y50" s="6">
        <v>0.13300000000000001</v>
      </c>
      <c r="Z50" s="6">
        <v>11.941370388885369</v>
      </c>
      <c r="AA50" s="6">
        <v>-5.7493759226184871</v>
      </c>
      <c r="AB50" s="6">
        <f t="shared" si="22"/>
        <v>0.68736651494727063</v>
      </c>
      <c r="AC50" s="6">
        <f t="shared" si="19"/>
        <v>-1.999999999999999E-2</v>
      </c>
    </row>
    <row r="51" spans="1:29" s="6" customFormat="1" x14ac:dyDescent="0.2">
      <c r="A51" s="3">
        <v>7</v>
      </c>
      <c r="B51" s="3" t="s">
        <v>30</v>
      </c>
      <c r="C51" s="3" t="s">
        <v>31</v>
      </c>
      <c r="D51" s="3">
        <v>4</v>
      </c>
      <c r="E51" s="3"/>
      <c r="F51" s="3"/>
      <c r="G51" s="3"/>
      <c r="H51" s="15">
        <v>0.45833333333333331</v>
      </c>
      <c r="I51" s="5">
        <v>43382</v>
      </c>
      <c r="J51" s="3">
        <v>25</v>
      </c>
      <c r="K51" s="3">
        <v>28.27</v>
      </c>
      <c r="L51" s="6">
        <v>9.5E-4</v>
      </c>
      <c r="M51" s="3">
        <f t="shared" si="20"/>
        <v>6.8904473248705926</v>
      </c>
      <c r="N51" s="3">
        <f t="shared" si="21"/>
        <v>6.9174287704268789</v>
      </c>
      <c r="O51" s="18">
        <v>0.09</v>
      </c>
      <c r="P51" s="18">
        <v>0.1</v>
      </c>
      <c r="Q51" s="18">
        <v>0.18</v>
      </c>
      <c r="R51" s="19">
        <v>0.92</v>
      </c>
      <c r="S51" s="19">
        <v>0.34</v>
      </c>
      <c r="T51" s="19">
        <v>0.28999999999999998</v>
      </c>
      <c r="U51" s="3">
        <f t="shared" si="23"/>
        <v>0.18055555555555558</v>
      </c>
      <c r="V51" s="20">
        <f t="shared" si="0"/>
        <v>8.0197650325171903</v>
      </c>
      <c r="W51" s="6">
        <v>6.8999999999999999E-3</v>
      </c>
      <c r="X51" s="6">
        <v>2.222</v>
      </c>
      <c r="Y51" s="6">
        <v>0.13300000000000001</v>
      </c>
      <c r="Z51" s="6">
        <v>11.941370388885369</v>
      </c>
      <c r="AA51" s="6">
        <v>-5.7493759226184871</v>
      </c>
      <c r="AB51" s="6">
        <f t="shared" si="22"/>
        <v>0.17019743136173029</v>
      </c>
      <c r="AC51" s="6">
        <f t="shared" si="19"/>
        <v>-0.10999999999999999</v>
      </c>
    </row>
    <row r="52" spans="1:29" s="6" customFormat="1" x14ac:dyDescent="0.2">
      <c r="A52" s="6">
        <v>8</v>
      </c>
      <c r="B52" s="3" t="s">
        <v>30</v>
      </c>
      <c r="C52" s="3" t="s">
        <v>31</v>
      </c>
      <c r="D52" s="3">
        <v>4</v>
      </c>
      <c r="F52" s="3"/>
      <c r="G52" s="3"/>
      <c r="H52" s="15">
        <v>0.45833333333333331</v>
      </c>
      <c r="I52" s="5">
        <v>43382</v>
      </c>
      <c r="J52" s="3">
        <v>25</v>
      </c>
      <c r="K52" s="3">
        <v>28.27</v>
      </c>
      <c r="L52" s="6">
        <v>9.5E-4</v>
      </c>
      <c r="M52" s="3">
        <f t="shared" si="20"/>
        <v>7.0110745945540218</v>
      </c>
      <c r="N52" s="3">
        <f t="shared" si="21"/>
        <v>7.0312428019727076</v>
      </c>
      <c r="O52" s="18">
        <v>0.01</v>
      </c>
      <c r="P52" s="18">
        <v>0.03</v>
      </c>
      <c r="Q52" s="18">
        <v>0.12</v>
      </c>
      <c r="R52" s="19">
        <v>0.82</v>
      </c>
      <c r="S52" s="19">
        <v>0.31</v>
      </c>
      <c r="T52" s="19">
        <v>0.24</v>
      </c>
      <c r="U52" s="3">
        <f t="shared" si="23"/>
        <v>0.23188405797101455</v>
      </c>
      <c r="V52" s="20">
        <f t="shared" si="0"/>
        <v>8.0197650325171903</v>
      </c>
      <c r="W52" s="6">
        <v>6.8999999999999999E-3</v>
      </c>
      <c r="X52" s="6">
        <v>2.222</v>
      </c>
      <c r="Y52" s="6">
        <v>0.13300000000000001</v>
      </c>
      <c r="Z52" s="6">
        <v>11.941370388885369</v>
      </c>
      <c r="AA52" s="6">
        <v>-5.7493759226184871</v>
      </c>
      <c r="AB52" s="6">
        <f t="shared" si="22"/>
        <v>0.2218062852903242</v>
      </c>
      <c r="AC52" s="6">
        <f t="shared" si="19"/>
        <v>-0.12</v>
      </c>
    </row>
    <row r="53" spans="1:29" s="6" customFormat="1" x14ac:dyDescent="0.2">
      <c r="A53" s="6">
        <v>9</v>
      </c>
      <c r="B53" s="3" t="s">
        <v>30</v>
      </c>
      <c r="C53" s="3" t="s">
        <v>31</v>
      </c>
      <c r="D53" s="3">
        <v>5</v>
      </c>
      <c r="F53" s="3"/>
      <c r="G53" s="3"/>
      <c r="H53" s="15">
        <v>0.45833333333333331</v>
      </c>
      <c r="I53" s="5">
        <v>43382</v>
      </c>
      <c r="J53" s="3">
        <v>25</v>
      </c>
      <c r="K53" s="3">
        <v>28.27</v>
      </c>
      <c r="L53" s="6">
        <v>9.5E-4</v>
      </c>
      <c r="M53" s="3">
        <f t="shared" si="20"/>
        <v>7.5047877810377646</v>
      </c>
      <c r="N53" s="3">
        <f t="shared" si="21"/>
        <v>7.5100966831946021</v>
      </c>
      <c r="O53" s="18">
        <v>-0.02</v>
      </c>
      <c r="P53" s="18">
        <v>0.02</v>
      </c>
      <c r="Q53" s="18">
        <v>0.11</v>
      </c>
      <c r="R53" s="19">
        <v>0.59</v>
      </c>
      <c r="S53" s="19">
        <v>0.43</v>
      </c>
      <c r="T53" s="19">
        <v>0.12</v>
      </c>
      <c r="U53" s="3">
        <f t="shared" si="23"/>
        <v>0.66666666666666663</v>
      </c>
      <c r="V53" s="20">
        <f t="shared" si="0"/>
        <v>8.0197650325171903</v>
      </c>
      <c r="W53" s="6">
        <v>6.8999999999999999E-3</v>
      </c>
      <c r="X53" s="6">
        <v>2.222</v>
      </c>
      <c r="Y53" s="6">
        <v>0.13300000000000001</v>
      </c>
      <c r="Z53" s="6">
        <v>11.941370388885369</v>
      </c>
      <c r="AA53" s="6">
        <v>-5.7493759226184871</v>
      </c>
      <c r="AB53" s="6">
        <f t="shared" si="22"/>
        <v>0.65896363621488385</v>
      </c>
      <c r="AC53" s="6">
        <f t="shared" si="19"/>
        <v>-9.999999999999995E-3</v>
      </c>
    </row>
    <row r="54" spans="1:29" s="6" customFormat="1" x14ac:dyDescent="0.2">
      <c r="A54" s="6">
        <v>10</v>
      </c>
      <c r="B54" s="3" t="s">
        <v>30</v>
      </c>
      <c r="C54" s="3" t="s">
        <v>31</v>
      </c>
      <c r="D54" s="3">
        <v>5</v>
      </c>
      <c r="F54" s="3"/>
      <c r="G54" s="3"/>
      <c r="H54" s="15">
        <v>0.45833333333333331</v>
      </c>
      <c r="I54" s="5">
        <v>43382</v>
      </c>
      <c r="J54" s="3">
        <v>25</v>
      </c>
      <c r="K54" s="3">
        <v>28.27</v>
      </c>
      <c r="L54" s="6">
        <v>9.5E-4</v>
      </c>
      <c r="M54" s="3">
        <f t="shared" si="20"/>
        <v>7.5213862449718416</v>
      </c>
      <c r="N54" s="3">
        <f t="shared" si="21"/>
        <v>7.5264250604568632</v>
      </c>
      <c r="O54" s="18">
        <v>-0.04</v>
      </c>
      <c r="P54" s="18">
        <v>-0.01</v>
      </c>
      <c r="Q54" s="18">
        <v>0.08</v>
      </c>
      <c r="R54" s="19">
        <v>0.52</v>
      </c>
      <c r="S54" s="19">
        <v>0.38</v>
      </c>
      <c r="T54" s="19">
        <v>0.09</v>
      </c>
      <c r="U54" s="3">
        <f t="shared" si="23"/>
        <v>0.69090909090909081</v>
      </c>
      <c r="V54" s="20">
        <f t="shared" si="0"/>
        <v>8.0197650325171903</v>
      </c>
      <c r="W54" s="6">
        <v>6.8999999999999999E-3</v>
      </c>
      <c r="X54" s="6">
        <v>2.222</v>
      </c>
      <c r="Y54" s="6">
        <v>0.13300000000000001</v>
      </c>
      <c r="Z54" s="6">
        <v>11.941370388885369</v>
      </c>
      <c r="AA54" s="6">
        <v>-5.7493759226184871</v>
      </c>
      <c r="AB54" s="6">
        <f t="shared" si="22"/>
        <v>0.68333847032704109</v>
      </c>
      <c r="AC54" s="6">
        <f t="shared" si="19"/>
        <v>-9.999999999999995E-3</v>
      </c>
    </row>
    <row r="55" spans="1:29" s="6" customFormat="1" x14ac:dyDescent="0.2">
      <c r="A55" s="6">
        <v>11</v>
      </c>
      <c r="B55" s="3" t="s">
        <v>30</v>
      </c>
      <c r="C55" s="3" t="s">
        <v>31</v>
      </c>
      <c r="D55" s="3">
        <v>6</v>
      </c>
      <c r="F55" s="3"/>
      <c r="G55" s="3"/>
      <c r="H55" s="15">
        <v>0.45833333333333331</v>
      </c>
      <c r="I55" s="5">
        <v>43382</v>
      </c>
      <c r="J55" s="3">
        <v>25</v>
      </c>
      <c r="K55" s="3">
        <v>28.27</v>
      </c>
      <c r="L55" s="6">
        <v>9.5E-4</v>
      </c>
      <c r="M55" s="3">
        <f>V55+(LOG10((AB55-W55)/(X55-(AB55*Y55))))</f>
        <v>7.018039116541531</v>
      </c>
      <c r="N55" s="3">
        <f>V55+(LOG10((U55-W55)/(X55-(U55*Y55))))</f>
        <v>7.0378658724711585</v>
      </c>
      <c r="O55" s="18">
        <v>-0.02</v>
      </c>
      <c r="P55" s="18">
        <v>0.01</v>
      </c>
      <c r="Q55" s="18">
        <v>0.1</v>
      </c>
      <c r="R55" s="19">
        <v>0.74</v>
      </c>
      <c r="S55" s="19">
        <v>0.25</v>
      </c>
      <c r="T55" s="19">
        <v>0.18</v>
      </c>
      <c r="U55" s="3">
        <f>((S55-P55-(T55-Q55))/(R55-O55-(T55-Q55)))</f>
        <v>0.23529411764705882</v>
      </c>
      <c r="V55" s="20">
        <f t="shared" si="0"/>
        <v>8.0197650325171903</v>
      </c>
      <c r="W55" s="6">
        <v>6.8999999999999999E-3</v>
      </c>
      <c r="X55" s="6">
        <v>2.222</v>
      </c>
      <c r="Y55" s="6">
        <v>0.13300000000000001</v>
      </c>
      <c r="Z55" s="6">
        <v>11.941370388885399</v>
      </c>
      <c r="AA55" s="6">
        <v>-5.7493759226184897</v>
      </c>
      <c r="AB55" s="6">
        <f>U55-(L55*(Z55+(AA55*U55)))</f>
        <v>0.22523497039561477</v>
      </c>
      <c r="AC55" s="6">
        <f>Q55-T55</f>
        <v>-7.9999999999999988E-2</v>
      </c>
    </row>
    <row r="56" spans="1:29" s="6" customFormat="1" x14ac:dyDescent="0.2">
      <c r="A56" s="6">
        <v>12</v>
      </c>
      <c r="B56" s="3" t="s">
        <v>30</v>
      </c>
      <c r="C56" s="3" t="s">
        <v>31</v>
      </c>
      <c r="D56" s="3">
        <v>6</v>
      </c>
      <c r="F56" s="3"/>
      <c r="G56" s="3"/>
      <c r="H56" s="15">
        <v>0.45833333333333331</v>
      </c>
      <c r="I56" s="5">
        <v>43382</v>
      </c>
      <c r="J56" s="3">
        <v>25</v>
      </c>
      <c r="K56" s="3">
        <v>28.27</v>
      </c>
      <c r="L56" s="6">
        <v>9.5E-4</v>
      </c>
      <c r="M56" s="3">
        <f>V56+(LOG10((AB56-W56)/(X56-(AB56*Y56))))</f>
        <v>7.0322590890772334</v>
      </c>
      <c r="N56" s="3">
        <f>V56+(LOG10((U56-W56)/(X56-(U56*Y56))))</f>
        <v>7.051404610538583</v>
      </c>
      <c r="O56" s="18">
        <v>-0.02</v>
      </c>
      <c r="P56" s="18">
        <v>0.01</v>
      </c>
      <c r="Q56" s="18">
        <v>0.1</v>
      </c>
      <c r="R56" s="19">
        <v>0.65</v>
      </c>
      <c r="S56" s="19">
        <v>0.18</v>
      </c>
      <c r="T56" s="19">
        <v>0.11</v>
      </c>
      <c r="U56" s="3">
        <f>((S56-P56-(T56-Q56))/(R56-O56-(T56-Q56)))</f>
        <v>0.24242424242424238</v>
      </c>
      <c r="V56" s="20">
        <f t="shared" si="0"/>
        <v>8.0197650325171903</v>
      </c>
      <c r="W56" s="6">
        <v>6.8999999999999999E-3</v>
      </c>
      <c r="X56" s="6">
        <v>2.222</v>
      </c>
      <c r="Y56" s="6">
        <v>0.13300000000000001</v>
      </c>
      <c r="Z56" s="6">
        <v>11.941370388885399</v>
      </c>
      <c r="AA56" s="6">
        <v>-5.7493759226184897</v>
      </c>
      <c r="AB56" s="6">
        <f>U56-(L56*(Z56+(AA56*U56)))</f>
        <v>0.23240403925213157</v>
      </c>
      <c r="AC56" s="6">
        <f>Q56-T56</f>
        <v>-9.999999999999995E-3</v>
      </c>
    </row>
    <row r="57" spans="1:29" s="6" customFormat="1" x14ac:dyDescent="0.2">
      <c r="A57" s="3">
        <v>1</v>
      </c>
      <c r="B57" s="3" t="s">
        <v>30</v>
      </c>
      <c r="C57" s="3" t="s">
        <v>31</v>
      </c>
      <c r="D57" s="3">
        <v>5</v>
      </c>
      <c r="E57" s="3"/>
      <c r="F57" s="3"/>
      <c r="G57" s="3"/>
      <c r="H57" s="15">
        <v>0.45833333333333331</v>
      </c>
      <c r="I57" s="5">
        <v>43397</v>
      </c>
      <c r="J57" s="6">
        <v>25</v>
      </c>
      <c r="K57" s="3">
        <v>30.79</v>
      </c>
      <c r="L57" s="6">
        <v>9.5E-4</v>
      </c>
      <c r="M57" s="6">
        <f>V57+(LOG10((AB57-W57)/(X57-AB57*Y57)))</f>
        <v>7.5180619860925635</v>
      </c>
      <c r="N57" s="6">
        <f>V57+(LOG10((U57-W57)/(X57-(U57*Y57))))</f>
        <v>7.5230690339120256</v>
      </c>
      <c r="O57" s="22">
        <v>-0.03</v>
      </c>
      <c r="P57" s="22">
        <v>0</v>
      </c>
      <c r="Q57" s="22">
        <v>0.09</v>
      </c>
      <c r="R57" s="23">
        <v>0.45</v>
      </c>
      <c r="S57" s="23">
        <v>0.33</v>
      </c>
      <c r="T57" s="23">
        <v>0.08</v>
      </c>
      <c r="U57" s="6">
        <f>((S57-P57-(T57-Q57))/(R57-O57-(T57-Q57)))</f>
        <v>0.69387755102040827</v>
      </c>
      <c r="V57" s="20">
        <f t="shared" si="0"/>
        <v>8.01444783251719</v>
      </c>
      <c r="W57" s="6">
        <v>6.8999999999999999E-3</v>
      </c>
      <c r="X57" s="6">
        <v>2.222</v>
      </c>
      <c r="Y57" s="6">
        <v>0.13300000000000001</v>
      </c>
      <c r="Z57" s="6">
        <v>11.941370388885369</v>
      </c>
      <c r="AA57" s="6">
        <v>-5.7493759226184871</v>
      </c>
      <c r="AB57" s="6">
        <f>U57-(L57*(Z57+(AA57*U57)))</f>
        <v>0.68632314389179527</v>
      </c>
      <c r="AC57" s="6">
        <f t="shared" ref="AC57:AC66" si="24">Q57-T57</f>
        <v>9.999999999999995E-3</v>
      </c>
    </row>
    <row r="58" spans="1:29" s="21" customFormat="1" x14ac:dyDescent="0.2">
      <c r="A58" s="3">
        <v>2</v>
      </c>
      <c r="B58" s="3" t="s">
        <v>30</v>
      </c>
      <c r="C58" s="3" t="s">
        <v>31</v>
      </c>
      <c r="D58" s="3">
        <v>6</v>
      </c>
      <c r="E58" s="3"/>
      <c r="F58" s="3"/>
      <c r="G58" s="3"/>
      <c r="H58" s="15">
        <v>0.45833333333333331</v>
      </c>
      <c r="I58" s="5">
        <v>43397</v>
      </c>
      <c r="J58" s="3">
        <v>25</v>
      </c>
      <c r="K58" s="3">
        <v>30.79</v>
      </c>
      <c r="L58" s="6">
        <v>9.5E-4</v>
      </c>
      <c r="M58" s="6">
        <f>V58+(LOG10((AB58-W58)/(X58-(AB58*Y58))))</f>
        <v>6.9267668530478392</v>
      </c>
      <c r="N58" s="6">
        <f>V58+(LOG10((U58-W58)/(X58-(U58*Y58))))</f>
        <v>6.951192888242657</v>
      </c>
      <c r="O58" s="24">
        <v>-0.08</v>
      </c>
      <c r="P58" s="24">
        <v>-0.05</v>
      </c>
      <c r="Q58" s="24">
        <v>0.05</v>
      </c>
      <c r="R58" s="25">
        <v>0.52</v>
      </c>
      <c r="S58" s="25">
        <v>0.06</v>
      </c>
      <c r="T58" s="25">
        <v>0.04</v>
      </c>
      <c r="U58" s="3">
        <f>((S58-P58-(T58-Q58))/(R58-O58-(T58-Q58)))</f>
        <v>0.19672131147540983</v>
      </c>
      <c r="V58" s="20">
        <f t="shared" si="0"/>
        <v>8.01444783251719</v>
      </c>
      <c r="W58" s="3">
        <v>6.8999999999999999E-3</v>
      </c>
      <c r="X58" s="3">
        <v>2.222</v>
      </c>
      <c r="Y58" s="3">
        <v>0.13300000000000001</v>
      </c>
      <c r="Z58" s="6">
        <v>11.941370388885369</v>
      </c>
      <c r="AA58" s="6">
        <v>-5.7493759226184871</v>
      </c>
      <c r="AB58" s="6">
        <f>U58-(L58*(Z58+(AA58*U58)))</f>
        <v>0.18645148313904825</v>
      </c>
      <c r="AC58" s="6">
        <f t="shared" si="24"/>
        <v>1.0000000000000002E-2</v>
      </c>
    </row>
    <row r="59" spans="1:29" s="3" customFormat="1" x14ac:dyDescent="0.2">
      <c r="A59" s="3">
        <v>6</v>
      </c>
      <c r="B59" s="3" t="s">
        <v>30</v>
      </c>
      <c r="C59" s="3" t="s">
        <v>31</v>
      </c>
      <c r="D59" s="3">
        <v>4</v>
      </c>
      <c r="H59" s="15">
        <v>0.45833333333333331</v>
      </c>
      <c r="I59" s="5">
        <v>43397</v>
      </c>
      <c r="J59" s="3">
        <v>25</v>
      </c>
      <c r="K59" s="3">
        <v>30.79</v>
      </c>
      <c r="L59" s="6">
        <v>9.5E-4</v>
      </c>
      <c r="M59" s="3">
        <f t="shared" ref="M59:M66" si="25">V59+(LOG10((AB59-W59)/(X59-(AB59*Y59))))</f>
        <v>6.9854121642708975</v>
      </c>
      <c r="N59" s="3">
        <f t="shared" ref="N59:N66" si="26">V59+(LOG10((U59-W59)/(X59-(U59*Y59))))</f>
        <v>7.0066080884476634</v>
      </c>
      <c r="O59" s="24">
        <v>-0.05</v>
      </c>
      <c r="P59" s="24">
        <v>-0.03</v>
      </c>
      <c r="Q59" s="24">
        <v>0.05</v>
      </c>
      <c r="R59" s="25">
        <v>0.68</v>
      </c>
      <c r="S59" s="25">
        <v>0.14000000000000001</v>
      </c>
      <c r="T59" s="25">
        <v>0.06</v>
      </c>
      <c r="U59" s="3">
        <f>((S59-P59-(T59-Q59))/(R59-O59-(T59-Q59)))</f>
        <v>0.22222222222222224</v>
      </c>
      <c r="V59" s="20">
        <f t="shared" si="0"/>
        <v>8.01444783251719</v>
      </c>
      <c r="W59" s="6">
        <v>6.8999999999999999E-3</v>
      </c>
      <c r="X59" s="6">
        <v>2.222</v>
      </c>
      <c r="Y59" s="6">
        <v>0.13300000000000001</v>
      </c>
      <c r="Z59" s="6">
        <v>11.941370388885369</v>
      </c>
      <c r="AA59" s="6">
        <v>-5.7493759226184871</v>
      </c>
      <c r="AB59" s="6">
        <f>U59-(L59*(Z59+(AA59*U59)))</f>
        <v>0.21209167749200059</v>
      </c>
      <c r="AC59" s="6">
        <f t="shared" si="24"/>
        <v>-9.999999999999995E-3</v>
      </c>
    </row>
    <row r="60" spans="1:29" s="6" customFormat="1" x14ac:dyDescent="0.2">
      <c r="A60" s="3">
        <v>7</v>
      </c>
      <c r="B60" s="3" t="s">
        <v>30</v>
      </c>
      <c r="C60" s="3" t="s">
        <v>31</v>
      </c>
      <c r="D60" s="3">
        <v>2</v>
      </c>
      <c r="E60" s="3"/>
      <c r="F60" s="3"/>
      <c r="G60" s="3"/>
      <c r="H60" s="15">
        <v>0.45833333333333331</v>
      </c>
      <c r="I60" s="5">
        <v>43397</v>
      </c>
      <c r="J60" s="3">
        <v>25</v>
      </c>
      <c r="K60" s="3">
        <v>30.79</v>
      </c>
      <c r="L60" s="6">
        <v>9.5E-4</v>
      </c>
      <c r="M60" s="3">
        <f t="shared" si="25"/>
        <v>7.0557345613115894</v>
      </c>
      <c r="N60" s="3">
        <f t="shared" si="26"/>
        <v>7.0735639799962318</v>
      </c>
      <c r="O60" s="24">
        <v>-0.02</v>
      </c>
      <c r="P60" s="24">
        <v>0.01</v>
      </c>
      <c r="Q60" s="24">
        <v>0.1</v>
      </c>
      <c r="R60" s="25">
        <v>0.65</v>
      </c>
      <c r="S60" s="25">
        <v>0.19</v>
      </c>
      <c r="T60" s="25">
        <v>0.11</v>
      </c>
      <c r="U60" s="3">
        <f>((S60-P60-(T60-Q60))/(R60-O60-(T60-Q60)))</f>
        <v>0.25757575757575751</v>
      </c>
      <c r="V60" s="20">
        <f t="shared" si="0"/>
        <v>8.01444783251719</v>
      </c>
      <c r="W60" s="6">
        <v>6.8999999999999999E-3</v>
      </c>
      <c r="X60" s="6">
        <v>2.222</v>
      </c>
      <c r="Y60" s="6">
        <v>0.13300000000000001</v>
      </c>
      <c r="Z60" s="6">
        <v>11.941370388885369</v>
      </c>
      <c r="AA60" s="6">
        <v>-5.7493759226184871</v>
      </c>
      <c r="AB60" s="6">
        <f t="shared" ref="AB60:AB66" si="27">U60-(L60*(Z60+(AA60*U60)))</f>
        <v>0.24763831057222987</v>
      </c>
      <c r="AC60" s="6">
        <f t="shared" si="24"/>
        <v>-9.999999999999995E-3</v>
      </c>
    </row>
    <row r="61" spans="1:29" s="6" customFormat="1" x14ac:dyDescent="0.2">
      <c r="A61" s="3">
        <v>8</v>
      </c>
      <c r="B61" s="3" t="s">
        <v>30</v>
      </c>
      <c r="C61" s="3" t="s">
        <v>31</v>
      </c>
      <c r="D61" s="3">
        <v>4</v>
      </c>
      <c r="E61" s="3"/>
      <c r="F61" s="3"/>
      <c r="G61" s="3"/>
      <c r="H61" s="15">
        <v>0.45833333333333331</v>
      </c>
      <c r="I61" s="5">
        <v>43397</v>
      </c>
      <c r="J61" s="3">
        <v>25</v>
      </c>
      <c r="K61" s="3">
        <v>30.79</v>
      </c>
      <c r="L61" s="6">
        <v>9.5E-4</v>
      </c>
      <c r="M61" s="3">
        <f t="shared" si="25"/>
        <v>6.9921051614067053</v>
      </c>
      <c r="N61" s="3">
        <f t="shared" si="26"/>
        <v>7.0129579508760811</v>
      </c>
      <c r="O61" s="24">
        <v>-0.03</v>
      </c>
      <c r="P61" s="24">
        <v>0</v>
      </c>
      <c r="Q61" s="24">
        <v>0.09</v>
      </c>
      <c r="R61" s="25">
        <v>0.69</v>
      </c>
      <c r="S61" s="25">
        <v>0.17</v>
      </c>
      <c r="T61" s="25">
        <v>0.1</v>
      </c>
      <c r="U61" s="3">
        <f t="shared" ref="U61:U66" si="28">((S61-P61-(T61-Q61))/(R61-O61-(T61-Q61)))</f>
        <v>0.22535211267605634</v>
      </c>
      <c r="V61" s="20">
        <f t="shared" si="0"/>
        <v>8.01444783251719</v>
      </c>
      <c r="W61" s="6">
        <v>6.8999999999999999E-3</v>
      </c>
      <c r="X61" s="6">
        <v>2.222</v>
      </c>
      <c r="Y61" s="6">
        <v>0.13300000000000001</v>
      </c>
      <c r="Z61" s="6">
        <v>11.941370388885369</v>
      </c>
      <c r="AA61" s="6">
        <v>-5.7493759226184871</v>
      </c>
      <c r="AB61" s="6">
        <f t="shared" si="27"/>
        <v>0.21523866311680961</v>
      </c>
      <c r="AC61" s="6">
        <f t="shared" si="24"/>
        <v>-1.0000000000000009E-2</v>
      </c>
    </row>
    <row r="62" spans="1:29" s="6" customFormat="1" x14ac:dyDescent="0.2">
      <c r="A62" s="3">
        <v>10</v>
      </c>
      <c r="B62" s="3" t="s">
        <v>30</v>
      </c>
      <c r="C62" s="3" t="s">
        <v>31</v>
      </c>
      <c r="D62" s="3">
        <v>5</v>
      </c>
      <c r="E62" s="3"/>
      <c r="F62" s="3"/>
      <c r="G62" s="3"/>
      <c r="H62" s="15">
        <v>0.45833333333333331</v>
      </c>
      <c r="I62" s="5">
        <v>43397</v>
      </c>
      <c r="J62" s="3">
        <v>25</v>
      </c>
      <c r="K62" s="3">
        <v>30.79</v>
      </c>
      <c r="L62" s="6">
        <v>9.5E-4</v>
      </c>
      <c r="M62" s="3">
        <f t="shared" si="25"/>
        <v>7.5076945912952278</v>
      </c>
      <c r="N62" s="3">
        <f t="shared" si="26"/>
        <v>7.5128684356192643</v>
      </c>
      <c r="O62" s="22">
        <v>-0.02</v>
      </c>
      <c r="P62" s="22">
        <v>0.01</v>
      </c>
      <c r="Q62" s="22">
        <v>0.09</v>
      </c>
      <c r="R62" s="23">
        <v>0.54</v>
      </c>
      <c r="S62" s="23">
        <v>0.39</v>
      </c>
      <c r="T62" s="23">
        <v>0.09</v>
      </c>
      <c r="U62" s="3">
        <f t="shared" si="28"/>
        <v>0.67857142857142849</v>
      </c>
      <c r="V62" s="20">
        <f t="shared" si="0"/>
        <v>8.01444783251719</v>
      </c>
      <c r="W62" s="6">
        <v>6.8999999999999999E-3</v>
      </c>
      <c r="X62" s="6">
        <v>2.222</v>
      </c>
      <c r="Y62" s="6">
        <v>0.13300000000000001</v>
      </c>
      <c r="Z62" s="6">
        <v>11.941370388885369</v>
      </c>
      <c r="AA62" s="6">
        <v>-5.7493759226184871</v>
      </c>
      <c r="AB62" s="6">
        <f t="shared" si="27"/>
        <v>0.67093342082353258</v>
      </c>
      <c r="AC62" s="6">
        <f t="shared" si="24"/>
        <v>0</v>
      </c>
    </row>
    <row r="63" spans="1:29" s="6" customFormat="1" x14ac:dyDescent="0.2">
      <c r="A63" s="3">
        <v>11</v>
      </c>
      <c r="B63" s="3" t="s">
        <v>30</v>
      </c>
      <c r="C63" s="3" t="s">
        <v>31</v>
      </c>
      <c r="D63" s="3">
        <v>6</v>
      </c>
      <c r="E63" s="3"/>
      <c r="F63" s="3"/>
      <c r="G63" s="3"/>
      <c r="H63" s="15">
        <v>0.45833333333333331</v>
      </c>
      <c r="I63" s="5">
        <v>43397</v>
      </c>
      <c r="J63" s="3">
        <v>25</v>
      </c>
      <c r="K63" s="3">
        <v>30.79</v>
      </c>
      <c r="L63" s="6">
        <v>9.5E-4</v>
      </c>
      <c r="M63" s="3">
        <f t="shared" si="25"/>
        <v>6.9630987592072815</v>
      </c>
      <c r="N63" s="3">
        <f t="shared" si="26"/>
        <v>6.9854754483505497</v>
      </c>
      <c r="O63" s="24">
        <v>-0.05</v>
      </c>
      <c r="P63" s="24">
        <v>-0.02</v>
      </c>
      <c r="Q63" s="24">
        <v>7.0000000000000007E-2</v>
      </c>
      <c r="R63" s="25">
        <v>0.61</v>
      </c>
      <c r="S63" s="25">
        <v>0.12</v>
      </c>
      <c r="T63" s="25">
        <v>7.0000000000000007E-2</v>
      </c>
      <c r="U63" s="3">
        <f t="shared" si="28"/>
        <v>0.2121212121212121</v>
      </c>
      <c r="V63" s="20">
        <f t="shared" si="0"/>
        <v>8.01444783251719</v>
      </c>
      <c r="W63" s="6">
        <v>6.8999999999999999E-3</v>
      </c>
      <c r="X63" s="6">
        <v>2.222</v>
      </c>
      <c r="Y63" s="6">
        <v>0.13300000000000001</v>
      </c>
      <c r="Z63" s="6">
        <v>11.941370388885369</v>
      </c>
      <c r="AA63" s="6">
        <v>-5.7493759226184871</v>
      </c>
      <c r="AB63" s="6">
        <f t="shared" si="27"/>
        <v>0.20193549661193502</v>
      </c>
      <c r="AC63" s="6">
        <f t="shared" si="24"/>
        <v>0</v>
      </c>
    </row>
    <row r="64" spans="1:29" s="6" customFormat="1" x14ac:dyDescent="0.2">
      <c r="A64" s="6">
        <v>14</v>
      </c>
      <c r="B64" s="3" t="s">
        <v>30</v>
      </c>
      <c r="C64" s="3" t="s">
        <v>31</v>
      </c>
      <c r="D64" s="3">
        <v>2</v>
      </c>
      <c r="F64" s="3"/>
      <c r="G64" s="3"/>
      <c r="H64" s="15">
        <v>0.45833333333333331</v>
      </c>
      <c r="I64" s="5">
        <v>43397</v>
      </c>
      <c r="J64" s="3">
        <v>25</v>
      </c>
      <c r="K64" s="3">
        <v>30.79</v>
      </c>
      <c r="L64" s="6">
        <v>9.5E-4</v>
      </c>
      <c r="M64" s="3">
        <f t="shared" si="25"/>
        <v>7.061755752942295</v>
      </c>
      <c r="N64" s="3">
        <f t="shared" si="26"/>
        <v>7.0793202917679592</v>
      </c>
      <c r="O64" s="24">
        <v>0.05</v>
      </c>
      <c r="P64" s="24">
        <v>7.0000000000000007E-2</v>
      </c>
      <c r="Q64" s="24">
        <v>0.15</v>
      </c>
      <c r="R64" s="25">
        <v>0.69</v>
      </c>
      <c r="S64" s="25">
        <v>0.2</v>
      </c>
      <c r="T64" s="25">
        <v>0.1</v>
      </c>
      <c r="U64" s="3">
        <f t="shared" si="28"/>
        <v>0.2608695652173913</v>
      </c>
      <c r="V64" s="20">
        <f t="shared" si="0"/>
        <v>8.01444783251719</v>
      </c>
      <c r="W64" s="6">
        <v>6.8999999999999999E-3</v>
      </c>
      <c r="X64" s="6">
        <v>2.222</v>
      </c>
      <c r="Y64" s="6">
        <v>0.13300000000000001</v>
      </c>
      <c r="Z64" s="6">
        <v>11.941370388885369</v>
      </c>
      <c r="AA64" s="6">
        <v>-5.7493759226184871</v>
      </c>
      <c r="AB64" s="6">
        <f t="shared" si="27"/>
        <v>0.25095010868529477</v>
      </c>
      <c r="AC64" s="6">
        <f t="shared" si="24"/>
        <v>4.9999999999999989E-2</v>
      </c>
    </row>
    <row r="65" spans="1:29" s="6" customFormat="1" x14ac:dyDescent="0.2">
      <c r="A65" s="6">
        <v>16</v>
      </c>
      <c r="B65" s="3" t="s">
        <v>30</v>
      </c>
      <c r="C65" s="3" t="s">
        <v>31</v>
      </c>
      <c r="D65" s="3">
        <v>1</v>
      </c>
      <c r="F65" s="3"/>
      <c r="G65" s="3"/>
      <c r="H65" s="15">
        <v>0.45833333333333331</v>
      </c>
      <c r="I65" s="5">
        <v>43397</v>
      </c>
      <c r="J65" s="3">
        <v>25</v>
      </c>
      <c r="K65" s="3">
        <v>30.79</v>
      </c>
      <c r="L65" s="6">
        <v>9.5E-4</v>
      </c>
      <c r="M65" s="3">
        <f t="shared" si="25"/>
        <v>7.5245997091971795</v>
      </c>
      <c r="N65" s="3">
        <f t="shared" si="26"/>
        <v>7.5295035212055197</v>
      </c>
      <c r="O65" s="24">
        <v>-0.01</v>
      </c>
      <c r="P65" s="24">
        <v>0.02</v>
      </c>
      <c r="Q65" s="24">
        <v>0.1</v>
      </c>
      <c r="R65" s="25">
        <v>0.53</v>
      </c>
      <c r="S65" s="25">
        <v>0.4</v>
      </c>
      <c r="T65" s="25">
        <v>0.1</v>
      </c>
      <c r="U65" s="3">
        <f t="shared" si="28"/>
        <v>0.70370370370370372</v>
      </c>
      <c r="V65" s="20">
        <f t="shared" si="0"/>
        <v>8.01444783251719</v>
      </c>
      <c r="W65" s="6">
        <v>6.8999999999999999E-3</v>
      </c>
      <c r="X65" s="6">
        <v>2.222</v>
      </c>
      <c r="Y65" s="6">
        <v>0.13300000000000001</v>
      </c>
      <c r="Z65" s="6">
        <v>11.941370388885369</v>
      </c>
      <c r="AA65" s="6">
        <v>-5.7493759226184871</v>
      </c>
      <c r="AB65" s="6">
        <f t="shared" si="27"/>
        <v>0.69620296610845755</v>
      </c>
      <c r="AC65" s="6">
        <f t="shared" si="24"/>
        <v>0</v>
      </c>
    </row>
    <row r="66" spans="1:29" s="6" customFormat="1" x14ac:dyDescent="0.2">
      <c r="A66" s="6">
        <v>17</v>
      </c>
      <c r="B66" s="3" t="s">
        <v>30</v>
      </c>
      <c r="C66" s="3" t="s">
        <v>31</v>
      </c>
      <c r="D66" s="3">
        <v>3</v>
      </c>
      <c r="F66" s="3"/>
      <c r="G66" s="3"/>
      <c r="H66" s="15">
        <v>0.45833333333333331</v>
      </c>
      <c r="I66" s="5">
        <v>43397</v>
      </c>
      <c r="J66" s="3">
        <v>25</v>
      </c>
      <c r="K66" s="3">
        <v>30.79</v>
      </c>
      <c r="L66" s="6">
        <v>9.5E-4</v>
      </c>
      <c r="M66" s="3">
        <f t="shared" si="25"/>
        <v>7.5039167121919572</v>
      </c>
      <c r="N66" s="3">
        <f t="shared" si="26"/>
        <v>7.5091522934327575</v>
      </c>
      <c r="O66" s="22">
        <v>-0.02</v>
      </c>
      <c r="P66" s="22">
        <v>0.02</v>
      </c>
      <c r="Q66" s="22">
        <v>0.11</v>
      </c>
      <c r="R66" s="23">
        <v>0.5</v>
      </c>
      <c r="S66" s="23">
        <v>0.37</v>
      </c>
      <c r="T66" s="23">
        <v>0.11</v>
      </c>
      <c r="U66" s="3">
        <f t="shared" si="28"/>
        <v>0.67307692307692302</v>
      </c>
      <c r="V66" s="20">
        <f t="shared" si="0"/>
        <v>8.01444783251719</v>
      </c>
      <c r="W66" s="6">
        <v>6.8999999999999999E-3</v>
      </c>
      <c r="X66" s="6">
        <v>2.222</v>
      </c>
      <c r="Y66" s="6">
        <v>0.13300000000000001</v>
      </c>
      <c r="Z66" s="6">
        <v>11.941370388885369</v>
      </c>
      <c r="AA66" s="6">
        <v>-5.7493759226184871</v>
      </c>
      <c r="AB66" s="6">
        <f t="shared" si="27"/>
        <v>0.66540890485031012</v>
      </c>
      <c r="AC66" s="6">
        <f t="shared" si="24"/>
        <v>0</v>
      </c>
    </row>
    <row r="67" spans="1:29" s="6" customFormat="1" x14ac:dyDescent="0.2">
      <c r="A67" s="6">
        <v>19</v>
      </c>
      <c r="B67" s="3" t="s">
        <v>30</v>
      </c>
      <c r="C67" s="3" t="s">
        <v>31</v>
      </c>
      <c r="D67" s="3">
        <v>3</v>
      </c>
      <c r="F67" s="3"/>
      <c r="G67" s="3"/>
      <c r="H67" s="15">
        <v>0.45833333333333331</v>
      </c>
      <c r="I67" s="5">
        <v>43397</v>
      </c>
      <c r="J67" s="3">
        <v>25</v>
      </c>
      <c r="K67" s="3">
        <v>30.79</v>
      </c>
      <c r="L67" s="6">
        <v>9.5E-4</v>
      </c>
      <c r="M67" s="3">
        <f>V67+(LOG10((AB67-W67)/(X67-(AB67*Y67))))</f>
        <v>7.5160690449718413</v>
      </c>
      <c r="N67" s="3">
        <f>V67+(LOG10((U67-W67)/(X67-(U67*Y67))))</f>
        <v>7.5211078604568629</v>
      </c>
      <c r="O67" s="24">
        <v>-0.02</v>
      </c>
      <c r="P67" s="24">
        <v>0.01</v>
      </c>
      <c r="Q67" s="24">
        <v>0.1</v>
      </c>
      <c r="R67" s="25">
        <v>0.52</v>
      </c>
      <c r="S67" s="25">
        <v>0.38</v>
      </c>
      <c r="T67" s="25">
        <v>0.09</v>
      </c>
      <c r="U67" s="3">
        <f>((S67-P67-(T67-Q67))/(R67-O67-(T67-Q67)))</f>
        <v>0.69090909090909081</v>
      </c>
      <c r="V67" s="20">
        <f t="shared" si="0"/>
        <v>8.01444783251719</v>
      </c>
      <c r="W67" s="6">
        <v>6.8999999999999999E-3</v>
      </c>
      <c r="X67" s="6">
        <v>2.222</v>
      </c>
      <c r="Y67" s="6">
        <v>0.13300000000000001</v>
      </c>
      <c r="Z67" s="6">
        <v>11.941370388885399</v>
      </c>
      <c r="AA67" s="6">
        <v>-5.7493759226184897</v>
      </c>
      <c r="AB67" s="6">
        <f>U67-(L67*(Z67+(AA67*U67)))</f>
        <v>0.68333847032704109</v>
      </c>
      <c r="AC67" s="6">
        <f>Q67-T67</f>
        <v>1.0000000000000009E-2</v>
      </c>
    </row>
    <row r="68" spans="1:29" s="6" customFormat="1" x14ac:dyDescent="0.2">
      <c r="A68" s="6">
        <v>21</v>
      </c>
      <c r="B68" s="3" t="s">
        <v>30</v>
      </c>
      <c r="C68" s="3" t="s">
        <v>31</v>
      </c>
      <c r="D68" s="3">
        <v>1</v>
      </c>
      <c r="F68" s="3"/>
      <c r="G68" s="3"/>
      <c r="H68" s="15">
        <v>0.45833333333333331</v>
      </c>
      <c r="I68" s="5">
        <v>43397</v>
      </c>
      <c r="J68" s="3">
        <v>25</v>
      </c>
      <c r="K68" s="3">
        <v>30.79</v>
      </c>
      <c r="L68" s="6">
        <v>9.5E-4</v>
      </c>
      <c r="M68" s="3">
        <f>V68+(LOG10((AB68-W68)/(X68-(AB68*Y68))))</f>
        <v>7.5152246678508154</v>
      </c>
      <c r="N68" s="3">
        <f>V68+(LOG10((U68-W68)/(X68-(U68*Y68))))</f>
        <v>7.5202769850164186</v>
      </c>
      <c r="O68" s="24">
        <v>-7.0000000000000007E-2</v>
      </c>
      <c r="P68" s="24">
        <v>-0.03</v>
      </c>
      <c r="Q68" s="24">
        <v>0.06</v>
      </c>
      <c r="R68" s="25">
        <v>0.5</v>
      </c>
      <c r="S68" s="25">
        <v>0.36</v>
      </c>
      <c r="T68" s="25">
        <v>0.05</v>
      </c>
      <c r="U68" s="3">
        <f>((S68-P68-(T68-Q68))/(R68-O68-(T68-Q68)))</f>
        <v>0.68965517241379304</v>
      </c>
      <c r="V68" s="20">
        <f t="shared" si="0"/>
        <v>8.01444783251719</v>
      </c>
      <c r="W68" s="6">
        <v>6.8999999999999999E-3</v>
      </c>
      <c r="X68" s="6">
        <v>2.222</v>
      </c>
      <c r="Y68" s="6">
        <v>0.13300000000000001</v>
      </c>
      <c r="Z68" s="6">
        <v>11.941370388885399</v>
      </c>
      <c r="AA68" s="6">
        <v>-5.7493759226184897</v>
      </c>
      <c r="AB68" s="6">
        <f>U68-(L68*(Z68+(AA68*U68)))</f>
        <v>0.68207770304537785</v>
      </c>
      <c r="AC68" s="6">
        <f>Q68-T68</f>
        <v>9.999999999999995E-3</v>
      </c>
    </row>
    <row r="69" spans="1:29" s="6" customFormat="1" x14ac:dyDescent="0.2">
      <c r="A69" s="3">
        <v>2</v>
      </c>
      <c r="B69" s="3" t="s">
        <v>30</v>
      </c>
      <c r="C69" s="3" t="s">
        <v>31</v>
      </c>
      <c r="D69" s="3">
        <v>1</v>
      </c>
      <c r="E69" s="3"/>
      <c r="F69" s="3"/>
      <c r="G69" s="3"/>
      <c r="H69" s="15">
        <v>0.45833333333333331</v>
      </c>
      <c r="I69" s="5">
        <v>43411</v>
      </c>
      <c r="J69" s="6">
        <v>25</v>
      </c>
      <c r="K69" s="3">
        <v>30.59</v>
      </c>
      <c r="L69" s="6">
        <v>9.5E-4</v>
      </c>
      <c r="M69" s="6">
        <f>V69+(LOG10((AB69-W69)/(X69-AB69*Y69)))</f>
        <v>7.5271267405144568</v>
      </c>
      <c r="N69" s="6">
        <f>V69+(LOG10((U69-W69)/(X69-(U69*Y69))))</f>
        <v>7.5319976282556134</v>
      </c>
      <c r="O69" s="18">
        <v>-0.01</v>
      </c>
      <c r="P69" s="18">
        <v>0.01</v>
      </c>
      <c r="Q69" s="18">
        <v>0.1</v>
      </c>
      <c r="R69" s="19">
        <v>0.56999999999999995</v>
      </c>
      <c r="S69" s="19">
        <v>0.42</v>
      </c>
      <c r="T69" s="19">
        <v>0.1</v>
      </c>
      <c r="U69" s="6">
        <f>((S69-P69-(T69-Q69))/(R69-O69-(T69-Q69)))</f>
        <v>0.7068965517241379</v>
      </c>
      <c r="V69" s="20">
        <f t="shared" ref="V69:V132" si="29">(1245.69/(J69+273.15))+3.8275+0.00211*(35-K69)</f>
        <v>8.0148698325171903</v>
      </c>
      <c r="W69" s="6">
        <v>6.8999999999999999E-3</v>
      </c>
      <c r="X69" s="6">
        <v>2.222</v>
      </c>
      <c r="Y69" s="6">
        <v>0.13300000000000001</v>
      </c>
      <c r="Z69" s="6">
        <v>11.941370388885369</v>
      </c>
      <c r="AA69" s="6">
        <v>-5.7493759226184871</v>
      </c>
      <c r="AB69" s="6">
        <f>U69-(L69*(Z69+(AA69*U69)))</f>
        <v>0.69941325316824832</v>
      </c>
      <c r="AC69" s="6">
        <f t="shared" ref="AC69:AC78" si="30">Q69-T69</f>
        <v>0</v>
      </c>
    </row>
    <row r="70" spans="1:29" s="21" customFormat="1" x14ac:dyDescent="0.2">
      <c r="A70" s="3">
        <v>6</v>
      </c>
      <c r="B70" s="3" t="s">
        <v>30</v>
      </c>
      <c r="C70" s="3" t="s">
        <v>31</v>
      </c>
      <c r="D70" s="3">
        <v>1</v>
      </c>
      <c r="E70" s="3"/>
      <c r="F70" s="3"/>
      <c r="G70" s="3"/>
      <c r="H70" s="15">
        <v>0.45833333333333331</v>
      </c>
      <c r="I70" s="5">
        <v>43411</v>
      </c>
      <c r="J70" s="3">
        <v>25</v>
      </c>
      <c r="K70" s="3">
        <v>30.59</v>
      </c>
      <c r="L70" s="6">
        <v>9.5E-4</v>
      </c>
      <c r="M70" s="6">
        <f>V70+(LOG10((AB70-W70)/(X70-(AB70*Y70))))</f>
        <v>7.5148840484565653</v>
      </c>
      <c r="N70" s="6">
        <f>V70+(LOG10((U70-W70)/(X70-(U70*Y70))))</f>
        <v>7.5199485816502767</v>
      </c>
      <c r="O70" s="18">
        <v>0</v>
      </c>
      <c r="P70" s="18">
        <v>0.03</v>
      </c>
      <c r="Q70" s="18">
        <v>0.12</v>
      </c>
      <c r="R70" s="19">
        <v>0.6</v>
      </c>
      <c r="S70" s="19">
        <v>0.44</v>
      </c>
      <c r="T70" s="19">
        <v>0.11</v>
      </c>
      <c r="U70" s="3">
        <f>((S70-P70-(T70-Q70))/(R70-O70-(T70-Q70)))</f>
        <v>0.68852459016393452</v>
      </c>
      <c r="V70" s="20">
        <f t="shared" si="29"/>
        <v>8.0148698325171903</v>
      </c>
      <c r="W70" s="3">
        <v>6.8999999999999999E-3</v>
      </c>
      <c r="X70" s="3">
        <v>2.222</v>
      </c>
      <c r="Y70" s="3">
        <v>0.13300000000000001</v>
      </c>
      <c r="Z70" s="6">
        <v>11.941370388885369</v>
      </c>
      <c r="AA70" s="6">
        <v>-5.7493759226184871</v>
      </c>
      <c r="AB70" s="6">
        <f>U70-(L70*(Z70+(AA70*U70)))</f>
        <v>0.68094094566027175</v>
      </c>
      <c r="AC70" s="6">
        <f t="shared" si="30"/>
        <v>9.999999999999995E-3</v>
      </c>
    </row>
    <row r="71" spans="1:29" s="3" customFormat="1" x14ac:dyDescent="0.2">
      <c r="A71" s="3">
        <v>7</v>
      </c>
      <c r="B71" s="3" t="s">
        <v>30</v>
      </c>
      <c r="C71" s="3" t="s">
        <v>31</v>
      </c>
      <c r="D71" s="3">
        <v>2</v>
      </c>
      <c r="H71" s="15">
        <v>0.45833333333333331</v>
      </c>
      <c r="I71" s="5">
        <v>43411</v>
      </c>
      <c r="J71" s="3">
        <v>25</v>
      </c>
      <c r="K71" s="3">
        <v>30.59</v>
      </c>
      <c r="L71" s="6">
        <v>9.5E-4</v>
      </c>
      <c r="M71" s="3">
        <f t="shared" ref="M71:M78" si="31">V71+(LOG10((AB71-W71)/(X71-(AB71*Y71))))</f>
        <v>7.0214605889210837</v>
      </c>
      <c r="N71" s="3">
        <f t="shared" ref="N71:N78" si="32">V71+(LOG10((U71-W71)/(X71-(U71*Y71))))</f>
        <v>7.040886350021113</v>
      </c>
      <c r="O71" s="18">
        <v>0.02</v>
      </c>
      <c r="P71" s="18">
        <v>0.04</v>
      </c>
      <c r="Q71" s="18">
        <v>0.12</v>
      </c>
      <c r="R71" s="19">
        <v>0.74</v>
      </c>
      <c r="S71" s="19">
        <v>0.22</v>
      </c>
      <c r="T71" s="19">
        <v>0.13</v>
      </c>
      <c r="U71" s="3">
        <f>((S71-P71-(T71-Q71))/(R71-O71-(T71-Q71)))</f>
        <v>0.23943661971830985</v>
      </c>
      <c r="V71" s="20">
        <f t="shared" si="29"/>
        <v>8.0148698325171903</v>
      </c>
      <c r="W71" s="6">
        <v>6.8999999999999999E-3</v>
      </c>
      <c r="X71" s="6">
        <v>2.222</v>
      </c>
      <c r="Y71" s="6">
        <v>0.13300000000000001</v>
      </c>
      <c r="Z71" s="6">
        <v>11.941370388885369</v>
      </c>
      <c r="AA71" s="6">
        <v>-5.7493759226184871</v>
      </c>
      <c r="AB71" s="6">
        <f>U71-(L71*(Z71+(AA71*U71)))</f>
        <v>0.22940009842845027</v>
      </c>
      <c r="AC71" s="6">
        <f t="shared" si="30"/>
        <v>-1.0000000000000009E-2</v>
      </c>
    </row>
    <row r="72" spans="1:29" s="6" customFormat="1" x14ac:dyDescent="0.2">
      <c r="A72" s="3">
        <v>8</v>
      </c>
      <c r="B72" s="3" t="s">
        <v>30</v>
      </c>
      <c r="C72" s="3" t="s">
        <v>31</v>
      </c>
      <c r="D72" s="3">
        <v>2</v>
      </c>
      <c r="E72" s="3"/>
      <c r="F72" s="3"/>
      <c r="G72" s="3"/>
      <c r="H72" s="15">
        <v>0.45833333333333331</v>
      </c>
      <c r="I72" s="5">
        <v>43411</v>
      </c>
      <c r="J72" s="3">
        <v>25</v>
      </c>
      <c r="K72" s="3">
        <v>30.59</v>
      </c>
      <c r="L72" s="6">
        <v>9.5E-4</v>
      </c>
      <c r="M72" s="3">
        <f t="shared" si="31"/>
        <v>7.013143916541531</v>
      </c>
      <c r="N72" s="3">
        <f t="shared" si="32"/>
        <v>7.0329706724711585</v>
      </c>
      <c r="O72" s="18">
        <v>-0.06</v>
      </c>
      <c r="P72" s="18">
        <v>-0.02</v>
      </c>
      <c r="Q72" s="18">
        <v>7.0000000000000007E-2</v>
      </c>
      <c r="R72" s="19">
        <v>0.61</v>
      </c>
      <c r="S72" s="19">
        <v>0.13</v>
      </c>
      <c r="T72" s="19">
        <v>0.06</v>
      </c>
      <c r="U72" s="3">
        <f>((S72-P72-(T72-Q72))/(R72-O72-(T72-Q72)))</f>
        <v>0.23529411764705885</v>
      </c>
      <c r="V72" s="20">
        <f t="shared" si="29"/>
        <v>8.0148698325171903</v>
      </c>
      <c r="W72" s="6">
        <v>6.8999999999999999E-3</v>
      </c>
      <c r="X72" s="6">
        <v>2.222</v>
      </c>
      <c r="Y72" s="6">
        <v>0.13300000000000001</v>
      </c>
      <c r="Z72" s="6">
        <v>11.941370388885369</v>
      </c>
      <c r="AA72" s="6">
        <v>-5.7493759226184871</v>
      </c>
      <c r="AB72" s="6">
        <f t="shared" ref="AB72:AB78" si="33">U72-(L72*(Z72+(AA72*U72)))</f>
        <v>0.22523497039561483</v>
      </c>
      <c r="AC72" s="6">
        <f t="shared" si="30"/>
        <v>1.0000000000000009E-2</v>
      </c>
    </row>
    <row r="73" spans="1:29" s="6" customFormat="1" x14ac:dyDescent="0.2">
      <c r="A73" s="3">
        <v>10</v>
      </c>
      <c r="B73" s="3" t="s">
        <v>30</v>
      </c>
      <c r="C73" s="3" t="s">
        <v>31</v>
      </c>
      <c r="D73" s="3">
        <v>3</v>
      </c>
      <c r="E73" s="3"/>
      <c r="F73" s="3"/>
      <c r="G73" s="3"/>
      <c r="H73" s="15">
        <v>0.45833333333333331</v>
      </c>
      <c r="I73" s="5">
        <v>43411</v>
      </c>
      <c r="J73" s="3">
        <v>25</v>
      </c>
      <c r="K73" s="3">
        <v>30.59</v>
      </c>
      <c r="L73" s="6">
        <v>9.5E-4</v>
      </c>
      <c r="M73" s="3">
        <f t="shared" si="31"/>
        <v>7.5133626132531877</v>
      </c>
      <c r="N73" s="3">
        <f t="shared" si="32"/>
        <v>7.518451579146749</v>
      </c>
      <c r="O73" s="18">
        <v>-0.02</v>
      </c>
      <c r="P73" s="18">
        <v>-0.01</v>
      </c>
      <c r="Q73" s="18">
        <v>7.0000000000000007E-2</v>
      </c>
      <c r="R73" s="19">
        <v>0.49</v>
      </c>
      <c r="S73" s="19">
        <v>0.34</v>
      </c>
      <c r="T73" s="19">
        <v>7.0000000000000007E-2</v>
      </c>
      <c r="U73" s="3">
        <f t="shared" ref="U73:U78" si="34">((S73-P73-(T73-Q73))/(R73-O73-(T73-Q73)))</f>
        <v>0.68627450980392157</v>
      </c>
      <c r="V73" s="20">
        <f t="shared" si="29"/>
        <v>8.0148698325171903</v>
      </c>
      <c r="W73" s="6">
        <v>6.8999999999999999E-3</v>
      </c>
      <c r="X73" s="6">
        <v>2.222</v>
      </c>
      <c r="Y73" s="6">
        <v>0.13300000000000001</v>
      </c>
      <c r="Z73" s="6">
        <v>11.941370388885369</v>
      </c>
      <c r="AA73" s="6">
        <v>-5.7493759226184871</v>
      </c>
      <c r="AB73" s="6">
        <f t="shared" si="33"/>
        <v>0.67867857557030531</v>
      </c>
      <c r="AC73" s="6">
        <f t="shared" si="30"/>
        <v>0</v>
      </c>
    </row>
    <row r="74" spans="1:29" s="6" customFormat="1" x14ac:dyDescent="0.2">
      <c r="A74" s="3">
        <v>11</v>
      </c>
      <c r="B74" s="3" t="s">
        <v>30</v>
      </c>
      <c r="C74" s="3" t="s">
        <v>31</v>
      </c>
      <c r="D74" s="3">
        <v>3</v>
      </c>
      <c r="E74" s="3"/>
      <c r="F74" s="3"/>
      <c r="G74" s="3"/>
      <c r="H74" s="15">
        <v>0.45833333333333331</v>
      </c>
      <c r="I74" s="5">
        <v>43411</v>
      </c>
      <c r="J74" s="3">
        <v>25</v>
      </c>
      <c r="K74" s="3">
        <v>30.59</v>
      </c>
      <c r="L74" s="6">
        <v>9.5E-4</v>
      </c>
      <c r="M74" s="3">
        <f t="shared" si="31"/>
        <v>7.5156466678508167</v>
      </c>
      <c r="N74" s="3">
        <f t="shared" si="32"/>
        <v>7.520698985016419</v>
      </c>
      <c r="O74" s="18">
        <v>-0.02</v>
      </c>
      <c r="P74" s="18">
        <v>-0.01</v>
      </c>
      <c r="Q74" s="18">
        <v>7.0000000000000007E-2</v>
      </c>
      <c r="R74" s="19">
        <v>0.56999999999999995</v>
      </c>
      <c r="S74" s="19">
        <v>0.4</v>
      </c>
      <c r="T74" s="19">
        <v>0.08</v>
      </c>
      <c r="U74" s="3">
        <f t="shared" si="34"/>
        <v>0.68965517241379315</v>
      </c>
      <c r="V74" s="20">
        <f t="shared" si="29"/>
        <v>8.0148698325171903</v>
      </c>
      <c r="W74" s="6">
        <v>6.8999999999999999E-3</v>
      </c>
      <c r="X74" s="6">
        <v>2.222</v>
      </c>
      <c r="Y74" s="6">
        <v>0.13300000000000001</v>
      </c>
      <c r="Z74" s="6">
        <v>11.941370388885369</v>
      </c>
      <c r="AA74" s="6">
        <v>-5.7493759226184871</v>
      </c>
      <c r="AB74" s="6">
        <f t="shared" si="33"/>
        <v>0.68207770304537796</v>
      </c>
      <c r="AC74" s="6">
        <f t="shared" si="30"/>
        <v>-9.999999999999995E-3</v>
      </c>
    </row>
    <row r="75" spans="1:29" s="6" customFormat="1" x14ac:dyDescent="0.2">
      <c r="A75" s="3">
        <v>12</v>
      </c>
      <c r="B75" s="3" t="s">
        <v>30</v>
      </c>
      <c r="C75" s="3" t="s">
        <v>31</v>
      </c>
      <c r="D75" s="3">
        <v>4</v>
      </c>
      <c r="E75" s="3"/>
      <c r="F75" s="3"/>
      <c r="G75" s="3"/>
      <c r="H75" s="15">
        <v>0.45833333333333331</v>
      </c>
      <c r="I75" s="5">
        <v>43411</v>
      </c>
      <c r="J75" s="3">
        <v>25</v>
      </c>
      <c r="K75" s="3">
        <v>30.59</v>
      </c>
      <c r="L75" s="6">
        <v>9.5E-4</v>
      </c>
      <c r="M75" s="3">
        <f t="shared" si="31"/>
        <v>7.0202044309921758</v>
      </c>
      <c r="N75" s="3">
        <f t="shared" si="32"/>
        <v>7.0396902923165152</v>
      </c>
      <c r="O75" s="18">
        <v>-0.01</v>
      </c>
      <c r="P75" s="18">
        <v>0.02</v>
      </c>
      <c r="Q75" s="18">
        <v>0.11</v>
      </c>
      <c r="R75" s="19">
        <v>0.67</v>
      </c>
      <c r="S75" s="19">
        <v>0.19</v>
      </c>
      <c r="T75" s="19">
        <v>0.12</v>
      </c>
      <c r="U75" s="3">
        <f t="shared" si="34"/>
        <v>0.23880597014925375</v>
      </c>
      <c r="V75" s="20">
        <f t="shared" si="29"/>
        <v>8.0148698325171903</v>
      </c>
      <c r="W75" s="6">
        <v>6.8999999999999999E-3</v>
      </c>
      <c r="X75" s="6">
        <v>2.222</v>
      </c>
      <c r="Y75" s="6">
        <v>0.13300000000000001</v>
      </c>
      <c r="Z75" s="6">
        <v>11.941370388885369</v>
      </c>
      <c r="AA75" s="6">
        <v>-5.7493759226184871</v>
      </c>
      <c r="AB75" s="6">
        <f t="shared" si="33"/>
        <v>0.22876600431001864</v>
      </c>
      <c r="AC75" s="6">
        <f t="shared" si="30"/>
        <v>-9.999999999999995E-3</v>
      </c>
    </row>
    <row r="76" spans="1:29" s="6" customFormat="1" x14ac:dyDescent="0.2">
      <c r="A76" s="3">
        <v>14</v>
      </c>
      <c r="B76" s="3" t="s">
        <v>30</v>
      </c>
      <c r="C76" s="3" t="s">
        <v>31</v>
      </c>
      <c r="D76" s="3">
        <v>4</v>
      </c>
      <c r="F76" s="3"/>
      <c r="G76" s="3"/>
      <c r="H76" s="15">
        <v>0.45833333333333331</v>
      </c>
      <c r="I76" s="5">
        <v>43411</v>
      </c>
      <c r="J76" s="3">
        <v>25</v>
      </c>
      <c r="K76" s="3">
        <v>30.59</v>
      </c>
      <c r="L76" s="6">
        <v>9.5E-4</v>
      </c>
      <c r="M76" s="3">
        <f t="shared" si="31"/>
        <v>7.0419921350367565</v>
      </c>
      <c r="N76" s="3">
        <f t="shared" si="32"/>
        <v>7.0604586322690235</v>
      </c>
      <c r="O76" s="18">
        <v>-0.01</v>
      </c>
      <c r="P76" s="18">
        <v>0.02</v>
      </c>
      <c r="Q76" s="18">
        <v>0.11</v>
      </c>
      <c r="R76" s="19">
        <v>0.71</v>
      </c>
      <c r="S76" s="19">
        <v>0.2</v>
      </c>
      <c r="T76" s="19">
        <v>0.11</v>
      </c>
      <c r="U76" s="3">
        <f t="shared" si="34"/>
        <v>0.25000000000000006</v>
      </c>
      <c r="V76" s="20">
        <f t="shared" si="29"/>
        <v>8.0148698325171903</v>
      </c>
      <c r="W76" s="6">
        <v>6.8999999999999999E-3</v>
      </c>
      <c r="X76" s="6">
        <v>2.222</v>
      </c>
      <c r="Y76" s="6">
        <v>0.13300000000000001</v>
      </c>
      <c r="Z76" s="6">
        <v>11.941370388885369</v>
      </c>
      <c r="AA76" s="6">
        <v>-5.7493759226184871</v>
      </c>
      <c r="AB76" s="6">
        <f t="shared" si="33"/>
        <v>0.24002117491218083</v>
      </c>
      <c r="AC76" s="6">
        <f t="shared" si="30"/>
        <v>0</v>
      </c>
    </row>
    <row r="77" spans="1:29" s="6" customFormat="1" x14ac:dyDescent="0.2">
      <c r="A77" s="3">
        <v>16</v>
      </c>
      <c r="B77" s="3" t="s">
        <v>30</v>
      </c>
      <c r="C77" s="3" t="s">
        <v>31</v>
      </c>
      <c r="D77" s="3">
        <v>5</v>
      </c>
      <c r="F77" s="3"/>
      <c r="G77" s="3"/>
      <c r="H77" s="15">
        <v>0.45833333333333331</v>
      </c>
      <c r="I77" s="5">
        <v>43411</v>
      </c>
      <c r="J77" s="3">
        <v>25</v>
      </c>
      <c r="K77" s="3">
        <v>30.59</v>
      </c>
      <c r="L77" s="6">
        <v>9.5E-4</v>
      </c>
      <c r="M77" s="3">
        <f t="shared" si="31"/>
        <v>7.525823414523237</v>
      </c>
      <c r="N77" s="3">
        <f t="shared" si="32"/>
        <v>7.5307146692216982</v>
      </c>
      <c r="O77" s="18">
        <v>-0.03</v>
      </c>
      <c r="P77" s="18">
        <v>0</v>
      </c>
      <c r="Q77" s="18">
        <v>0.09</v>
      </c>
      <c r="R77" s="19">
        <v>0.57999999999999996</v>
      </c>
      <c r="S77" s="19">
        <v>0.43</v>
      </c>
      <c r="T77" s="19">
        <v>0.09</v>
      </c>
      <c r="U77" s="3">
        <f t="shared" si="34"/>
        <v>0.70491803278688525</v>
      </c>
      <c r="V77" s="20">
        <f t="shared" si="29"/>
        <v>8.0148698325171903</v>
      </c>
      <c r="W77" s="6">
        <v>6.8999999999999999E-3</v>
      </c>
      <c r="X77" s="6">
        <v>2.222</v>
      </c>
      <c r="Y77" s="6">
        <v>0.13300000000000001</v>
      </c>
      <c r="Z77" s="6">
        <v>11.941370388885369</v>
      </c>
      <c r="AA77" s="6">
        <v>-5.7493759226184871</v>
      </c>
      <c r="AB77" s="6">
        <f t="shared" si="33"/>
        <v>0.69742392774431239</v>
      </c>
      <c r="AC77" s="6">
        <f t="shared" si="30"/>
        <v>0</v>
      </c>
    </row>
    <row r="78" spans="1:29" s="6" customFormat="1" x14ac:dyDescent="0.2">
      <c r="A78" s="3">
        <v>17</v>
      </c>
      <c r="B78" s="3" t="s">
        <v>30</v>
      </c>
      <c r="C78" s="3" t="s">
        <v>31</v>
      </c>
      <c r="D78" s="3">
        <v>5</v>
      </c>
      <c r="F78" s="3"/>
      <c r="G78" s="3"/>
      <c r="H78" s="15">
        <v>0.45833333333333331</v>
      </c>
      <c r="I78" s="5">
        <v>43411</v>
      </c>
      <c r="J78" s="3">
        <v>25</v>
      </c>
      <c r="K78" s="3">
        <v>30.59</v>
      </c>
      <c r="L78" s="6">
        <v>9.5E-4</v>
      </c>
      <c r="M78" s="3">
        <f t="shared" si="31"/>
        <v>7.5201899830724788</v>
      </c>
      <c r="N78" s="3">
        <f t="shared" si="32"/>
        <v>7.5251699479933736</v>
      </c>
      <c r="O78" s="18">
        <v>-0.04</v>
      </c>
      <c r="P78" s="18">
        <v>-0.01</v>
      </c>
      <c r="Q78" s="18">
        <v>0.08</v>
      </c>
      <c r="R78" s="19">
        <v>0.51</v>
      </c>
      <c r="S78" s="19">
        <v>0.37</v>
      </c>
      <c r="T78" s="19">
        <v>7.0000000000000007E-2</v>
      </c>
      <c r="U78" s="3">
        <f t="shared" si="34"/>
        <v>0.6964285714285714</v>
      </c>
      <c r="V78" s="20">
        <f t="shared" si="29"/>
        <v>8.0148698325171903</v>
      </c>
      <c r="W78" s="6">
        <v>6.8999999999999999E-3</v>
      </c>
      <c r="X78" s="6">
        <v>2.222</v>
      </c>
      <c r="Y78" s="6">
        <v>0.13300000000000001</v>
      </c>
      <c r="Z78" s="6">
        <v>11.941370388885369</v>
      </c>
      <c r="AA78" s="6">
        <v>-5.7493759226184871</v>
      </c>
      <c r="AB78" s="6">
        <f t="shared" si="33"/>
        <v>0.68888809773650561</v>
      </c>
      <c r="AC78" s="6">
        <f t="shared" si="30"/>
        <v>9.999999999999995E-3</v>
      </c>
    </row>
    <row r="79" spans="1:29" s="6" customFormat="1" x14ac:dyDescent="0.2">
      <c r="A79" s="3">
        <v>19</v>
      </c>
      <c r="B79" s="3" t="s">
        <v>30</v>
      </c>
      <c r="C79" s="3" t="s">
        <v>31</v>
      </c>
      <c r="D79" s="3">
        <v>6</v>
      </c>
      <c r="F79" s="3"/>
      <c r="G79" s="3"/>
      <c r="H79" s="15">
        <v>0.45833333333333331</v>
      </c>
      <c r="I79" s="5">
        <v>43411</v>
      </c>
      <c r="J79" s="3">
        <v>25</v>
      </c>
      <c r="K79" s="3">
        <v>30.59</v>
      </c>
      <c r="L79" s="6">
        <v>9.5E-4</v>
      </c>
      <c r="M79" s="3">
        <f>V79+(LOG10((AB79-W79)/(X79-(AB79*Y79))))</f>
        <v>6.9615828120673253</v>
      </c>
      <c r="N79" s="3">
        <f>V79+(LOG10((U79-W79)/(X79-(U79*Y79))))</f>
        <v>6.9840647823413828</v>
      </c>
      <c r="O79" s="18">
        <v>-0.08</v>
      </c>
      <c r="P79" s="18">
        <v>-0.05</v>
      </c>
      <c r="Q79" s="18">
        <v>0.04</v>
      </c>
      <c r="R79" s="19">
        <v>0.7</v>
      </c>
      <c r="S79" s="19">
        <v>0.17</v>
      </c>
      <c r="T79" s="19">
        <v>0.11</v>
      </c>
      <c r="U79" s="3">
        <f>((S79-P79-(T79-Q79))/(R79-O79-(T79-Q79)))</f>
        <v>0.21126760563380287</v>
      </c>
      <c r="V79" s="20">
        <f t="shared" si="29"/>
        <v>8.0148698325171903</v>
      </c>
      <c r="W79" s="6">
        <v>6.8999999999999999E-3</v>
      </c>
      <c r="X79" s="6">
        <v>2.222</v>
      </c>
      <c r="Y79" s="6">
        <v>0.13300000000000001</v>
      </c>
      <c r="Z79" s="6">
        <v>11.941370388885399</v>
      </c>
      <c r="AA79" s="6">
        <v>-5.7493759226184897</v>
      </c>
      <c r="AB79" s="6">
        <f>U79-(L79*(Z79+(AA79*U79)))</f>
        <v>0.20107722780516898</v>
      </c>
      <c r="AC79" s="6">
        <f>Q79-T79</f>
        <v>-7.0000000000000007E-2</v>
      </c>
    </row>
    <row r="80" spans="1:29" s="6" customFormat="1" x14ac:dyDescent="0.2">
      <c r="A80" s="3">
        <v>21</v>
      </c>
      <c r="B80" s="3" t="s">
        <v>30</v>
      </c>
      <c r="C80" s="3" t="s">
        <v>31</v>
      </c>
      <c r="D80" s="3">
        <v>6</v>
      </c>
      <c r="H80" s="15">
        <v>0.45833333333333331</v>
      </c>
      <c r="I80" s="5">
        <v>43411</v>
      </c>
      <c r="J80" s="6">
        <v>25</v>
      </c>
      <c r="K80" s="3">
        <v>30.59</v>
      </c>
      <c r="L80" s="6">
        <v>9.5E-4</v>
      </c>
      <c r="M80" s="6">
        <f>V80+(LOG10((AB80-W80)/(X80-(AB80*Y80))))</f>
        <v>6.9039193319672156</v>
      </c>
      <c r="N80" s="6">
        <f>V80+(LOG10((U80-W80)/(X80-(U80*Y80))))</f>
        <v>6.929745166991081</v>
      </c>
      <c r="O80" s="6">
        <v>-0.08</v>
      </c>
      <c r="P80" s="6">
        <v>-0.05</v>
      </c>
      <c r="Q80" s="6">
        <v>0.04</v>
      </c>
      <c r="R80" s="6">
        <v>0.56999999999999995</v>
      </c>
      <c r="S80" s="6">
        <v>0.08</v>
      </c>
      <c r="T80" s="6">
        <v>0.05</v>
      </c>
      <c r="U80" s="6">
        <f>((S80-P80-(T80-Q80))/(R80-O80-(T80-Q80)))</f>
        <v>0.18750000000000003</v>
      </c>
      <c r="V80" s="6">
        <f t="shared" si="29"/>
        <v>8.0148698325171903</v>
      </c>
      <c r="W80" s="6">
        <v>6.8999999999999999E-3</v>
      </c>
      <c r="X80" s="6">
        <v>2.222</v>
      </c>
      <c r="Y80" s="6">
        <v>0.13300000000000001</v>
      </c>
      <c r="Z80" s="6">
        <v>11.941370388885399</v>
      </c>
      <c r="AA80" s="6">
        <v>-5.7493759226184897</v>
      </c>
      <c r="AB80" s="6">
        <f>U80-(L80*(Z80+(AA80*U80)))</f>
        <v>0.17717980571677533</v>
      </c>
      <c r="AC80" s="6">
        <f>Q80-T80</f>
        <v>-1.0000000000000002E-2</v>
      </c>
    </row>
    <row r="81" spans="1:29" s="6" customFormat="1" x14ac:dyDescent="0.2">
      <c r="A81" s="3">
        <v>1</v>
      </c>
      <c r="B81" s="3" t="s">
        <v>30</v>
      </c>
      <c r="C81" s="3" t="s">
        <v>31</v>
      </c>
      <c r="D81" s="3">
        <v>1</v>
      </c>
      <c r="E81" s="3"/>
      <c r="F81" s="3"/>
      <c r="G81" s="3"/>
      <c r="H81" s="15">
        <v>0.45833333333333331</v>
      </c>
      <c r="I81" s="5">
        <v>43418</v>
      </c>
      <c r="J81" s="6">
        <v>25</v>
      </c>
      <c r="K81" s="3">
        <v>29.68</v>
      </c>
      <c r="L81" s="6">
        <v>9.5E-4</v>
      </c>
      <c r="M81" s="6">
        <f>V81+(LOG10((AB81-W81)/(X81-AB81*Y81)))</f>
        <v>7.5461264477009742</v>
      </c>
      <c r="N81" s="6">
        <f>V81+(LOG10((U81-W81)/(X81-(U81*Y81))))</f>
        <v>7.5507357753453181</v>
      </c>
      <c r="O81" s="18">
        <v>-0.12</v>
      </c>
      <c r="P81" s="18">
        <v>-0.1</v>
      </c>
      <c r="Q81" s="18">
        <v>0</v>
      </c>
      <c r="R81" s="19">
        <v>0.48</v>
      </c>
      <c r="S81" s="19">
        <v>0.34</v>
      </c>
      <c r="T81" s="19">
        <v>0</v>
      </c>
      <c r="U81" s="6">
        <f>((S81-P81-(T81-Q81))/(R81-O81-(T81-Q81)))</f>
        <v>0.7333333333333335</v>
      </c>
      <c r="V81" s="20">
        <f t="shared" si="29"/>
        <v>8.0167899325171899</v>
      </c>
      <c r="W81" s="6">
        <v>6.8999999999999999E-3</v>
      </c>
      <c r="X81" s="6">
        <v>2.222</v>
      </c>
      <c r="Y81" s="6">
        <v>0.13300000000000001</v>
      </c>
      <c r="Z81" s="6">
        <v>11.941370388885369</v>
      </c>
      <c r="AA81" s="6">
        <v>-5.7493759226184871</v>
      </c>
      <c r="AB81" s="6">
        <f>U81-(L81*(Z81+(AA81*U81)))</f>
        <v>0.72599443002331665</v>
      </c>
      <c r="AC81" s="6">
        <f t="shared" ref="AC81:AC90" si="35">Q81-T81</f>
        <v>0</v>
      </c>
    </row>
    <row r="82" spans="1:29" s="21" customFormat="1" x14ac:dyDescent="0.2">
      <c r="A82" s="3">
        <v>11</v>
      </c>
      <c r="B82" s="3" t="s">
        <v>30</v>
      </c>
      <c r="C82" s="3" t="s">
        <v>31</v>
      </c>
      <c r="D82" s="3">
        <v>1</v>
      </c>
      <c r="E82" s="3"/>
      <c r="F82" s="3"/>
      <c r="G82" s="3"/>
      <c r="H82" s="15">
        <v>0.45833333333333331</v>
      </c>
      <c r="I82" s="5">
        <v>43418</v>
      </c>
      <c r="J82" s="3">
        <v>25</v>
      </c>
      <c r="K82" s="3">
        <v>29.68</v>
      </c>
      <c r="L82" s="6">
        <v>9.5E-4</v>
      </c>
      <c r="M82" s="6">
        <f>V82+(LOG10((AB82-W82)/(X82-(AB82*Y82))))</f>
        <v>7.5201835083908968</v>
      </c>
      <c r="N82" s="6">
        <f>V82+(LOG10((U82-W82)/(X82-(U82*Y82))))</f>
        <v>7.5251940653617062</v>
      </c>
      <c r="O82" s="18">
        <v>-0.09</v>
      </c>
      <c r="P82" s="18">
        <v>-0.05</v>
      </c>
      <c r="Q82" s="18">
        <v>0.03</v>
      </c>
      <c r="R82" s="19">
        <v>0.54</v>
      </c>
      <c r="S82" s="19">
        <v>0.39</v>
      </c>
      <c r="T82" s="19">
        <v>0.04</v>
      </c>
      <c r="U82" s="3">
        <f>((S82-P82-(T82-Q82))/(R82-O82-(T82-Q82)))</f>
        <v>0.69354838709677413</v>
      </c>
      <c r="V82" s="20">
        <f t="shared" si="29"/>
        <v>8.0167899325171899</v>
      </c>
      <c r="W82" s="3">
        <v>6.8999999999999999E-3</v>
      </c>
      <c r="X82" s="3">
        <v>2.222</v>
      </c>
      <c r="Y82" s="3">
        <v>0.13300000000000001</v>
      </c>
      <c r="Z82" s="6">
        <v>11.941370388885369</v>
      </c>
      <c r="AA82" s="6">
        <v>-5.7493759226184871</v>
      </c>
      <c r="AB82" s="6">
        <f>U82-(L82*(Z82+(AA82*U82)))</f>
        <v>0.68599218210538082</v>
      </c>
      <c r="AC82" s="6">
        <f t="shared" si="35"/>
        <v>-1.0000000000000002E-2</v>
      </c>
    </row>
    <row r="83" spans="1:29" s="3" customFormat="1" x14ac:dyDescent="0.2">
      <c r="A83" s="3">
        <v>6</v>
      </c>
      <c r="B83" s="3" t="s">
        <v>30</v>
      </c>
      <c r="C83" s="3" t="s">
        <v>31</v>
      </c>
      <c r="D83" s="3">
        <v>2</v>
      </c>
      <c r="H83" s="15">
        <v>0.45833333333333331</v>
      </c>
      <c r="I83" s="5">
        <v>43418</v>
      </c>
      <c r="J83" s="3">
        <v>25</v>
      </c>
      <c r="K83" s="3">
        <v>29.68</v>
      </c>
      <c r="L83" s="6">
        <v>9.5E-4</v>
      </c>
      <c r="M83" s="3">
        <f t="shared" ref="M83:M90" si="36">V83+(LOG10((AB83-W83)/(X83-(AB83*Y83))))</f>
        <v>7.0094848568110715</v>
      </c>
      <c r="N83" s="3">
        <f t="shared" ref="N83:N90" si="37">V83+(LOG10((U83-W83)/(X83-(U83*Y83))))</f>
        <v>7.0295847292794633</v>
      </c>
      <c r="O83" s="18">
        <v>-0.05</v>
      </c>
      <c r="P83" s="18">
        <v>-0.02</v>
      </c>
      <c r="Q83" s="18">
        <v>7.0000000000000007E-2</v>
      </c>
      <c r="R83" s="19">
        <v>0.81</v>
      </c>
      <c r="S83" s="19">
        <v>0.18</v>
      </c>
      <c r="T83" s="19">
        <v>7.0000000000000007E-2</v>
      </c>
      <c r="U83" s="3">
        <f>((S83-P83-(T83-Q83))/(R83-O83-(T83-Q83)))</f>
        <v>0.23255813953488366</v>
      </c>
      <c r="V83" s="20">
        <f t="shared" si="29"/>
        <v>8.0167899325171899</v>
      </c>
      <c r="W83" s="6">
        <v>6.8999999999999999E-3</v>
      </c>
      <c r="X83" s="6">
        <v>2.222</v>
      </c>
      <c r="Y83" s="6">
        <v>0.13300000000000001</v>
      </c>
      <c r="Z83" s="6">
        <v>11.941370388885369</v>
      </c>
      <c r="AA83" s="6">
        <v>-5.7493759226184871</v>
      </c>
      <c r="AB83" s="6">
        <f>U83-(L83*(Z83+(AA83*U83)))</f>
        <v>0.22248404862509083</v>
      </c>
      <c r="AC83" s="6">
        <f t="shared" si="35"/>
        <v>0</v>
      </c>
    </row>
    <row r="84" spans="1:29" s="6" customFormat="1" x14ac:dyDescent="0.2">
      <c r="A84" s="3">
        <v>20</v>
      </c>
      <c r="B84" s="3" t="s">
        <v>30</v>
      </c>
      <c r="C84" s="3" t="s">
        <v>31</v>
      </c>
      <c r="D84" s="3">
        <v>2</v>
      </c>
      <c r="E84" s="3"/>
      <c r="F84" s="3"/>
      <c r="G84" s="3"/>
      <c r="H84" s="15">
        <v>0.45833333333333331</v>
      </c>
      <c r="I84" s="5">
        <v>43418</v>
      </c>
      <c r="J84" s="3">
        <v>25</v>
      </c>
      <c r="K84" s="3">
        <v>29.68</v>
      </c>
      <c r="L84" s="6">
        <v>9.5E-4</v>
      </c>
      <c r="M84" s="3">
        <f t="shared" si="36"/>
        <v>7.0630150753248149</v>
      </c>
      <c r="N84" s="3">
        <f t="shared" si="37"/>
        <v>7.0806269891820675</v>
      </c>
      <c r="O84" s="18">
        <v>-0.06</v>
      </c>
      <c r="P84" s="18">
        <v>-0.06</v>
      </c>
      <c r="Q84" s="18">
        <v>0.03</v>
      </c>
      <c r="R84" s="19">
        <v>0.65</v>
      </c>
      <c r="S84" s="19">
        <v>0.11</v>
      </c>
      <c r="T84" s="19">
        <v>0.01</v>
      </c>
      <c r="U84" s="3">
        <f>((S84-P84-(T84-Q84))/(R84-O84-(T84-Q84)))</f>
        <v>0.26027397260273971</v>
      </c>
      <c r="V84" s="20">
        <f t="shared" si="29"/>
        <v>8.0167899325171899</v>
      </c>
      <c r="W84" s="6">
        <v>6.8999999999999999E-3</v>
      </c>
      <c r="X84" s="6">
        <v>2.222</v>
      </c>
      <c r="Y84" s="6">
        <v>0.13300000000000001</v>
      </c>
      <c r="Z84" s="6">
        <v>11.941370388885369</v>
      </c>
      <c r="AA84" s="6">
        <v>-5.7493759226184871</v>
      </c>
      <c r="AB84" s="6">
        <f t="shared" ref="AB84:AB90" si="38">U84-(L84*(Z84+(AA84*U84)))</f>
        <v>0.25035126299909677</v>
      </c>
      <c r="AC84" s="6">
        <f t="shared" si="35"/>
        <v>1.9999999999999997E-2</v>
      </c>
    </row>
    <row r="85" spans="1:29" s="6" customFormat="1" x14ac:dyDescent="0.2">
      <c r="A85" s="3">
        <v>7</v>
      </c>
      <c r="B85" s="3" t="s">
        <v>30</v>
      </c>
      <c r="C85" s="3" t="s">
        <v>31</v>
      </c>
      <c r="D85" s="3">
        <v>3</v>
      </c>
      <c r="E85" s="3"/>
      <c r="F85" s="3"/>
      <c r="G85" s="3"/>
      <c r="H85" s="15">
        <v>0.45833333333333331</v>
      </c>
      <c r="I85" s="5">
        <v>43418</v>
      </c>
      <c r="J85" s="3">
        <v>25</v>
      </c>
      <c r="K85" s="3">
        <v>29.68</v>
      </c>
      <c r="L85" s="6">
        <v>9.5E-4</v>
      </c>
      <c r="M85" s="3">
        <f t="shared" si="36"/>
        <v>7.5103385470686037</v>
      </c>
      <c r="N85" s="3">
        <f t="shared" si="37"/>
        <v>7.5155074807662468</v>
      </c>
      <c r="O85" s="18">
        <v>-0.09</v>
      </c>
      <c r="P85" s="18">
        <v>-7.0000000000000007E-2</v>
      </c>
      <c r="Q85" s="18">
        <v>0.02</v>
      </c>
      <c r="R85" s="19">
        <v>0.73</v>
      </c>
      <c r="S85" s="19">
        <v>0.49</v>
      </c>
      <c r="T85" s="19">
        <v>0.03</v>
      </c>
      <c r="U85" s="3">
        <f t="shared" ref="U85:U90" si="39">((S85-P85-(T85-Q85))/(R85-O85-(T85-Q85)))</f>
        <v>0.67901234567901247</v>
      </c>
      <c r="V85" s="20">
        <f t="shared" si="29"/>
        <v>8.0167899325171899</v>
      </c>
      <c r="W85" s="6">
        <v>6.8999999999999999E-3</v>
      </c>
      <c r="X85" s="6">
        <v>2.222</v>
      </c>
      <c r="Y85" s="6">
        <v>0.13300000000000001</v>
      </c>
      <c r="Z85" s="6">
        <v>11.941370388885369</v>
      </c>
      <c r="AA85" s="6">
        <v>-5.7493759226184871</v>
      </c>
      <c r="AB85" s="6">
        <f t="shared" si="38"/>
        <v>0.67137674617940857</v>
      </c>
      <c r="AC85" s="6">
        <f t="shared" si="35"/>
        <v>-9.9999999999999985E-3</v>
      </c>
    </row>
    <row r="86" spans="1:29" s="6" customFormat="1" x14ac:dyDescent="0.2">
      <c r="A86" s="3">
        <v>12</v>
      </c>
      <c r="B86" s="3" t="s">
        <v>30</v>
      </c>
      <c r="C86" s="3" t="s">
        <v>31</v>
      </c>
      <c r="D86" s="3">
        <v>3</v>
      </c>
      <c r="E86" s="3"/>
      <c r="F86" s="3"/>
      <c r="G86" s="3"/>
      <c r="H86" s="15">
        <v>0.45833333333333331</v>
      </c>
      <c r="I86" s="5">
        <v>43418</v>
      </c>
      <c r="J86" s="3">
        <v>25</v>
      </c>
      <c r="K86" s="3">
        <v>29.68</v>
      </c>
      <c r="L86" s="6">
        <v>9.5E-4</v>
      </c>
      <c r="M86" s="3">
        <f t="shared" si="36"/>
        <v>7.5272863700938597</v>
      </c>
      <c r="N86" s="3">
        <f t="shared" si="37"/>
        <v>7.5321847824363664</v>
      </c>
      <c r="O86" s="18">
        <v>-0.13</v>
      </c>
      <c r="P86" s="18">
        <v>-0.11</v>
      </c>
      <c r="Q86" s="18">
        <v>-0.01</v>
      </c>
      <c r="R86" s="19">
        <v>0.57999999999999996</v>
      </c>
      <c r="S86" s="19">
        <v>0.39</v>
      </c>
      <c r="T86" s="19">
        <v>-0.01</v>
      </c>
      <c r="U86" s="3">
        <f t="shared" si="39"/>
        <v>0.70422535211267612</v>
      </c>
      <c r="V86" s="20">
        <f t="shared" si="29"/>
        <v>8.0167899325171899</v>
      </c>
      <c r="W86" s="6">
        <v>6.8999999999999999E-3</v>
      </c>
      <c r="X86" s="6">
        <v>2.222</v>
      </c>
      <c r="Y86" s="6">
        <v>0.13300000000000001</v>
      </c>
      <c r="Z86" s="6">
        <v>11.941370388885369</v>
      </c>
      <c r="AA86" s="6">
        <v>-5.7493759226184871</v>
      </c>
      <c r="AB86" s="6">
        <f t="shared" si="38"/>
        <v>0.69672746371259242</v>
      </c>
      <c r="AC86" s="6">
        <f t="shared" si="35"/>
        <v>0</v>
      </c>
    </row>
    <row r="87" spans="1:29" s="6" customFormat="1" x14ac:dyDescent="0.2">
      <c r="A87" s="3">
        <v>14</v>
      </c>
      <c r="B87" s="3" t="s">
        <v>30</v>
      </c>
      <c r="C87" s="3" t="s">
        <v>31</v>
      </c>
      <c r="D87" s="3">
        <v>4</v>
      </c>
      <c r="E87" s="3"/>
      <c r="F87" s="3"/>
      <c r="G87" s="3"/>
      <c r="H87" s="15">
        <v>0.45833333333333331</v>
      </c>
      <c r="I87" s="5">
        <v>43418</v>
      </c>
      <c r="J87" s="3">
        <v>25</v>
      </c>
      <c r="K87" s="3">
        <v>29.68</v>
      </c>
      <c r="L87" s="6">
        <v>9.5E-4</v>
      </c>
      <c r="M87" s="3">
        <f t="shared" si="36"/>
        <v>6.8661291342999249</v>
      </c>
      <c r="N87" s="3">
        <f t="shared" si="37"/>
        <v>6.8945120582565735</v>
      </c>
      <c r="O87" s="18">
        <v>-7.0000000000000007E-2</v>
      </c>
      <c r="P87" s="18">
        <v>-0.04</v>
      </c>
      <c r="Q87" s="18">
        <v>0.05</v>
      </c>
      <c r="R87" s="19">
        <v>0.75</v>
      </c>
      <c r="S87" s="19">
        <v>0.11</v>
      </c>
      <c r="T87" s="19">
        <v>0.06</v>
      </c>
      <c r="U87" s="3">
        <f t="shared" si="39"/>
        <v>0.17283950617283952</v>
      </c>
      <c r="V87" s="20">
        <f t="shared" si="29"/>
        <v>8.0167899325171899</v>
      </c>
      <c r="W87" s="6">
        <v>6.8999999999999999E-3</v>
      </c>
      <c r="X87" s="6">
        <v>2.222</v>
      </c>
      <c r="Y87" s="6">
        <v>0.13300000000000001</v>
      </c>
      <c r="Z87" s="6">
        <v>11.941370388885369</v>
      </c>
      <c r="AA87" s="6">
        <v>-5.7493759226184871</v>
      </c>
      <c r="AB87" s="6">
        <f t="shared" si="38"/>
        <v>0.16243923763390244</v>
      </c>
      <c r="AC87" s="6">
        <f t="shared" si="35"/>
        <v>-9.999999999999995E-3</v>
      </c>
    </row>
    <row r="88" spans="1:29" s="6" customFormat="1" x14ac:dyDescent="0.2">
      <c r="A88" s="3">
        <v>21</v>
      </c>
      <c r="B88" s="3" t="s">
        <v>30</v>
      </c>
      <c r="C88" s="3" t="s">
        <v>31</v>
      </c>
      <c r="D88" s="3">
        <v>4</v>
      </c>
      <c r="F88" s="3"/>
      <c r="G88" s="3"/>
      <c r="H88" s="15">
        <v>0.45833333333333331</v>
      </c>
      <c r="I88" s="5">
        <v>43418</v>
      </c>
      <c r="J88" s="3">
        <v>25</v>
      </c>
      <c r="K88" s="3">
        <v>29.68</v>
      </c>
      <c r="L88" s="6">
        <v>9.5E-4</v>
      </c>
      <c r="M88" s="3">
        <f t="shared" si="36"/>
        <v>6.9212392127329938</v>
      </c>
      <c r="N88" s="3">
        <f t="shared" si="37"/>
        <v>6.9461308046764891</v>
      </c>
      <c r="O88" s="18">
        <v>-0.05</v>
      </c>
      <c r="P88" s="18">
        <v>-0.03</v>
      </c>
      <c r="Q88" s="18">
        <v>0.06</v>
      </c>
      <c r="R88" s="19">
        <v>0.88</v>
      </c>
      <c r="S88" s="19">
        <v>0.15</v>
      </c>
      <c r="T88" s="19">
        <v>0.06</v>
      </c>
      <c r="U88" s="3">
        <f t="shared" si="39"/>
        <v>0.19354838709677419</v>
      </c>
      <c r="V88" s="20">
        <f t="shared" si="29"/>
        <v>8.0167899325171899</v>
      </c>
      <c r="W88" s="6">
        <v>6.8999999999999999E-3</v>
      </c>
      <c r="X88" s="6">
        <v>2.222</v>
      </c>
      <c r="Y88" s="6">
        <v>0.13300000000000001</v>
      </c>
      <c r="Z88" s="6">
        <v>11.941370388885369</v>
      </c>
      <c r="AA88" s="6">
        <v>-5.7493759226184871</v>
      </c>
      <c r="AB88" s="6">
        <f t="shared" si="38"/>
        <v>0.18326122854213714</v>
      </c>
      <c r="AC88" s="6">
        <f t="shared" si="35"/>
        <v>0</v>
      </c>
    </row>
    <row r="89" spans="1:29" s="6" customFormat="1" x14ac:dyDescent="0.2">
      <c r="A89" s="3">
        <v>2</v>
      </c>
      <c r="B89" s="3" t="s">
        <v>30</v>
      </c>
      <c r="C89" s="3" t="s">
        <v>31</v>
      </c>
      <c r="D89" s="3">
        <v>5</v>
      </c>
      <c r="F89" s="3"/>
      <c r="G89" s="3"/>
      <c r="H89" s="15">
        <v>0.45833333333333331</v>
      </c>
      <c r="I89" s="5">
        <v>43418</v>
      </c>
      <c r="J89" s="3">
        <v>25</v>
      </c>
      <c r="K89" s="3">
        <v>29.68</v>
      </c>
      <c r="L89" s="6">
        <v>9.5E-4</v>
      </c>
      <c r="M89" s="3">
        <f t="shared" si="36"/>
        <v>7.5134300259565219</v>
      </c>
      <c r="N89" s="3">
        <f t="shared" si="37"/>
        <v>7.5185488552310717</v>
      </c>
      <c r="O89" s="18">
        <v>-0.09</v>
      </c>
      <c r="P89" s="18">
        <v>-0.06</v>
      </c>
      <c r="Q89" s="18">
        <v>0.03</v>
      </c>
      <c r="R89" s="19">
        <v>0.71</v>
      </c>
      <c r="S89" s="19">
        <v>0.49</v>
      </c>
      <c r="T89" s="19">
        <v>0.04</v>
      </c>
      <c r="U89" s="3">
        <f t="shared" si="39"/>
        <v>0.68354430379746844</v>
      </c>
      <c r="V89" s="20">
        <f t="shared" si="29"/>
        <v>8.0167899325171899</v>
      </c>
      <c r="W89" s="6">
        <v>6.8999999999999999E-3</v>
      </c>
      <c r="X89" s="6">
        <v>2.222</v>
      </c>
      <c r="Y89" s="6">
        <v>0.13300000000000001</v>
      </c>
      <c r="Z89" s="6">
        <v>11.941370388885369</v>
      </c>
      <c r="AA89" s="6">
        <v>-5.7493759226184871</v>
      </c>
      <c r="AB89" s="6">
        <f t="shared" si="38"/>
        <v>0.67593345743220867</v>
      </c>
      <c r="AC89" s="6">
        <f t="shared" si="35"/>
        <v>-1.0000000000000002E-2</v>
      </c>
    </row>
    <row r="90" spans="1:29" s="6" customFormat="1" x14ac:dyDescent="0.2">
      <c r="A90" s="3">
        <v>16</v>
      </c>
      <c r="B90" s="3" t="s">
        <v>30</v>
      </c>
      <c r="C90" s="3" t="s">
        <v>31</v>
      </c>
      <c r="D90" s="3">
        <v>5</v>
      </c>
      <c r="F90" s="3"/>
      <c r="G90" s="3"/>
      <c r="H90" s="15">
        <v>0.45833333333333331</v>
      </c>
      <c r="I90" s="5">
        <v>43418</v>
      </c>
      <c r="J90" s="3">
        <v>25</v>
      </c>
      <c r="K90" s="3">
        <v>29.68</v>
      </c>
      <c r="L90" s="6">
        <v>9.5E-4</v>
      </c>
      <c r="M90" s="3">
        <f t="shared" si="36"/>
        <v>7.5297489178720802</v>
      </c>
      <c r="N90" s="3">
        <f t="shared" si="37"/>
        <v>7.5346088585672222</v>
      </c>
      <c r="O90" s="18">
        <v>-0.04</v>
      </c>
      <c r="P90" s="18">
        <v>-0.01</v>
      </c>
      <c r="Q90" s="18">
        <v>0.08</v>
      </c>
      <c r="R90" s="19">
        <v>1.07</v>
      </c>
      <c r="S90" s="19">
        <v>0.77</v>
      </c>
      <c r="T90" s="19">
        <v>0.06</v>
      </c>
      <c r="U90" s="3">
        <f t="shared" si="39"/>
        <v>0.70796460176991149</v>
      </c>
      <c r="V90" s="20">
        <f t="shared" si="29"/>
        <v>8.0167899325171899</v>
      </c>
      <c r="W90" s="6">
        <v>6.8999999999999999E-3</v>
      </c>
      <c r="X90" s="6">
        <v>2.222</v>
      </c>
      <c r="Y90" s="6">
        <v>0.13300000000000001</v>
      </c>
      <c r="Z90" s="6">
        <v>11.941370388885369</v>
      </c>
      <c r="AA90" s="6">
        <v>-5.7493759226184871</v>
      </c>
      <c r="AB90" s="6">
        <f t="shared" si="38"/>
        <v>0.7004871368041784</v>
      </c>
      <c r="AC90" s="6">
        <f t="shared" si="35"/>
        <v>2.0000000000000004E-2</v>
      </c>
    </row>
    <row r="91" spans="1:29" s="6" customFormat="1" x14ac:dyDescent="0.2">
      <c r="A91" s="3">
        <v>17</v>
      </c>
      <c r="B91" s="3" t="s">
        <v>30</v>
      </c>
      <c r="C91" s="3" t="s">
        <v>31</v>
      </c>
      <c r="D91" s="3">
        <v>6</v>
      </c>
      <c r="F91" s="3"/>
      <c r="G91" s="3"/>
      <c r="H91" s="15">
        <v>0.45833333333333331</v>
      </c>
      <c r="I91" s="5">
        <v>43418</v>
      </c>
      <c r="J91" s="3">
        <v>25</v>
      </c>
      <c r="K91" s="3">
        <v>29.68</v>
      </c>
      <c r="L91" s="6">
        <v>9.5E-4</v>
      </c>
      <c r="M91" s="3">
        <f>V91+(LOG10((AB91-W91)/(X91-(AB91*Y91))))</f>
        <v>6.909423273797044</v>
      </c>
      <c r="N91" s="3">
        <f>V91+(LOG10((U91-W91)/(X91-(U91*Y91))))</f>
        <v>6.9350289101570599</v>
      </c>
      <c r="O91" s="18">
        <v>-0.05</v>
      </c>
      <c r="P91" s="18">
        <v>-0.01</v>
      </c>
      <c r="Q91" s="18">
        <v>0.08</v>
      </c>
      <c r="R91" s="19">
        <v>0.83</v>
      </c>
      <c r="S91" s="19">
        <v>0.14000000000000001</v>
      </c>
      <c r="T91" s="19">
        <v>0.06</v>
      </c>
      <c r="U91" s="3">
        <f>((S91-P91-(T91-Q91))/(R91-O91-(T91-Q91)))</f>
        <v>0.18888888888888894</v>
      </c>
      <c r="V91" s="20">
        <f t="shared" si="29"/>
        <v>8.0167899325171899</v>
      </c>
      <c r="W91" s="6">
        <v>6.8999999999999999E-3</v>
      </c>
      <c r="X91" s="6">
        <v>2.222</v>
      </c>
      <c r="Y91" s="6">
        <v>0.13300000000000001</v>
      </c>
      <c r="Z91" s="6">
        <v>11.941370388885399</v>
      </c>
      <c r="AA91" s="6">
        <v>-5.7493759226184897</v>
      </c>
      <c r="AB91" s="6">
        <f>U91-(L91*(Z91+(AA91*U91)))</f>
        <v>0.17857628058778435</v>
      </c>
      <c r="AC91" s="6">
        <f>Q91-T91</f>
        <v>2.0000000000000004E-2</v>
      </c>
    </row>
    <row r="92" spans="1:29" s="6" customFormat="1" x14ac:dyDescent="0.2">
      <c r="A92" s="3">
        <v>19</v>
      </c>
      <c r="B92" s="3" t="s">
        <v>30</v>
      </c>
      <c r="C92" s="3" t="s">
        <v>31</v>
      </c>
      <c r="D92" s="3">
        <v>6</v>
      </c>
      <c r="F92" s="3"/>
      <c r="G92" s="3"/>
      <c r="H92" s="15">
        <v>0.45833333333333331</v>
      </c>
      <c r="I92" s="5">
        <v>43418</v>
      </c>
      <c r="J92" s="3">
        <v>25</v>
      </c>
      <c r="K92" s="3">
        <v>29.68</v>
      </c>
      <c r="L92" s="6">
        <v>9.5E-4</v>
      </c>
      <c r="M92" s="3">
        <f>V92+(LOG10((AB92-W92)/(X92-(AB92*Y92))))</f>
        <v>6.9258543653535014</v>
      </c>
      <c r="N92" s="3">
        <f>V92+(LOG10((U92-W92)/(X92-(U92*Y92))))</f>
        <v>6.9504719745160219</v>
      </c>
      <c r="O92" s="18">
        <v>-0.09</v>
      </c>
      <c r="P92" s="18">
        <v>-0.06</v>
      </c>
      <c r="Q92" s="18">
        <v>0.03</v>
      </c>
      <c r="R92" s="19">
        <v>0.78</v>
      </c>
      <c r="S92" s="19">
        <v>0.11</v>
      </c>
      <c r="T92" s="19">
        <v>0.03</v>
      </c>
      <c r="U92" s="3">
        <f>((S92-P92-(T92-Q92))/(R92-O92-(T92-Q92)))</f>
        <v>0.1954022988505747</v>
      </c>
      <c r="V92" s="20">
        <f t="shared" si="29"/>
        <v>8.0167899325171899</v>
      </c>
      <c r="W92" s="6">
        <v>6.8999999999999999E-3</v>
      </c>
      <c r="X92" s="6">
        <v>2.222</v>
      </c>
      <c r="Y92" s="6">
        <v>0.13300000000000001</v>
      </c>
      <c r="Z92" s="6">
        <v>11.941370388885399</v>
      </c>
      <c r="AA92" s="6">
        <v>-5.7493759226184897</v>
      </c>
      <c r="AB92" s="6">
        <f>U92-(L92*(Z92+(AA92*U92)))</f>
        <v>0.18512526618975758</v>
      </c>
      <c r="AC92" s="6">
        <f>Q92-T92</f>
        <v>0</v>
      </c>
    </row>
    <row r="93" spans="1:29" s="6" customFormat="1" x14ac:dyDescent="0.2">
      <c r="A93" s="3">
        <v>1</v>
      </c>
      <c r="B93" s="3" t="s">
        <v>30</v>
      </c>
      <c r="C93" s="3" t="s">
        <v>31</v>
      </c>
      <c r="D93" s="3">
        <v>1</v>
      </c>
      <c r="E93" s="3"/>
      <c r="F93" s="3"/>
      <c r="G93" s="3"/>
      <c r="H93" s="15">
        <v>0.45833333333333331</v>
      </c>
      <c r="I93" s="5">
        <v>43425</v>
      </c>
      <c r="J93" s="6">
        <v>25</v>
      </c>
      <c r="K93" s="3">
        <v>30.79</v>
      </c>
      <c r="L93" s="6">
        <v>9.5E-4</v>
      </c>
      <c r="M93" s="6">
        <f>V93+(LOG10((AB93-W93)/(X93-AB93*Y93)))</f>
        <v>7.5129406132531873</v>
      </c>
      <c r="N93" s="6">
        <f>V93+(LOG10((U93-W93)/(X93-(U93*Y93))))</f>
        <v>7.5180295791467486</v>
      </c>
      <c r="O93" s="18">
        <v>-0.01</v>
      </c>
      <c r="P93" s="18">
        <v>0.02</v>
      </c>
      <c r="Q93" s="18">
        <v>0.11</v>
      </c>
      <c r="R93" s="19">
        <v>0.5</v>
      </c>
      <c r="S93" s="19">
        <v>0.37</v>
      </c>
      <c r="T93" s="19">
        <v>0.11</v>
      </c>
      <c r="U93" s="6">
        <f>((S93-P93-(T93-Q93))/(R93-O93-(T93-Q93)))</f>
        <v>0.68627450980392146</v>
      </c>
      <c r="V93" s="20">
        <f t="shared" si="29"/>
        <v>8.01444783251719</v>
      </c>
      <c r="W93" s="6">
        <v>6.8999999999999999E-3</v>
      </c>
      <c r="X93" s="6">
        <v>2.222</v>
      </c>
      <c r="Y93" s="6">
        <v>0.13300000000000001</v>
      </c>
      <c r="Z93" s="6">
        <v>11.941370388885369</v>
      </c>
      <c r="AA93" s="6">
        <v>-5.7493759226184871</v>
      </c>
      <c r="AB93" s="6">
        <f>U93-(L93*(Z93+(AA93*U93)))</f>
        <v>0.6786785755703052</v>
      </c>
      <c r="AC93" s="6">
        <f t="shared" ref="AC93:AC102" si="40">Q93-T93</f>
        <v>0</v>
      </c>
    </row>
    <row r="94" spans="1:29" s="21" customFormat="1" x14ac:dyDescent="0.2">
      <c r="A94" s="3">
        <v>2</v>
      </c>
      <c r="B94" s="3" t="s">
        <v>30</v>
      </c>
      <c r="C94" s="3" t="s">
        <v>31</v>
      </c>
      <c r="D94" s="3">
        <v>1</v>
      </c>
      <c r="E94" s="3"/>
      <c r="F94" s="3"/>
      <c r="G94" s="3"/>
      <c r="H94" s="15">
        <v>0.45833333333333331</v>
      </c>
      <c r="I94" s="5">
        <v>43425</v>
      </c>
      <c r="J94" s="3">
        <v>25</v>
      </c>
      <c r="K94" s="3">
        <v>30.79</v>
      </c>
      <c r="L94" s="6">
        <v>9.5E-4</v>
      </c>
      <c r="M94" s="6">
        <f>V94+(LOG10((AB94-W94)/(X94-(AB94*Y94))))</f>
        <v>7.5152246678508163</v>
      </c>
      <c r="N94" s="6">
        <f>V94+(LOG10((U94-W94)/(X94-(U94*Y94))))</f>
        <v>7.5202769850164186</v>
      </c>
      <c r="O94" s="18">
        <v>0</v>
      </c>
      <c r="P94" s="18">
        <v>0.03</v>
      </c>
      <c r="Q94" s="18">
        <v>0.11</v>
      </c>
      <c r="R94" s="19">
        <v>0.57999999999999996</v>
      </c>
      <c r="S94" s="19">
        <v>0.43</v>
      </c>
      <c r="T94" s="19">
        <v>0.11</v>
      </c>
      <c r="U94" s="3">
        <f>((S94-P94-(T94-Q94))/(R94-O94-(T94-Q94)))</f>
        <v>0.68965517241379315</v>
      </c>
      <c r="V94" s="20">
        <f t="shared" si="29"/>
        <v>8.01444783251719</v>
      </c>
      <c r="W94" s="3">
        <v>6.8999999999999999E-3</v>
      </c>
      <c r="X94" s="3">
        <v>2.222</v>
      </c>
      <c r="Y94" s="3">
        <v>0.13300000000000001</v>
      </c>
      <c r="Z94" s="6">
        <v>11.941370388885369</v>
      </c>
      <c r="AA94" s="6">
        <v>-5.7493759226184871</v>
      </c>
      <c r="AB94" s="6">
        <f>U94-(L94*(Z94+(AA94*U94)))</f>
        <v>0.68207770304537796</v>
      </c>
      <c r="AC94" s="6">
        <f t="shared" si="40"/>
        <v>0</v>
      </c>
    </row>
    <row r="95" spans="1:29" s="3" customFormat="1" x14ac:dyDescent="0.2">
      <c r="A95" s="3">
        <v>7</v>
      </c>
      <c r="B95" s="3" t="s">
        <v>30</v>
      </c>
      <c r="C95" s="3" t="s">
        <v>31</v>
      </c>
      <c r="D95" s="3">
        <v>2</v>
      </c>
      <c r="H95" s="15">
        <v>0.45833333333333331</v>
      </c>
      <c r="I95" s="5">
        <v>43425</v>
      </c>
      <c r="J95" s="3">
        <v>25</v>
      </c>
      <c r="K95" s="3">
        <v>30.79</v>
      </c>
      <c r="L95" s="6">
        <v>9.5E-4</v>
      </c>
      <c r="M95" s="3">
        <f t="shared" ref="M95:M102" si="41">V95+(LOG10((AB95-W95)/(X95-(AB95*Y95))))</f>
        <v>7.0210385889210833</v>
      </c>
      <c r="N95" s="3">
        <f t="shared" ref="N95:N102" si="42">V95+(LOG10((U95-W95)/(X95-(U95*Y95))))</f>
        <v>7.0404643500211126</v>
      </c>
      <c r="O95" s="18">
        <v>-0.02</v>
      </c>
      <c r="P95" s="18">
        <v>0.01</v>
      </c>
      <c r="Q95" s="18">
        <v>0.09</v>
      </c>
      <c r="R95" s="19">
        <v>0.69</v>
      </c>
      <c r="S95" s="19">
        <v>0.18</v>
      </c>
      <c r="T95" s="19">
        <v>0.09</v>
      </c>
      <c r="U95" s="3">
        <f>((S95-P95-(T95-Q95))/(R95-O95-(T95-Q95)))</f>
        <v>0.23943661971830985</v>
      </c>
      <c r="V95" s="20">
        <f t="shared" si="29"/>
        <v>8.01444783251719</v>
      </c>
      <c r="W95" s="6">
        <v>6.8999999999999999E-3</v>
      </c>
      <c r="X95" s="6">
        <v>2.222</v>
      </c>
      <c r="Y95" s="6">
        <v>0.13300000000000001</v>
      </c>
      <c r="Z95" s="6">
        <v>11.941370388885369</v>
      </c>
      <c r="AA95" s="6">
        <v>-5.7493759226184871</v>
      </c>
      <c r="AB95" s="6">
        <f>U95-(L95*(Z95+(AA95*U95)))</f>
        <v>0.22940009842845027</v>
      </c>
      <c r="AC95" s="6">
        <f t="shared" si="40"/>
        <v>0</v>
      </c>
    </row>
    <row r="96" spans="1:29" s="6" customFormat="1" x14ac:dyDescent="0.2">
      <c r="A96" s="3">
        <v>6</v>
      </c>
      <c r="B96" s="3" t="s">
        <v>30</v>
      </c>
      <c r="C96" s="3" t="s">
        <v>31</v>
      </c>
      <c r="D96" s="3">
        <v>2</v>
      </c>
      <c r="E96" s="3"/>
      <c r="F96" s="3"/>
      <c r="G96" s="3"/>
      <c r="H96" s="15">
        <v>0.45833333333333331</v>
      </c>
      <c r="I96" s="5">
        <v>43425</v>
      </c>
      <c r="J96" s="3">
        <v>25</v>
      </c>
      <c r="K96" s="3">
        <v>30.79</v>
      </c>
      <c r="L96" s="6">
        <v>9.5E-4</v>
      </c>
      <c r="M96" s="3">
        <f t="shared" si="41"/>
        <v>7.0647065203185697</v>
      </c>
      <c r="N96" s="3">
        <f t="shared" si="42"/>
        <v>7.0821425235626245</v>
      </c>
      <c r="O96" s="18">
        <v>-0.02</v>
      </c>
      <c r="P96" s="18">
        <v>0.01</v>
      </c>
      <c r="Q96" s="18">
        <v>0.1</v>
      </c>
      <c r="R96" s="19">
        <v>0.78</v>
      </c>
      <c r="S96" s="19">
        <v>0.22</v>
      </c>
      <c r="T96" s="19">
        <v>0.1</v>
      </c>
      <c r="U96" s="3">
        <f>((S96-P96-(T96-Q96))/(R96-O96-(T96-Q96)))</f>
        <v>0.26249999999999996</v>
      </c>
      <c r="V96" s="20">
        <f t="shared" si="29"/>
        <v>8.01444783251719</v>
      </c>
      <c r="W96" s="6">
        <v>6.8999999999999999E-3</v>
      </c>
      <c r="X96" s="6">
        <v>2.222</v>
      </c>
      <c r="Y96" s="6">
        <v>0.13300000000000001</v>
      </c>
      <c r="Z96" s="6">
        <v>11.941370388885369</v>
      </c>
      <c r="AA96" s="6">
        <v>-5.7493759226184871</v>
      </c>
      <c r="AB96" s="6">
        <f t="shared" ref="AB96:AB102" si="43">U96-(L96*(Z96+(AA96*U96)))</f>
        <v>0.25258944875126182</v>
      </c>
      <c r="AC96" s="6">
        <f t="shared" si="40"/>
        <v>0</v>
      </c>
    </row>
    <row r="97" spans="1:29" s="6" customFormat="1" x14ac:dyDescent="0.2">
      <c r="A97" s="3">
        <v>21</v>
      </c>
      <c r="B97" s="3" t="s">
        <v>30</v>
      </c>
      <c r="C97" s="3" t="s">
        <v>31</v>
      </c>
      <c r="D97" s="3">
        <v>3</v>
      </c>
      <c r="E97" s="3"/>
      <c r="F97" s="3"/>
      <c r="G97" s="3"/>
      <c r="H97" s="15">
        <v>0.45833333333333331</v>
      </c>
      <c r="I97" s="5">
        <v>43425</v>
      </c>
      <c r="J97" s="3">
        <v>25</v>
      </c>
      <c r="K97" s="3">
        <v>30.79</v>
      </c>
      <c r="L97" s="6">
        <v>9.5E-4</v>
      </c>
      <c r="M97" s="3">
        <f t="shared" si="41"/>
        <v>7.5187566937929367</v>
      </c>
      <c r="N97" s="3">
        <f t="shared" si="42"/>
        <v>7.5237527007316327</v>
      </c>
      <c r="O97" s="18">
        <v>-0.09</v>
      </c>
      <c r="P97" s="18">
        <v>-7.0000000000000007E-2</v>
      </c>
      <c r="Q97" s="18">
        <v>0.03</v>
      </c>
      <c r="R97" s="19">
        <v>0.51</v>
      </c>
      <c r="S97" s="19">
        <v>0.35</v>
      </c>
      <c r="T97" s="19">
        <v>0.04</v>
      </c>
      <c r="U97" s="3">
        <f t="shared" ref="U97:U102" si="44">((S97-P97-(T97-Q97))/(R97-O97-(T97-Q97)))</f>
        <v>0.69491525423728817</v>
      </c>
      <c r="V97" s="20">
        <f t="shared" si="29"/>
        <v>8.01444783251719</v>
      </c>
      <c r="W97" s="6">
        <v>6.8999999999999999E-3</v>
      </c>
      <c r="X97" s="6">
        <v>2.222</v>
      </c>
      <c r="Y97" s="6">
        <v>0.13300000000000001</v>
      </c>
      <c r="Z97" s="6">
        <v>11.941370388885369</v>
      </c>
      <c r="AA97" s="6">
        <v>-5.7493759226184871</v>
      </c>
      <c r="AB97" s="6">
        <f t="shared" si="43"/>
        <v>0.68736651494727063</v>
      </c>
      <c r="AC97" s="6">
        <f t="shared" si="40"/>
        <v>-1.0000000000000002E-2</v>
      </c>
    </row>
    <row r="98" spans="1:29" s="6" customFormat="1" x14ac:dyDescent="0.2">
      <c r="A98" s="3">
        <v>20</v>
      </c>
      <c r="B98" s="3" t="s">
        <v>30</v>
      </c>
      <c r="C98" s="3" t="s">
        <v>31</v>
      </c>
      <c r="D98" s="3">
        <v>3</v>
      </c>
      <c r="E98" s="3"/>
      <c r="F98" s="3"/>
      <c r="G98" s="3"/>
      <c r="H98" s="15">
        <v>0.45833333333333331</v>
      </c>
      <c r="I98" s="5">
        <v>43425</v>
      </c>
      <c r="J98" s="3">
        <v>25</v>
      </c>
      <c r="K98" s="3">
        <v>30.79</v>
      </c>
      <c r="L98" s="6">
        <v>9.5E-4</v>
      </c>
      <c r="M98" s="3">
        <f t="shared" si="41"/>
        <v>7.5081558401183344</v>
      </c>
      <c r="N98" s="3">
        <f t="shared" si="42"/>
        <v>7.5133221821119029</v>
      </c>
      <c r="O98" s="18">
        <v>-0.09</v>
      </c>
      <c r="P98" s="18">
        <v>-0.06</v>
      </c>
      <c r="Q98" s="18">
        <v>0.03</v>
      </c>
      <c r="R98" s="19">
        <v>0.45</v>
      </c>
      <c r="S98" s="19">
        <v>0.31</v>
      </c>
      <c r="T98" s="19">
        <v>0.04</v>
      </c>
      <c r="U98" s="3">
        <f t="shared" si="44"/>
        <v>0.67924528301886788</v>
      </c>
      <c r="V98" s="20">
        <f t="shared" si="29"/>
        <v>8.01444783251719</v>
      </c>
      <c r="W98" s="6">
        <v>6.8999999999999999E-3</v>
      </c>
      <c r="X98" s="6">
        <v>2.222</v>
      </c>
      <c r="Y98" s="6">
        <v>0.13300000000000001</v>
      </c>
      <c r="Z98" s="6">
        <v>11.941370388885369</v>
      </c>
      <c r="AA98" s="6">
        <v>-5.7493759226184871</v>
      </c>
      <c r="AB98" s="6">
        <f t="shared" si="43"/>
        <v>0.67161095580138064</v>
      </c>
      <c r="AC98" s="6">
        <f t="shared" si="40"/>
        <v>-1.0000000000000002E-2</v>
      </c>
    </row>
    <row r="99" spans="1:29" s="6" customFormat="1" x14ac:dyDescent="0.2">
      <c r="A99" s="3">
        <v>16</v>
      </c>
      <c r="B99" s="3" t="s">
        <v>30</v>
      </c>
      <c r="C99" s="3" t="s">
        <v>31</v>
      </c>
      <c r="D99" s="3">
        <v>4</v>
      </c>
      <c r="E99" s="3"/>
      <c r="F99" s="3"/>
      <c r="G99" s="3"/>
      <c r="H99" s="15">
        <v>0.45833333333333331</v>
      </c>
      <c r="I99" s="5">
        <v>43425</v>
      </c>
      <c r="J99" s="3">
        <v>25</v>
      </c>
      <c r="K99" s="3">
        <v>30.79</v>
      </c>
      <c r="L99" s="6">
        <v>9.5E-4</v>
      </c>
      <c r="M99" s="3">
        <f t="shared" si="41"/>
        <v>7.100792965632345</v>
      </c>
      <c r="N99" s="3">
        <f t="shared" si="42"/>
        <v>7.1167226436633388</v>
      </c>
      <c r="O99" s="18">
        <v>-0.03</v>
      </c>
      <c r="P99" s="18">
        <v>-0.02</v>
      </c>
      <c r="Q99" s="18">
        <v>7.0000000000000007E-2</v>
      </c>
      <c r="R99" s="19">
        <v>0.56999999999999995</v>
      </c>
      <c r="S99" s="19">
        <v>0.15</v>
      </c>
      <c r="T99" s="19">
        <v>7.0000000000000007E-2</v>
      </c>
      <c r="U99" s="3">
        <f t="shared" si="44"/>
        <v>0.28333333333333333</v>
      </c>
      <c r="V99" s="20">
        <f t="shared" si="29"/>
        <v>8.01444783251719</v>
      </c>
      <c r="W99" s="6">
        <v>6.8999999999999999E-3</v>
      </c>
      <c r="X99" s="6">
        <v>2.222</v>
      </c>
      <c r="Y99" s="6">
        <v>0.13300000000000001</v>
      </c>
      <c r="Z99" s="6">
        <v>11.941370388885369</v>
      </c>
      <c r="AA99" s="6">
        <v>-5.7493759226184871</v>
      </c>
      <c r="AB99" s="6">
        <f t="shared" si="43"/>
        <v>0.27353657181639701</v>
      </c>
      <c r="AC99" s="6">
        <f t="shared" si="40"/>
        <v>0</v>
      </c>
    </row>
    <row r="100" spans="1:29" s="6" customFormat="1" x14ac:dyDescent="0.2">
      <c r="A100" s="3">
        <v>17</v>
      </c>
      <c r="B100" s="3" t="s">
        <v>30</v>
      </c>
      <c r="C100" s="3" t="s">
        <v>31</v>
      </c>
      <c r="D100" s="3">
        <v>4</v>
      </c>
      <c r="F100" s="3"/>
      <c r="G100" s="3"/>
      <c r="H100" s="15">
        <v>0.45833333333333331</v>
      </c>
      <c r="I100" s="5">
        <v>43425</v>
      </c>
      <c r="J100" s="3">
        <v>25</v>
      </c>
      <c r="K100" s="3">
        <v>30.79</v>
      </c>
      <c r="L100" s="6">
        <v>9.5E-4</v>
      </c>
      <c r="M100" s="3">
        <f t="shared" si="41"/>
        <v>7.1318134553630301</v>
      </c>
      <c r="N100" s="3">
        <f t="shared" si="42"/>
        <v>7.1465405499166312</v>
      </c>
      <c r="O100" s="18">
        <v>-0.03</v>
      </c>
      <c r="P100" s="18">
        <v>-0.02</v>
      </c>
      <c r="Q100" s="18">
        <v>7.0000000000000007E-2</v>
      </c>
      <c r="R100" s="19">
        <v>0.76</v>
      </c>
      <c r="S100" s="19">
        <v>0.24</v>
      </c>
      <c r="T100" s="19">
        <v>0.1</v>
      </c>
      <c r="U100" s="3">
        <f t="shared" si="44"/>
        <v>0.30263157894736842</v>
      </c>
      <c r="V100" s="20">
        <f t="shared" si="29"/>
        <v>8.01444783251719</v>
      </c>
      <c r="W100" s="6">
        <v>6.8999999999999999E-3</v>
      </c>
      <c r="X100" s="6">
        <v>2.222</v>
      </c>
      <c r="Y100" s="6">
        <v>0.13300000000000001</v>
      </c>
      <c r="Z100" s="6">
        <v>11.941370388885369</v>
      </c>
      <c r="AA100" s="6">
        <v>-5.7493759226184871</v>
      </c>
      <c r="AB100" s="6">
        <f t="shared" si="43"/>
        <v>0.29294022265568015</v>
      </c>
      <c r="AC100" s="6">
        <f t="shared" si="40"/>
        <v>-0.03</v>
      </c>
    </row>
    <row r="101" spans="1:29" s="6" customFormat="1" x14ac:dyDescent="0.2">
      <c r="A101" s="3">
        <v>12</v>
      </c>
      <c r="B101" s="3" t="s">
        <v>30</v>
      </c>
      <c r="C101" s="3" t="s">
        <v>31</v>
      </c>
      <c r="D101" s="3">
        <v>5</v>
      </c>
      <c r="F101" s="3"/>
      <c r="G101" s="3"/>
      <c r="H101" s="15">
        <v>0.45833333333333331</v>
      </c>
      <c r="I101" s="5">
        <v>43425</v>
      </c>
      <c r="J101" s="3">
        <v>25</v>
      </c>
      <c r="K101" s="3">
        <v>30.79</v>
      </c>
      <c r="L101" s="6">
        <v>9.5E-4</v>
      </c>
      <c r="M101" s="3">
        <f t="shared" si="41"/>
        <v>7.4994705810377642</v>
      </c>
      <c r="N101" s="3">
        <f t="shared" si="42"/>
        <v>7.5047794831946018</v>
      </c>
      <c r="O101" s="18">
        <v>-0.06</v>
      </c>
      <c r="P101" s="18">
        <v>-0.03</v>
      </c>
      <c r="Q101" s="18">
        <v>0.06</v>
      </c>
      <c r="R101" s="19">
        <v>0.5</v>
      </c>
      <c r="S101" s="19">
        <v>0.34</v>
      </c>
      <c r="T101" s="19">
        <v>0.05</v>
      </c>
      <c r="U101" s="3">
        <f t="shared" si="44"/>
        <v>0.66666666666666663</v>
      </c>
      <c r="V101" s="20">
        <f t="shared" si="29"/>
        <v>8.01444783251719</v>
      </c>
      <c r="W101" s="6">
        <v>6.8999999999999999E-3</v>
      </c>
      <c r="X101" s="6">
        <v>2.222</v>
      </c>
      <c r="Y101" s="6">
        <v>0.13300000000000001</v>
      </c>
      <c r="Z101" s="6">
        <v>11.941370388885369</v>
      </c>
      <c r="AA101" s="6">
        <v>-5.7493759226184871</v>
      </c>
      <c r="AB101" s="6">
        <f t="shared" si="43"/>
        <v>0.65896363621488385</v>
      </c>
      <c r="AC101" s="6">
        <f t="shared" si="40"/>
        <v>9.999999999999995E-3</v>
      </c>
    </row>
    <row r="102" spans="1:29" s="6" customFormat="1" x14ac:dyDescent="0.2">
      <c r="A102" s="3">
        <v>14</v>
      </c>
      <c r="B102" s="3" t="s">
        <v>30</v>
      </c>
      <c r="C102" s="3" t="s">
        <v>31</v>
      </c>
      <c r="D102" s="3">
        <v>5</v>
      </c>
      <c r="F102" s="3"/>
      <c r="G102" s="3"/>
      <c r="H102" s="15">
        <v>0.45833333333333331</v>
      </c>
      <c r="I102" s="5">
        <v>43425</v>
      </c>
      <c r="J102" s="3">
        <v>25</v>
      </c>
      <c r="K102" s="3">
        <v>30.79</v>
      </c>
      <c r="L102" s="6">
        <v>9.5E-4</v>
      </c>
      <c r="M102" s="3">
        <f t="shared" si="41"/>
        <v>7.5352471484124353</v>
      </c>
      <c r="N102" s="3">
        <f t="shared" si="42"/>
        <v>7.5399859848864565</v>
      </c>
      <c r="O102" s="18">
        <v>-0.01</v>
      </c>
      <c r="P102" s="18">
        <v>0.02</v>
      </c>
      <c r="Q102" s="18">
        <v>0.11</v>
      </c>
      <c r="R102" s="19">
        <v>0.48</v>
      </c>
      <c r="S102" s="19">
        <v>0.37</v>
      </c>
      <c r="T102" s="19">
        <v>0.1</v>
      </c>
      <c r="U102" s="3">
        <f t="shared" si="44"/>
        <v>0.72</v>
      </c>
      <c r="V102" s="20">
        <f t="shared" si="29"/>
        <v>8.01444783251719</v>
      </c>
      <c r="W102" s="6">
        <v>6.8999999999999999E-3</v>
      </c>
      <c r="X102" s="6">
        <v>2.222</v>
      </c>
      <c r="Y102" s="6">
        <v>0.13300000000000001</v>
      </c>
      <c r="Z102" s="6">
        <v>11.941370388885369</v>
      </c>
      <c r="AA102" s="6">
        <v>-5.7493759226184871</v>
      </c>
      <c r="AB102" s="6">
        <f t="shared" si="43"/>
        <v>0.71258827126162994</v>
      </c>
      <c r="AC102" s="6">
        <f t="shared" si="40"/>
        <v>9.999999999999995E-3</v>
      </c>
    </row>
    <row r="103" spans="1:29" s="6" customFormat="1" x14ac:dyDescent="0.2">
      <c r="A103" s="3">
        <v>10</v>
      </c>
      <c r="B103" s="3" t="s">
        <v>30</v>
      </c>
      <c r="C103" s="3" t="s">
        <v>31</v>
      </c>
      <c r="D103" s="3">
        <v>6</v>
      </c>
      <c r="F103" s="3"/>
      <c r="G103" s="3"/>
      <c r="H103" s="15">
        <v>0.45833333333333331</v>
      </c>
      <c r="I103" s="5">
        <v>43425</v>
      </c>
      <c r="J103" s="3">
        <v>25</v>
      </c>
      <c r="K103" s="3">
        <v>30.79</v>
      </c>
      <c r="L103" s="6">
        <v>9.5E-4</v>
      </c>
      <c r="M103" s="3">
        <f>V103+(LOG10((AB103-W103)/(X103-(AB103*Y103))))</f>
        <v>7.1771393808773265</v>
      </c>
      <c r="N103" s="3">
        <f>V103+(LOG10((U103-W103)/(X103-(U103*Y103))))</f>
        <v>7.1902509288334615</v>
      </c>
      <c r="O103" s="18">
        <v>-0.03</v>
      </c>
      <c r="P103" s="18">
        <v>-0.03</v>
      </c>
      <c r="Q103" s="18">
        <v>0.05</v>
      </c>
      <c r="R103" s="19">
        <v>0.54</v>
      </c>
      <c r="S103" s="19">
        <v>0.18</v>
      </c>
      <c r="T103" s="19">
        <v>0.08</v>
      </c>
      <c r="U103" s="3">
        <f>((S103-P103-(T103-Q103))/(R103-O103-(T103-Q103)))</f>
        <v>0.33333333333333331</v>
      </c>
      <c r="V103" s="20">
        <f t="shared" si="29"/>
        <v>8.01444783251719</v>
      </c>
      <c r="W103" s="6">
        <v>6.8999999999999999E-3</v>
      </c>
      <c r="X103" s="6">
        <v>2.222</v>
      </c>
      <c r="Y103" s="6">
        <v>0.13300000000000001</v>
      </c>
      <c r="Z103" s="6">
        <v>11.941370388885399</v>
      </c>
      <c r="AA103" s="6">
        <v>-5.7493759226184897</v>
      </c>
      <c r="AB103" s="6">
        <f>U103-(L103*(Z103+(AA103*U103)))</f>
        <v>0.32380966717272136</v>
      </c>
      <c r="AC103" s="6">
        <f>Q103-T103</f>
        <v>-0.03</v>
      </c>
    </row>
    <row r="104" spans="1:29" s="6" customFormat="1" x14ac:dyDescent="0.2">
      <c r="A104" s="3">
        <v>11</v>
      </c>
      <c r="B104" s="3" t="s">
        <v>30</v>
      </c>
      <c r="C104" s="3" t="s">
        <v>31</v>
      </c>
      <c r="D104" s="3">
        <v>6</v>
      </c>
      <c r="F104" s="3"/>
      <c r="G104" s="3"/>
      <c r="H104" s="15">
        <v>0.45833333333333331</v>
      </c>
      <c r="I104" s="5">
        <v>43425</v>
      </c>
      <c r="J104" s="3">
        <v>25</v>
      </c>
      <c r="K104" s="3">
        <v>30.79</v>
      </c>
      <c r="L104" s="6">
        <v>9.5E-4</v>
      </c>
      <c r="M104" s="3">
        <f>V104+(LOG10((AB104-W104)/(X104-(AB104*Y104))))</f>
        <v>7.19793425661938</v>
      </c>
      <c r="N104" s="3">
        <f>V104+(LOG10((U104-W104)/(X104-(U104*Y104))))</f>
        <v>7.2103570976649447</v>
      </c>
      <c r="O104" s="18">
        <v>-0.05</v>
      </c>
      <c r="P104" s="18">
        <v>-0.01</v>
      </c>
      <c r="Q104" s="18">
        <v>0.08</v>
      </c>
      <c r="R104" s="19">
        <v>0.59</v>
      </c>
      <c r="S104" s="19">
        <v>0.2</v>
      </c>
      <c r="T104" s="19">
        <v>0.06</v>
      </c>
      <c r="U104" s="3">
        <f>((S104-P104-(T104-Q104))/(R104-O104-(T104-Q104)))</f>
        <v>0.34848484848484851</v>
      </c>
      <c r="V104" s="20">
        <f t="shared" si="29"/>
        <v>8.01444783251719</v>
      </c>
      <c r="W104" s="6">
        <v>6.8999999999999999E-3</v>
      </c>
      <c r="X104" s="6">
        <v>2.222</v>
      </c>
      <c r="Y104" s="6">
        <v>0.13300000000000001</v>
      </c>
      <c r="Z104" s="6">
        <v>11.941370388885399</v>
      </c>
      <c r="AA104" s="6">
        <v>-5.7493759226184897</v>
      </c>
      <c r="AB104" s="6">
        <f>U104-(L104*(Z104+(AA104*U104)))</f>
        <v>0.33904393849281972</v>
      </c>
      <c r="AC104" s="6">
        <f>Q104-T104</f>
        <v>2.0000000000000004E-2</v>
      </c>
    </row>
    <row r="105" spans="1:29" s="6" customFormat="1" x14ac:dyDescent="0.2">
      <c r="A105" s="3">
        <v>7</v>
      </c>
      <c r="B105" s="3" t="s">
        <v>30</v>
      </c>
      <c r="C105" s="3" t="s">
        <v>31</v>
      </c>
      <c r="D105" s="3">
        <v>1</v>
      </c>
      <c r="E105" s="3"/>
      <c r="F105" s="3"/>
      <c r="G105" s="3"/>
      <c r="H105" s="15">
        <v>0.45833333333333331</v>
      </c>
      <c r="I105" s="5">
        <v>43432</v>
      </c>
      <c r="J105" s="6">
        <v>25</v>
      </c>
      <c r="K105" s="3">
        <v>30.53</v>
      </c>
      <c r="L105" s="6">
        <v>9.5E-4</v>
      </c>
      <c r="M105" s="6">
        <f>V105+(LOG10((AB105-W105)/(X105-AB105*Y105)))</f>
        <v>7.5247657682741966</v>
      </c>
      <c r="N105" s="6">
        <f>V105+(LOG10((U105-W105)/(X105-(U105*Y105))))</f>
        <v>7.5296755799515545</v>
      </c>
      <c r="O105" s="18">
        <v>0.01</v>
      </c>
      <c r="P105" s="18">
        <v>0.04</v>
      </c>
      <c r="Q105" s="18">
        <v>0.12</v>
      </c>
      <c r="R105" s="19">
        <v>0.66</v>
      </c>
      <c r="S105" s="19">
        <v>0.5</v>
      </c>
      <c r="T105" s="19">
        <v>0.13</v>
      </c>
      <c r="U105" s="6">
        <f>((S105-P105-(T105-Q105))/(R105-O105-(T105-Q105)))</f>
        <v>0.703125</v>
      </c>
      <c r="V105" s="20">
        <f t="shared" si="29"/>
        <v>8.0149964325171901</v>
      </c>
      <c r="W105" s="6">
        <v>6.8999999999999999E-3</v>
      </c>
      <c r="X105" s="6">
        <v>2.222</v>
      </c>
      <c r="Y105" s="6">
        <v>0.13300000000000001</v>
      </c>
      <c r="Z105" s="6">
        <v>11.941370388885369</v>
      </c>
      <c r="AA105" s="6">
        <v>-5.7493759226184871</v>
      </c>
      <c r="AB105" s="6">
        <f>U105-(L105*(Z105+(AA105*U105)))</f>
        <v>0.69562110157887047</v>
      </c>
      <c r="AC105" s="6">
        <f t="shared" ref="AC105:AC114" si="45">Q105-T105</f>
        <v>-1.0000000000000009E-2</v>
      </c>
    </row>
    <row r="106" spans="1:29" s="21" customFormat="1" x14ac:dyDescent="0.2">
      <c r="A106" s="3">
        <v>8</v>
      </c>
      <c r="B106" s="3" t="s">
        <v>30</v>
      </c>
      <c r="C106" s="3" t="s">
        <v>31</v>
      </c>
      <c r="D106" s="3">
        <v>1</v>
      </c>
      <c r="E106" s="3"/>
      <c r="F106" s="3"/>
      <c r="G106" s="3"/>
      <c r="H106" s="15">
        <v>0.45833333333333331</v>
      </c>
      <c r="I106" s="5">
        <v>43432</v>
      </c>
      <c r="J106" s="3">
        <v>25</v>
      </c>
      <c r="K106" s="3">
        <v>30.53</v>
      </c>
      <c r="L106" s="6">
        <v>9.5E-4</v>
      </c>
      <c r="M106" s="6">
        <f>V106+(LOG10((AB106-W106)/(X106-(AB106*Y106))))</f>
        <v>7.5082431912952279</v>
      </c>
      <c r="N106" s="6">
        <f>V106+(LOG10((U106-W106)/(X106-(U106*Y106))))</f>
        <v>7.5134170356192644</v>
      </c>
      <c r="O106" s="18">
        <v>-0.05</v>
      </c>
      <c r="P106" s="18">
        <v>-0.03</v>
      </c>
      <c r="Q106" s="18">
        <v>0.06</v>
      </c>
      <c r="R106" s="19">
        <v>0.5</v>
      </c>
      <c r="S106" s="19">
        <v>0.34</v>
      </c>
      <c r="T106" s="19">
        <v>0.05</v>
      </c>
      <c r="U106" s="3">
        <f>((S106-P106-(T106-Q106))/(R106-O106-(T106-Q106)))</f>
        <v>0.67857142857142849</v>
      </c>
      <c r="V106" s="20">
        <f t="shared" si="29"/>
        <v>8.0149964325171901</v>
      </c>
      <c r="W106" s="3">
        <v>6.8999999999999999E-3</v>
      </c>
      <c r="X106" s="3">
        <v>2.222</v>
      </c>
      <c r="Y106" s="3">
        <v>0.13300000000000001</v>
      </c>
      <c r="Z106" s="6">
        <v>11.941370388885369</v>
      </c>
      <c r="AA106" s="6">
        <v>-5.7493759226184871</v>
      </c>
      <c r="AB106" s="6">
        <f>U106-(L106*(Z106+(AA106*U106)))</f>
        <v>0.67093342082353258</v>
      </c>
      <c r="AC106" s="6">
        <f t="shared" si="45"/>
        <v>9.999999999999995E-3</v>
      </c>
    </row>
    <row r="107" spans="1:29" s="3" customFormat="1" x14ac:dyDescent="0.2">
      <c r="A107" s="3">
        <v>10</v>
      </c>
      <c r="B107" s="3" t="s">
        <v>30</v>
      </c>
      <c r="C107" s="3" t="s">
        <v>31</v>
      </c>
      <c r="D107" s="3">
        <v>2</v>
      </c>
      <c r="H107" s="15">
        <v>0.45833333333333331</v>
      </c>
      <c r="I107" s="5">
        <v>43432</v>
      </c>
      <c r="J107" s="3">
        <v>25</v>
      </c>
      <c r="K107" s="3">
        <v>30.53</v>
      </c>
      <c r="L107" s="6">
        <v>9.5E-4</v>
      </c>
      <c r="M107" s="3">
        <f t="shared" ref="M107:M114" si="46">V107+(LOG10((AB107-W107)/(X107-(AB107*Y107))))</f>
        <v>7.0562831613115895</v>
      </c>
      <c r="N107" s="3">
        <f t="shared" ref="N107:N114" si="47">V107+(LOG10((U107-W107)/(X107-(U107*Y107))))</f>
        <v>7.0741125799962319</v>
      </c>
      <c r="O107" s="18">
        <v>-0.08</v>
      </c>
      <c r="P107" s="18">
        <v>-0.05</v>
      </c>
      <c r="Q107" s="18">
        <v>0.04</v>
      </c>
      <c r="R107" s="19">
        <v>0.57999999999999996</v>
      </c>
      <c r="S107" s="19">
        <v>0.12</v>
      </c>
      <c r="T107" s="19">
        <v>0.04</v>
      </c>
      <c r="U107" s="3">
        <f>((S107-P107-(T107-Q107))/(R107-O107-(T107-Q107)))</f>
        <v>0.25757575757575757</v>
      </c>
      <c r="V107" s="20">
        <f t="shared" si="29"/>
        <v>8.0149964325171901</v>
      </c>
      <c r="W107" s="6">
        <v>6.8999999999999999E-3</v>
      </c>
      <c r="X107" s="6">
        <v>2.222</v>
      </c>
      <c r="Y107" s="6">
        <v>0.13300000000000001</v>
      </c>
      <c r="Z107" s="6">
        <v>11.941370388885369</v>
      </c>
      <c r="AA107" s="6">
        <v>-5.7493759226184871</v>
      </c>
      <c r="AB107" s="6">
        <f>U107-(L107*(Z107+(AA107*U107)))</f>
        <v>0.24763831057222993</v>
      </c>
      <c r="AC107" s="6">
        <f t="shared" si="45"/>
        <v>0</v>
      </c>
    </row>
    <row r="108" spans="1:29" s="6" customFormat="1" x14ac:dyDescent="0.2">
      <c r="A108" s="3">
        <v>11</v>
      </c>
      <c r="B108" s="3" t="s">
        <v>30</v>
      </c>
      <c r="C108" s="3" t="s">
        <v>31</v>
      </c>
      <c r="D108" s="3">
        <v>2</v>
      </c>
      <c r="E108" s="3"/>
      <c r="F108" s="3"/>
      <c r="G108" s="3"/>
      <c r="H108" s="15">
        <v>0.45833333333333331</v>
      </c>
      <c r="I108" s="5">
        <v>43432</v>
      </c>
      <c r="J108" s="3">
        <v>25</v>
      </c>
      <c r="K108" s="3">
        <v>30.53</v>
      </c>
      <c r="L108" s="6">
        <v>9.5E-4</v>
      </c>
      <c r="M108" s="3">
        <f t="shared" si="46"/>
        <v>7.0421187350367562</v>
      </c>
      <c r="N108" s="3">
        <f t="shared" si="47"/>
        <v>7.0605852322690232</v>
      </c>
      <c r="O108" s="18">
        <v>-0.02</v>
      </c>
      <c r="P108" s="18">
        <v>0.01</v>
      </c>
      <c r="Q108" s="18">
        <v>0.1</v>
      </c>
      <c r="R108" s="19">
        <v>0.74</v>
      </c>
      <c r="S108" s="19">
        <v>0.2</v>
      </c>
      <c r="T108" s="19">
        <v>0.1</v>
      </c>
      <c r="U108" s="3">
        <f>((S108-P108-(T108-Q108))/(R108-O108-(T108-Q108)))</f>
        <v>0.25</v>
      </c>
      <c r="V108" s="20">
        <f t="shared" si="29"/>
        <v>8.0149964325171901</v>
      </c>
      <c r="W108" s="6">
        <v>6.8999999999999999E-3</v>
      </c>
      <c r="X108" s="6">
        <v>2.222</v>
      </c>
      <c r="Y108" s="6">
        <v>0.13300000000000001</v>
      </c>
      <c r="Z108" s="6">
        <v>11.941370388885369</v>
      </c>
      <c r="AA108" s="6">
        <v>-5.7493759226184871</v>
      </c>
      <c r="AB108" s="6">
        <f t="shared" ref="AB108:AB114" si="48">U108-(L108*(Z108+(AA108*U108)))</f>
        <v>0.24002117491218078</v>
      </c>
      <c r="AC108" s="6">
        <f t="shared" si="45"/>
        <v>0</v>
      </c>
    </row>
    <row r="109" spans="1:29" s="6" customFormat="1" x14ac:dyDescent="0.2">
      <c r="A109" s="3">
        <v>12</v>
      </c>
      <c r="B109" s="3" t="s">
        <v>30</v>
      </c>
      <c r="C109" s="3" t="s">
        <v>31</v>
      </c>
      <c r="D109" s="3">
        <v>3</v>
      </c>
      <c r="E109" s="3"/>
      <c r="F109" s="3"/>
      <c r="G109" s="3"/>
      <c r="H109" s="15">
        <v>0.45833333333333331</v>
      </c>
      <c r="I109" s="5">
        <v>43432</v>
      </c>
      <c r="J109" s="3">
        <v>25</v>
      </c>
      <c r="K109" s="3">
        <v>30.53</v>
      </c>
      <c r="L109" s="6">
        <v>9.5E-4</v>
      </c>
      <c r="M109" s="3">
        <f t="shared" si="46"/>
        <v>7.5216392278165332</v>
      </c>
      <c r="N109" s="3">
        <f t="shared" si="47"/>
        <v>7.5265982656984081</v>
      </c>
      <c r="O109" s="18">
        <v>-0.01</v>
      </c>
      <c r="P109" s="18">
        <v>0.02</v>
      </c>
      <c r="Q109" s="18">
        <v>0.1</v>
      </c>
      <c r="R109" s="19">
        <v>0.62</v>
      </c>
      <c r="S109" s="19">
        <v>0.46</v>
      </c>
      <c r="T109" s="19">
        <v>0.1</v>
      </c>
      <c r="U109" s="3">
        <f t="shared" ref="U109:U114" si="49">((S109-P109-(T109-Q109))/(R109-O109-(T109-Q109)))</f>
        <v>0.69841269841269837</v>
      </c>
      <c r="V109" s="20">
        <f t="shared" si="29"/>
        <v>8.0149964325171901</v>
      </c>
      <c r="W109" s="6">
        <v>6.8999999999999999E-3</v>
      </c>
      <c r="X109" s="6">
        <v>2.222</v>
      </c>
      <c r="Y109" s="6">
        <v>0.13300000000000001</v>
      </c>
      <c r="Z109" s="6">
        <v>11.941370388885369</v>
      </c>
      <c r="AA109" s="6">
        <v>-5.7493759226184871</v>
      </c>
      <c r="AB109" s="6">
        <f t="shared" si="48"/>
        <v>0.69088306183794701</v>
      </c>
      <c r="AC109" s="6">
        <f t="shared" si="45"/>
        <v>0</v>
      </c>
    </row>
    <row r="110" spans="1:29" s="6" customFormat="1" x14ac:dyDescent="0.2">
      <c r="A110" s="3">
        <v>14</v>
      </c>
      <c r="B110" s="3" t="s">
        <v>30</v>
      </c>
      <c r="C110" s="3" t="s">
        <v>31</v>
      </c>
      <c r="D110" s="3">
        <v>3</v>
      </c>
      <c r="E110" s="3"/>
      <c r="F110" s="3"/>
      <c r="G110" s="3"/>
      <c r="H110" s="15">
        <v>0.45833333333333331</v>
      </c>
      <c r="I110" s="5">
        <v>43432</v>
      </c>
      <c r="J110" s="3">
        <v>25</v>
      </c>
      <c r="K110" s="3">
        <v>30.53</v>
      </c>
      <c r="L110" s="6">
        <v>9.5E-4</v>
      </c>
      <c r="M110" s="3">
        <f t="shared" si="46"/>
        <v>7.5193052937929368</v>
      </c>
      <c r="N110" s="3">
        <f t="shared" si="47"/>
        <v>7.5243013007316328</v>
      </c>
      <c r="O110" s="18">
        <v>-0.01</v>
      </c>
      <c r="P110" s="18">
        <v>0.01</v>
      </c>
      <c r="Q110" s="18">
        <v>0.1</v>
      </c>
      <c r="R110" s="19">
        <v>0.57999999999999996</v>
      </c>
      <c r="S110" s="19">
        <v>0.42</v>
      </c>
      <c r="T110" s="19">
        <v>0.1</v>
      </c>
      <c r="U110" s="3">
        <f t="shared" si="49"/>
        <v>0.69491525423728817</v>
      </c>
      <c r="V110" s="20">
        <f t="shared" si="29"/>
        <v>8.0149964325171901</v>
      </c>
      <c r="W110" s="6">
        <v>6.8999999999999999E-3</v>
      </c>
      <c r="X110" s="6">
        <v>2.222</v>
      </c>
      <c r="Y110" s="6">
        <v>0.13300000000000001</v>
      </c>
      <c r="Z110" s="6">
        <v>11.941370388885369</v>
      </c>
      <c r="AA110" s="6">
        <v>-5.7493759226184871</v>
      </c>
      <c r="AB110" s="6">
        <f t="shared" si="48"/>
        <v>0.68736651494727063</v>
      </c>
      <c r="AC110" s="6">
        <f t="shared" si="45"/>
        <v>0</v>
      </c>
    </row>
    <row r="111" spans="1:29" s="6" customFormat="1" x14ac:dyDescent="0.2">
      <c r="A111" s="3">
        <v>15</v>
      </c>
      <c r="B111" s="3" t="s">
        <v>30</v>
      </c>
      <c r="C111" s="3" t="s">
        <v>31</v>
      </c>
      <c r="D111" s="3">
        <v>4</v>
      </c>
      <c r="E111" s="3"/>
      <c r="F111" s="3"/>
      <c r="G111" s="3"/>
      <c r="H111" s="15">
        <v>0.45833333333333331</v>
      </c>
      <c r="I111" s="5">
        <v>43432</v>
      </c>
      <c r="J111" s="3">
        <v>25</v>
      </c>
      <c r="K111" s="3">
        <v>30.53</v>
      </c>
      <c r="L111" s="6">
        <v>9.5E-4</v>
      </c>
      <c r="M111" s="3">
        <f t="shared" si="46"/>
        <v>6.9422477223753392</v>
      </c>
      <c r="N111" s="3">
        <f t="shared" si="47"/>
        <v>6.9658119005239421</v>
      </c>
      <c r="O111" s="18">
        <v>-0.02</v>
      </c>
      <c r="P111" s="18">
        <v>0</v>
      </c>
      <c r="Q111" s="18">
        <v>0.08</v>
      </c>
      <c r="R111" s="19">
        <v>0.63</v>
      </c>
      <c r="S111" s="19">
        <v>0.1</v>
      </c>
      <c r="T111" s="19">
        <v>0.04</v>
      </c>
      <c r="U111" s="3">
        <f t="shared" si="49"/>
        <v>0.20289855072463769</v>
      </c>
      <c r="V111" s="20">
        <f t="shared" si="29"/>
        <v>8.0149964325171901</v>
      </c>
      <c r="W111" s="6">
        <v>6.8999999999999999E-3</v>
      </c>
      <c r="X111" s="6">
        <v>2.222</v>
      </c>
      <c r="Y111" s="6">
        <v>0.13300000000000001</v>
      </c>
      <c r="Z111" s="6">
        <v>11.941370388885369</v>
      </c>
      <c r="AA111" s="6">
        <v>-5.7493759226184871</v>
      </c>
      <c r="AB111" s="6">
        <f t="shared" si="48"/>
        <v>0.19266246189535349</v>
      </c>
      <c r="AC111" s="6">
        <f t="shared" si="45"/>
        <v>0.04</v>
      </c>
    </row>
    <row r="112" spans="1:29" s="6" customFormat="1" x14ac:dyDescent="0.2">
      <c r="A112" s="3">
        <v>16</v>
      </c>
      <c r="B112" s="3" t="s">
        <v>30</v>
      </c>
      <c r="C112" s="3" t="s">
        <v>31</v>
      </c>
      <c r="D112" s="3">
        <v>4</v>
      </c>
      <c r="F112" s="3"/>
      <c r="G112" s="3"/>
      <c r="H112" s="15">
        <v>0.45833333333333331</v>
      </c>
      <c r="I112" s="5">
        <v>43432</v>
      </c>
      <c r="J112" s="3">
        <v>25</v>
      </c>
      <c r="K112" s="3">
        <v>30.53</v>
      </c>
      <c r="L112" s="6">
        <v>9.5E-4</v>
      </c>
      <c r="M112" s="3">
        <f t="shared" si="46"/>
        <v>6.982426241222166</v>
      </c>
      <c r="N112" s="3">
        <f t="shared" si="47"/>
        <v>7.0038054015431381</v>
      </c>
      <c r="O112" s="18">
        <v>-0.05</v>
      </c>
      <c r="P112" s="18">
        <v>-0.02</v>
      </c>
      <c r="Q112" s="18">
        <v>7.0000000000000007E-2</v>
      </c>
      <c r="R112" s="19">
        <v>0.63</v>
      </c>
      <c r="S112" s="19">
        <v>0.13</v>
      </c>
      <c r="T112" s="19">
        <v>7.0000000000000007E-2</v>
      </c>
      <c r="U112" s="3">
        <f t="shared" si="49"/>
        <v>0.22058823529411761</v>
      </c>
      <c r="V112" s="20">
        <f t="shared" si="29"/>
        <v>8.0149964325171901</v>
      </c>
      <c r="W112" s="6">
        <v>6.8999999999999999E-3</v>
      </c>
      <c r="X112" s="6">
        <v>2.222</v>
      </c>
      <c r="Y112" s="6">
        <v>0.13300000000000001</v>
      </c>
      <c r="Z112" s="6">
        <v>11.941370388885369</v>
      </c>
      <c r="AA112" s="6">
        <v>-5.7493759226184871</v>
      </c>
      <c r="AB112" s="6">
        <f t="shared" si="48"/>
        <v>0.21044876587904876</v>
      </c>
      <c r="AC112" s="6">
        <f t="shared" si="45"/>
        <v>0</v>
      </c>
    </row>
    <row r="113" spans="1:29" s="6" customFormat="1" x14ac:dyDescent="0.2">
      <c r="A113" s="3">
        <v>17</v>
      </c>
      <c r="B113" s="3" t="s">
        <v>30</v>
      </c>
      <c r="C113" s="3" t="s">
        <v>31</v>
      </c>
      <c r="D113" s="3">
        <v>5</v>
      </c>
      <c r="F113" s="3"/>
      <c r="G113" s="3"/>
      <c r="H113" s="15">
        <v>0.45833333333333331</v>
      </c>
      <c r="I113" s="5">
        <v>43432</v>
      </c>
      <c r="J113" s="3">
        <v>25</v>
      </c>
      <c r="K113" s="3">
        <v>30.53</v>
      </c>
      <c r="L113" s="6">
        <v>9.5E-4</v>
      </c>
      <c r="M113" s="3">
        <f t="shared" si="46"/>
        <v>7.5197980178674957</v>
      </c>
      <c r="N113" s="3">
        <f t="shared" si="47"/>
        <v>7.5247862042802707</v>
      </c>
      <c r="O113" s="18">
        <v>-0.02</v>
      </c>
      <c r="P113" s="18">
        <v>0.01</v>
      </c>
      <c r="Q113" s="18">
        <v>0.1</v>
      </c>
      <c r="R113" s="19">
        <v>0.66</v>
      </c>
      <c r="S113" s="19">
        <v>0.48</v>
      </c>
      <c r="T113" s="19">
        <v>0.09</v>
      </c>
      <c r="U113" s="3">
        <f t="shared" si="49"/>
        <v>0.69565217391304335</v>
      </c>
      <c r="V113" s="20">
        <f t="shared" si="29"/>
        <v>8.0149964325171901</v>
      </c>
      <c r="W113" s="6">
        <v>6.8999999999999999E-3</v>
      </c>
      <c r="X113" s="6">
        <v>2.222</v>
      </c>
      <c r="Y113" s="6">
        <v>0.13300000000000001</v>
      </c>
      <c r="Z113" s="6">
        <v>11.941370388885369</v>
      </c>
      <c r="AA113" s="6">
        <v>-5.7493759226184871</v>
      </c>
      <c r="AB113" s="6">
        <f t="shared" si="48"/>
        <v>0.68810745960985442</v>
      </c>
      <c r="AC113" s="6">
        <f t="shared" si="45"/>
        <v>1.0000000000000009E-2</v>
      </c>
    </row>
    <row r="114" spans="1:29" s="6" customFormat="1" x14ac:dyDescent="0.2">
      <c r="A114" s="3">
        <v>19</v>
      </c>
      <c r="B114" s="3" t="s">
        <v>30</v>
      </c>
      <c r="C114" s="3" t="s">
        <v>31</v>
      </c>
      <c r="D114" s="3">
        <v>5</v>
      </c>
      <c r="F114" s="3"/>
      <c r="G114" s="3"/>
      <c r="H114" s="15">
        <v>0.45833333333333331</v>
      </c>
      <c r="I114" s="5">
        <v>43432</v>
      </c>
      <c r="J114" s="3">
        <v>25</v>
      </c>
      <c r="K114" s="3">
        <v>30.53</v>
      </c>
      <c r="L114" s="6">
        <v>9.5E-4</v>
      </c>
      <c r="M114" s="3">
        <f t="shared" si="46"/>
        <v>7.5109529673782109</v>
      </c>
      <c r="N114" s="3">
        <f t="shared" si="47"/>
        <v>7.5160828458120212</v>
      </c>
      <c r="O114" s="18">
        <v>-0.02</v>
      </c>
      <c r="P114" s="18">
        <v>0.01</v>
      </c>
      <c r="Q114" s="18">
        <v>0.09</v>
      </c>
      <c r="R114" s="19">
        <v>0.61</v>
      </c>
      <c r="S114" s="19">
        <v>0.44</v>
      </c>
      <c r="T114" s="19">
        <v>0.09</v>
      </c>
      <c r="U114" s="3">
        <f t="shared" si="49"/>
        <v>0.68253968253968256</v>
      </c>
      <c r="V114" s="20">
        <f t="shared" si="29"/>
        <v>8.0149964325171901</v>
      </c>
      <c r="W114" s="6">
        <v>6.8999999999999999E-3</v>
      </c>
      <c r="X114" s="6">
        <v>2.222</v>
      </c>
      <c r="Y114" s="6">
        <v>0.13300000000000001</v>
      </c>
      <c r="Z114" s="6">
        <v>11.941370388885369</v>
      </c>
      <c r="AA114" s="6">
        <v>-5.7493759226184871</v>
      </c>
      <c r="AB114" s="6">
        <f t="shared" si="48"/>
        <v>0.67492334902641549</v>
      </c>
      <c r="AC114" s="6">
        <f t="shared" si="45"/>
        <v>0</v>
      </c>
    </row>
    <row r="115" spans="1:29" s="6" customFormat="1" x14ac:dyDescent="0.2">
      <c r="A115" s="3">
        <v>20</v>
      </c>
      <c r="B115" s="3" t="s">
        <v>30</v>
      </c>
      <c r="C115" s="3" t="s">
        <v>31</v>
      </c>
      <c r="D115" s="3">
        <v>6</v>
      </c>
      <c r="F115" s="3"/>
      <c r="G115" s="3"/>
      <c r="H115" s="15">
        <v>0.45833333333333331</v>
      </c>
      <c r="I115" s="5">
        <v>43432</v>
      </c>
      <c r="J115" s="3">
        <v>25</v>
      </c>
      <c r="K115" s="3">
        <v>30.53</v>
      </c>
      <c r="L115" s="6">
        <v>9.5E-4</v>
      </c>
      <c r="M115" s="3">
        <f>V115+(LOG10((AB115-W115)/(X115-(AB115*Y115))))</f>
        <v>7.1173139220660575</v>
      </c>
      <c r="N115" s="3">
        <f>V115+(LOG10((U115-W115)/(X115-(U115*Y115))))</f>
        <v>7.1326141287367228</v>
      </c>
      <c r="O115" s="18">
        <v>-0.03</v>
      </c>
      <c r="P115" s="18">
        <v>-0.02</v>
      </c>
      <c r="Q115" s="18">
        <v>7.0000000000000007E-2</v>
      </c>
      <c r="R115" s="19">
        <v>0.54</v>
      </c>
      <c r="S115" s="19">
        <v>0.14000000000000001</v>
      </c>
      <c r="T115" s="19">
        <v>0.06</v>
      </c>
      <c r="U115" s="3">
        <f>((S115-P115-(T115-Q115))/(R115-O115-(T115-Q115)))</f>
        <v>0.29310344827586204</v>
      </c>
      <c r="V115" s="20">
        <f t="shared" si="29"/>
        <v>8.0149964325171901</v>
      </c>
      <c r="W115" s="6">
        <v>6.8999999999999999E-3</v>
      </c>
      <c r="X115" s="6">
        <v>2.222</v>
      </c>
      <c r="Y115" s="6">
        <v>0.13300000000000001</v>
      </c>
      <c r="Z115" s="6">
        <v>11.941370388885399</v>
      </c>
      <c r="AA115" s="6">
        <v>-5.7493759226184897</v>
      </c>
      <c r="AB115" s="6">
        <f>U115-(L115*(Z115+(AA115*U115)))</f>
        <v>0.28336005021935695</v>
      </c>
      <c r="AC115" s="6">
        <f>Q115-T115</f>
        <v>1.0000000000000009E-2</v>
      </c>
    </row>
    <row r="116" spans="1:29" s="6" customFormat="1" x14ac:dyDescent="0.2">
      <c r="A116" s="3">
        <v>21</v>
      </c>
      <c r="B116" s="3" t="s">
        <v>30</v>
      </c>
      <c r="C116" s="3" t="s">
        <v>31</v>
      </c>
      <c r="D116" s="3">
        <v>6</v>
      </c>
      <c r="F116" s="3"/>
      <c r="G116" s="3"/>
      <c r="H116" s="15">
        <v>0.45833333333333331</v>
      </c>
      <c r="I116" s="5">
        <v>43432</v>
      </c>
      <c r="J116" s="3">
        <v>25</v>
      </c>
      <c r="K116" s="3">
        <v>30.53</v>
      </c>
      <c r="L116" s="6">
        <v>9.5E-4</v>
      </c>
      <c r="M116" s="3">
        <f>V116+(LOG10((AB116-W116)/(X116-(AB116*Y116))))</f>
        <v>7.11603405214169</v>
      </c>
      <c r="N116" s="3">
        <f>V116+(LOG10((U116-W116)/(X116-(U116*Y116))))</f>
        <v>7.131383886138698</v>
      </c>
      <c r="O116" s="18">
        <v>-0.03</v>
      </c>
      <c r="P116" s="18">
        <v>-0.02</v>
      </c>
      <c r="Q116" s="18">
        <v>7.0000000000000007E-2</v>
      </c>
      <c r="R116" s="19">
        <v>0.6</v>
      </c>
      <c r="S116" s="19">
        <v>0.15</v>
      </c>
      <c r="T116" s="19">
        <v>0.05</v>
      </c>
      <c r="U116" s="3">
        <f>((S116-P116-(T116-Q116))/(R116-O116-(T116-Q116)))</f>
        <v>0.29230769230769232</v>
      </c>
      <c r="V116" s="20">
        <f t="shared" si="29"/>
        <v>8.0149964325171901</v>
      </c>
      <c r="W116" s="6">
        <v>6.8999999999999999E-3</v>
      </c>
      <c r="X116" s="6">
        <v>2.222</v>
      </c>
      <c r="Y116" s="6">
        <v>0.13300000000000001</v>
      </c>
      <c r="Z116" s="6">
        <v>11.941370388885399</v>
      </c>
      <c r="AA116" s="6">
        <v>-5.7493759226184897</v>
      </c>
      <c r="AB116" s="6">
        <f>U116-(L116*(Z116+(AA116*U116)))</f>
        <v>0.2825599479059937</v>
      </c>
      <c r="AC116" s="6">
        <f>Q116-T116</f>
        <v>2.0000000000000004E-2</v>
      </c>
    </row>
    <row r="117" spans="1:29" s="6" customFormat="1" x14ac:dyDescent="0.2">
      <c r="A117" s="3">
        <v>17</v>
      </c>
      <c r="B117" s="3" t="s">
        <v>30</v>
      </c>
      <c r="C117" s="3" t="s">
        <v>31</v>
      </c>
      <c r="D117" s="3">
        <v>1</v>
      </c>
      <c r="E117" s="3"/>
      <c r="F117" s="3"/>
      <c r="G117" s="3"/>
      <c r="H117" s="15">
        <v>0.45833333333333331</v>
      </c>
      <c r="I117" s="5">
        <v>43438</v>
      </c>
      <c r="J117" s="6">
        <v>25</v>
      </c>
      <c r="K117" s="3">
        <v>30.53</v>
      </c>
      <c r="L117" s="6">
        <v>9.5E-4</v>
      </c>
      <c r="M117" s="6">
        <f>V117+(LOG10((AB117-W117)/(X117-AB117*Y117)))</f>
        <v>7.520082790727642</v>
      </c>
      <c r="N117" s="6">
        <f>V117+(LOG10((U117-W117)/(X117-(U117*Y117))))</f>
        <v>7.5250664610987252</v>
      </c>
      <c r="O117" s="18">
        <v>0</v>
      </c>
      <c r="P117" s="18">
        <v>0.03</v>
      </c>
      <c r="Q117" s="18">
        <v>0.11</v>
      </c>
      <c r="R117" s="19">
        <v>1.01</v>
      </c>
      <c r="S117" s="19">
        <v>0.73</v>
      </c>
      <c r="T117" s="19">
        <v>0.1</v>
      </c>
      <c r="U117" s="6">
        <f>((S117-P117-(T117-Q117))/(R117-O117-(T117-Q117)))</f>
        <v>0.69607843137254899</v>
      </c>
      <c r="V117" s="20">
        <f t="shared" si="29"/>
        <v>8.0149964325171901</v>
      </c>
      <c r="W117" s="6">
        <v>6.8999999999999999E-3</v>
      </c>
      <c r="X117" s="6">
        <v>2.222</v>
      </c>
      <c r="Y117" s="6">
        <v>0.13300000000000001</v>
      </c>
      <c r="Z117" s="6">
        <v>11.941370388885369</v>
      </c>
      <c r="AA117" s="6">
        <v>-5.7493759226184871</v>
      </c>
      <c r="AB117" s="6">
        <f>U117-(L117*(Z117+(AA117*U117)))</f>
        <v>0.68853604524801593</v>
      </c>
      <c r="AC117" s="6">
        <f t="shared" ref="AC117:AC126" si="50">Q117-T117</f>
        <v>9.999999999999995E-3</v>
      </c>
    </row>
    <row r="118" spans="1:29" s="21" customFormat="1" x14ac:dyDescent="0.2">
      <c r="A118" s="3">
        <v>20</v>
      </c>
      <c r="B118" s="3" t="s">
        <v>30</v>
      </c>
      <c r="C118" s="3" t="s">
        <v>31</v>
      </c>
      <c r="D118" s="3">
        <v>1</v>
      </c>
      <c r="E118" s="3"/>
      <c r="F118" s="3"/>
      <c r="G118" s="3"/>
      <c r="H118" s="15">
        <v>0.45833333333333331</v>
      </c>
      <c r="I118" s="5">
        <v>43438</v>
      </c>
      <c r="J118" s="3">
        <v>25</v>
      </c>
      <c r="K118" s="3">
        <v>30.53</v>
      </c>
      <c r="L118" s="6">
        <v>9.5E-4</v>
      </c>
      <c r="M118" s="6">
        <f>V118+(LOG10((AB118-W118)/(X118-(AB118*Y118))))</f>
        <v>7.5127508810301693</v>
      </c>
      <c r="N118" s="6">
        <f>V118+(LOG10((U118-W118)/(X118-(U118*Y118))))</f>
        <v>7.5178517334175643</v>
      </c>
      <c r="O118" s="18">
        <v>-0.03</v>
      </c>
      <c r="P118" s="18">
        <v>-0.04</v>
      </c>
      <c r="Q118" s="18">
        <v>0.05</v>
      </c>
      <c r="R118" s="19">
        <v>0.51</v>
      </c>
      <c r="S118" s="19">
        <v>0.33</v>
      </c>
      <c r="T118" s="19">
        <v>0.05</v>
      </c>
      <c r="U118" s="3">
        <f>((S118-P118-(T118-Q118))/(R118-O118-(T118-Q118)))</f>
        <v>0.68518518518518512</v>
      </c>
      <c r="V118" s="20">
        <f t="shared" si="29"/>
        <v>8.0149964325171901</v>
      </c>
      <c r="W118" s="3">
        <v>6.8999999999999999E-3</v>
      </c>
      <c r="X118" s="3">
        <v>2.222</v>
      </c>
      <c r="Y118" s="3">
        <v>0.13300000000000001</v>
      </c>
      <c r="Z118" s="6">
        <v>11.941370388885369</v>
      </c>
      <c r="AA118" s="6">
        <v>-5.7493759226184871</v>
      </c>
      <c r="AB118" s="6">
        <f>U118-(L118*(Z118+(AA118*U118)))</f>
        <v>0.67758330116167065</v>
      </c>
      <c r="AC118" s="6">
        <f t="shared" si="50"/>
        <v>0</v>
      </c>
    </row>
    <row r="119" spans="1:29" s="3" customFormat="1" x14ac:dyDescent="0.2">
      <c r="A119" s="3">
        <v>19</v>
      </c>
      <c r="B119" s="3" t="s">
        <v>30</v>
      </c>
      <c r="C119" s="3" t="s">
        <v>31</v>
      </c>
      <c r="D119" s="3">
        <v>2</v>
      </c>
      <c r="H119" s="15">
        <v>0.45833333333333331</v>
      </c>
      <c r="I119" s="5">
        <v>43438</v>
      </c>
      <c r="J119" s="3">
        <v>25</v>
      </c>
      <c r="K119" s="3">
        <v>30.53</v>
      </c>
      <c r="L119" s="6">
        <v>9.5E-4</v>
      </c>
      <c r="M119" s="3">
        <f t="shared" ref="M119:M126" si="51">V119+(LOG10((AB119-W119)/(X119-(AB119*Y119))))</f>
        <v>7.0246146381256809</v>
      </c>
      <c r="N119" s="3">
        <f t="shared" ref="N119:N126" si="52">V119+(LOG10((U119-W119)/(X119-(U119*Y119))))</f>
        <v>7.0438962291015104</v>
      </c>
      <c r="O119" s="18">
        <v>-0.01</v>
      </c>
      <c r="P119" s="18">
        <v>0.02</v>
      </c>
      <c r="Q119" s="18">
        <v>0.1</v>
      </c>
      <c r="R119" s="19">
        <v>0.83</v>
      </c>
      <c r="S119" s="19">
        <v>0.23</v>
      </c>
      <c r="T119" s="19">
        <v>0.11</v>
      </c>
      <c r="U119" s="3">
        <f>((S119-P119-(T119-Q119))/(R119-O119-(T119-Q119)))</f>
        <v>0.24096385542168677</v>
      </c>
      <c r="V119" s="20">
        <f t="shared" si="29"/>
        <v>8.0149964325171901</v>
      </c>
      <c r="W119" s="6">
        <v>6.8999999999999999E-3</v>
      </c>
      <c r="X119" s="6">
        <v>2.222</v>
      </c>
      <c r="Y119" s="6">
        <v>0.13300000000000001</v>
      </c>
      <c r="Z119" s="6">
        <v>11.941370388885369</v>
      </c>
      <c r="AA119" s="6">
        <v>-5.7493759226184871</v>
      </c>
      <c r="AB119" s="6">
        <f>U119-(L119*(Z119+(AA119*U119)))</f>
        <v>0.23093567575139931</v>
      </c>
      <c r="AC119" s="6">
        <f t="shared" si="50"/>
        <v>-9.999999999999995E-3</v>
      </c>
    </row>
    <row r="120" spans="1:29" s="6" customFormat="1" x14ac:dyDescent="0.2">
      <c r="A120" s="3">
        <v>21</v>
      </c>
      <c r="B120" s="3" t="s">
        <v>30</v>
      </c>
      <c r="C120" s="3" t="s">
        <v>31</v>
      </c>
      <c r="D120" s="3">
        <v>2</v>
      </c>
      <c r="E120" s="3"/>
      <c r="F120" s="3"/>
      <c r="G120" s="3"/>
      <c r="H120" s="15">
        <v>0.45833333333333331</v>
      </c>
      <c r="I120" s="5">
        <v>43438</v>
      </c>
      <c r="J120" s="3">
        <v>25</v>
      </c>
      <c r="K120" s="3">
        <v>30.53</v>
      </c>
      <c r="L120" s="6">
        <v>9.5E-4</v>
      </c>
      <c r="M120" s="3">
        <f t="shared" si="51"/>
        <v>7.0149230709008297</v>
      </c>
      <c r="N120" s="3">
        <f t="shared" si="52"/>
        <v>7.0346695663136547</v>
      </c>
      <c r="O120" s="18">
        <v>-0.04</v>
      </c>
      <c r="P120" s="18">
        <v>-0.01</v>
      </c>
      <c r="Q120" s="18">
        <v>7.0000000000000007E-2</v>
      </c>
      <c r="R120" s="19">
        <v>0.68</v>
      </c>
      <c r="S120" s="19">
        <v>0.16</v>
      </c>
      <c r="T120" s="19">
        <v>7.0000000000000007E-2</v>
      </c>
      <c r="U120" s="3">
        <f>((S120-P120-(T120-Q120))/(R120-O120-(T120-Q120)))</f>
        <v>0.2361111111111111</v>
      </c>
      <c r="V120" s="20">
        <f t="shared" si="29"/>
        <v>8.0149964325171901</v>
      </c>
      <c r="W120" s="6">
        <v>6.8999999999999999E-3</v>
      </c>
      <c r="X120" s="6">
        <v>2.222</v>
      </c>
      <c r="Y120" s="6">
        <v>0.13300000000000001</v>
      </c>
      <c r="Z120" s="6">
        <v>11.941370388885369</v>
      </c>
      <c r="AA120" s="6">
        <v>-5.7493759226184871</v>
      </c>
      <c r="AB120" s="6">
        <f t="shared" ref="AB120:AB126" si="53">U120-(L120*(Z120+(AA120*U120)))</f>
        <v>0.22605642620209068</v>
      </c>
      <c r="AC120" s="6">
        <f t="shared" si="50"/>
        <v>0</v>
      </c>
    </row>
    <row r="121" spans="1:29" s="6" customFormat="1" x14ac:dyDescent="0.2">
      <c r="A121" s="3">
        <v>1</v>
      </c>
      <c r="B121" s="3" t="s">
        <v>30</v>
      </c>
      <c r="C121" s="3" t="s">
        <v>31</v>
      </c>
      <c r="D121" s="3">
        <v>3</v>
      </c>
      <c r="E121" s="3"/>
      <c r="F121" s="3"/>
      <c r="G121" s="3"/>
      <c r="H121" s="15">
        <v>0.45833333333333331</v>
      </c>
      <c r="I121" s="5">
        <v>43438</v>
      </c>
      <c r="J121" s="3">
        <v>25</v>
      </c>
      <c r="K121" s="3">
        <v>30.53</v>
      </c>
      <c r="L121" s="6">
        <v>9.5E-4</v>
      </c>
      <c r="M121" s="3">
        <f t="shared" si="51"/>
        <v>7.5031905798300258</v>
      </c>
      <c r="N121" s="3">
        <f t="shared" si="52"/>
        <v>7.5084471089607243</v>
      </c>
      <c r="O121" s="18">
        <v>-7.0000000000000007E-2</v>
      </c>
      <c r="P121" s="18">
        <v>-0.04</v>
      </c>
      <c r="Q121" s="18">
        <v>0.05</v>
      </c>
      <c r="R121" s="19">
        <v>0.66</v>
      </c>
      <c r="S121" s="19">
        <v>0.45</v>
      </c>
      <c r="T121" s="19">
        <v>0.05</v>
      </c>
      <c r="U121" s="3">
        <f t="shared" ref="U121:U126" si="54">((S121-P121-(T121-Q121))/(R121-O121-(T121-Q121)))</f>
        <v>0.67123287671232879</v>
      </c>
      <c r="V121" s="20">
        <f t="shared" si="29"/>
        <v>8.0149964325171901</v>
      </c>
      <c r="W121" s="6">
        <v>6.8999999999999999E-3</v>
      </c>
      <c r="X121" s="6">
        <v>2.222</v>
      </c>
      <c r="Y121" s="6">
        <v>0.13300000000000001</v>
      </c>
      <c r="Z121" s="6">
        <v>11.941370388885369</v>
      </c>
      <c r="AA121" s="6">
        <v>-5.7493759226184871</v>
      </c>
      <c r="AB121" s="6">
        <f t="shared" si="53"/>
        <v>0.66355478647573551</v>
      </c>
      <c r="AC121" s="6">
        <f t="shared" si="50"/>
        <v>0</v>
      </c>
    </row>
    <row r="122" spans="1:29" s="6" customFormat="1" x14ac:dyDescent="0.2">
      <c r="A122" s="3">
        <v>2</v>
      </c>
      <c r="B122" s="3" t="s">
        <v>30</v>
      </c>
      <c r="C122" s="3" t="s">
        <v>31</v>
      </c>
      <c r="D122" s="3">
        <v>3</v>
      </c>
      <c r="E122" s="3"/>
      <c r="F122" s="3"/>
      <c r="G122" s="3"/>
      <c r="H122" s="15">
        <v>0.45833333333333331</v>
      </c>
      <c r="I122" s="5">
        <v>43438</v>
      </c>
      <c r="J122" s="3">
        <v>25</v>
      </c>
      <c r="K122" s="3">
        <v>30.53</v>
      </c>
      <c r="L122" s="6">
        <v>9.5E-4</v>
      </c>
      <c r="M122" s="3">
        <f t="shared" si="51"/>
        <v>7.5000191810377643</v>
      </c>
      <c r="N122" s="3">
        <f t="shared" si="52"/>
        <v>7.5053280831946019</v>
      </c>
      <c r="O122" s="18">
        <v>-0.05</v>
      </c>
      <c r="P122" s="18">
        <v>-0.03</v>
      </c>
      <c r="Q122" s="18">
        <v>0.06</v>
      </c>
      <c r="R122" s="19">
        <v>0.64</v>
      </c>
      <c r="S122" s="19">
        <v>0.43</v>
      </c>
      <c r="T122" s="19">
        <v>0.06</v>
      </c>
      <c r="U122" s="3">
        <f t="shared" si="54"/>
        <v>0.66666666666666652</v>
      </c>
      <c r="V122" s="20">
        <f t="shared" si="29"/>
        <v>8.0149964325171901</v>
      </c>
      <c r="W122" s="6">
        <v>6.8999999999999999E-3</v>
      </c>
      <c r="X122" s="6">
        <v>2.222</v>
      </c>
      <c r="Y122" s="6">
        <v>0.13300000000000001</v>
      </c>
      <c r="Z122" s="6">
        <v>11.941370388885369</v>
      </c>
      <c r="AA122" s="6">
        <v>-5.7493759226184871</v>
      </c>
      <c r="AB122" s="6">
        <f t="shared" si="53"/>
        <v>0.65896363621488374</v>
      </c>
      <c r="AC122" s="6">
        <f t="shared" si="50"/>
        <v>0</v>
      </c>
    </row>
    <row r="123" spans="1:29" s="6" customFormat="1" x14ac:dyDescent="0.2">
      <c r="A123" s="3">
        <v>7</v>
      </c>
      <c r="B123" s="3" t="s">
        <v>30</v>
      </c>
      <c r="C123" s="3" t="s">
        <v>31</v>
      </c>
      <c r="D123" s="3">
        <v>4</v>
      </c>
      <c r="E123" s="3"/>
      <c r="F123" s="3"/>
      <c r="G123" s="3"/>
      <c r="H123" s="15">
        <v>0.45833333333333331</v>
      </c>
      <c r="I123" s="5">
        <v>43438</v>
      </c>
      <c r="J123" s="3">
        <v>25</v>
      </c>
      <c r="K123" s="3">
        <v>30.53</v>
      </c>
      <c r="L123" s="6">
        <v>9.5E-4</v>
      </c>
      <c r="M123" s="3">
        <f t="shared" si="51"/>
        <v>7.5848642184831272</v>
      </c>
      <c r="N123" s="3">
        <f t="shared" si="52"/>
        <v>7.5888908240478976</v>
      </c>
      <c r="O123" s="18">
        <v>0</v>
      </c>
      <c r="P123" s="18">
        <v>0.02</v>
      </c>
      <c r="Q123" s="18">
        <v>0.1</v>
      </c>
      <c r="R123" s="19">
        <v>0</v>
      </c>
      <c r="S123" s="19">
        <v>0</v>
      </c>
      <c r="T123" s="19">
        <v>0</v>
      </c>
      <c r="U123" s="3">
        <f t="shared" si="54"/>
        <v>0.79999999999999993</v>
      </c>
      <c r="V123" s="20">
        <f t="shared" si="29"/>
        <v>8.0149964325171901</v>
      </c>
      <c r="W123" s="6">
        <v>6.8999999999999999E-3</v>
      </c>
      <c r="X123" s="6">
        <v>2.222</v>
      </c>
      <c r="Y123" s="6">
        <v>0.13300000000000001</v>
      </c>
      <c r="Z123" s="6">
        <v>11.941370388885369</v>
      </c>
      <c r="AA123" s="6">
        <v>-5.7493759226184871</v>
      </c>
      <c r="AB123" s="6">
        <f t="shared" si="53"/>
        <v>0.79302522383174889</v>
      </c>
      <c r="AC123" s="6">
        <f t="shared" si="50"/>
        <v>0.1</v>
      </c>
    </row>
    <row r="124" spans="1:29" s="6" customFormat="1" x14ac:dyDescent="0.2">
      <c r="A124" s="3">
        <v>8</v>
      </c>
      <c r="B124" s="3" t="s">
        <v>30</v>
      </c>
      <c r="C124" s="3" t="s">
        <v>31</v>
      </c>
      <c r="D124" s="3">
        <v>4</v>
      </c>
      <c r="F124" s="3"/>
      <c r="G124" s="3"/>
      <c r="H124" s="15">
        <v>0.45833333333333331</v>
      </c>
      <c r="I124" s="5">
        <v>43438</v>
      </c>
      <c r="J124" s="3">
        <v>25</v>
      </c>
      <c r="K124" s="3">
        <v>30.53</v>
      </c>
      <c r="L124" s="6">
        <v>9.5E-4</v>
      </c>
      <c r="M124" s="3">
        <f t="shared" si="51"/>
        <v>7.1837276789485713</v>
      </c>
      <c r="N124" s="3">
        <f t="shared" si="52"/>
        <v>7.1966359208458561</v>
      </c>
      <c r="O124" s="18">
        <v>0</v>
      </c>
      <c r="P124" s="18">
        <v>0.02</v>
      </c>
      <c r="Q124" s="18">
        <v>0.1</v>
      </c>
      <c r="R124" s="19">
        <v>0.78</v>
      </c>
      <c r="S124" s="19">
        <v>0.28999999999999998</v>
      </c>
      <c r="T124" s="19">
        <v>0.11</v>
      </c>
      <c r="U124" s="3">
        <f t="shared" si="54"/>
        <v>0.33766233766233761</v>
      </c>
      <c r="V124" s="20">
        <f t="shared" si="29"/>
        <v>8.0149964325171901</v>
      </c>
      <c r="W124" s="6">
        <v>6.8999999999999999E-3</v>
      </c>
      <c r="X124" s="6">
        <v>2.222</v>
      </c>
      <c r="Y124" s="6">
        <v>0.13300000000000001</v>
      </c>
      <c r="Z124" s="6">
        <v>11.941370388885369</v>
      </c>
      <c r="AA124" s="6">
        <v>-5.7493759226184871</v>
      </c>
      <c r="AB124" s="6">
        <f t="shared" si="53"/>
        <v>0.32816231612132085</v>
      </c>
      <c r="AC124" s="6">
        <f t="shared" si="50"/>
        <v>-9.999999999999995E-3</v>
      </c>
    </row>
    <row r="125" spans="1:29" s="6" customFormat="1" x14ac:dyDescent="0.2">
      <c r="A125" s="3">
        <v>10</v>
      </c>
      <c r="B125" s="3" t="s">
        <v>30</v>
      </c>
      <c r="C125" s="3" t="s">
        <v>31</v>
      </c>
      <c r="D125" s="3">
        <v>5</v>
      </c>
      <c r="F125" s="3"/>
      <c r="G125" s="3"/>
      <c r="H125" s="15">
        <v>0.45833333333333331</v>
      </c>
      <c r="I125" s="5">
        <v>43438</v>
      </c>
      <c r="J125" s="3">
        <v>25</v>
      </c>
      <c r="K125" s="3">
        <v>30.53</v>
      </c>
      <c r="L125" s="6">
        <v>9.5E-4</v>
      </c>
      <c r="M125" s="3">
        <f t="shared" si="51"/>
        <v>7.5163263043222974</v>
      </c>
      <c r="N125" s="3">
        <f t="shared" si="52"/>
        <v>7.5213697755303777</v>
      </c>
      <c r="O125" s="18">
        <v>-0.03</v>
      </c>
      <c r="P125" s="18">
        <v>-0.02</v>
      </c>
      <c r="Q125" s="18">
        <v>7.0000000000000007E-2</v>
      </c>
      <c r="R125" s="19">
        <v>0.82</v>
      </c>
      <c r="S125" s="19">
        <v>0.56999999999999995</v>
      </c>
      <c r="T125" s="19">
        <v>0.08</v>
      </c>
      <c r="U125" s="3">
        <f t="shared" si="54"/>
        <v>0.69047619047619047</v>
      </c>
      <c r="V125" s="20">
        <f t="shared" si="29"/>
        <v>8.0149964325171901</v>
      </c>
      <c r="W125" s="6">
        <v>6.8999999999999999E-3</v>
      </c>
      <c r="X125" s="6">
        <v>2.222</v>
      </c>
      <c r="Y125" s="6">
        <v>0.13300000000000001</v>
      </c>
      <c r="Z125" s="6">
        <v>11.941370388885369</v>
      </c>
      <c r="AA125" s="6">
        <v>-5.7493759226184871</v>
      </c>
      <c r="AB125" s="6">
        <f t="shared" si="53"/>
        <v>0.6829032054321813</v>
      </c>
      <c r="AC125" s="6">
        <f t="shared" si="50"/>
        <v>-9.999999999999995E-3</v>
      </c>
    </row>
    <row r="126" spans="1:29" s="6" customFormat="1" x14ac:dyDescent="0.2">
      <c r="A126" s="3">
        <v>16</v>
      </c>
      <c r="B126" s="3" t="s">
        <v>30</v>
      </c>
      <c r="C126" s="3" t="s">
        <v>31</v>
      </c>
      <c r="D126" s="3">
        <v>5</v>
      </c>
      <c r="F126" s="3"/>
      <c r="G126" s="3"/>
      <c r="H126" s="15">
        <v>0.45833333333333331</v>
      </c>
      <c r="I126" s="5">
        <v>43438</v>
      </c>
      <c r="J126" s="3">
        <v>25</v>
      </c>
      <c r="K126" s="3">
        <v>30.53</v>
      </c>
      <c r="L126" s="6">
        <v>9.5E-4</v>
      </c>
      <c r="M126" s="3">
        <f t="shared" si="51"/>
        <v>7.5201656670607537</v>
      </c>
      <c r="N126" s="3">
        <f t="shared" si="52"/>
        <v>7.5251480236792672</v>
      </c>
      <c r="O126" s="18">
        <v>-0.02</v>
      </c>
      <c r="P126" s="18">
        <v>0.01</v>
      </c>
      <c r="Q126" s="18">
        <v>0.09</v>
      </c>
      <c r="R126" s="19">
        <v>0.77</v>
      </c>
      <c r="S126" s="19">
        <v>0.56000000000000005</v>
      </c>
      <c r="T126" s="19">
        <v>0.09</v>
      </c>
      <c r="U126" s="3">
        <f t="shared" si="54"/>
        <v>0.69620253164556967</v>
      </c>
      <c r="V126" s="20">
        <f t="shared" si="29"/>
        <v>8.0149964325171901</v>
      </c>
      <c r="W126" s="6">
        <v>6.8999999999999999E-3</v>
      </c>
      <c r="X126" s="6">
        <v>2.222</v>
      </c>
      <c r="Y126" s="6">
        <v>0.13300000000000001</v>
      </c>
      <c r="Z126" s="6">
        <v>11.941370388885369</v>
      </c>
      <c r="AA126" s="6">
        <v>-5.7493759226184871</v>
      </c>
      <c r="AB126" s="6">
        <f t="shared" si="53"/>
        <v>0.68866082334520218</v>
      </c>
      <c r="AC126" s="6">
        <f t="shared" si="50"/>
        <v>0</v>
      </c>
    </row>
    <row r="127" spans="1:29" s="6" customFormat="1" x14ac:dyDescent="0.2">
      <c r="A127" s="3">
        <v>12</v>
      </c>
      <c r="B127" s="3" t="s">
        <v>30</v>
      </c>
      <c r="C127" s="3" t="s">
        <v>31</v>
      </c>
      <c r="D127" s="3">
        <v>6</v>
      </c>
      <c r="F127" s="3"/>
      <c r="G127" s="3"/>
      <c r="H127" s="15">
        <v>0.45833333333333331</v>
      </c>
      <c r="I127" s="5">
        <v>43438</v>
      </c>
      <c r="J127" s="3">
        <v>25</v>
      </c>
      <c r="K127" s="3">
        <v>30.53</v>
      </c>
      <c r="L127" s="6">
        <v>9.5E-4</v>
      </c>
      <c r="M127" s="3">
        <f>V127+(LOG10((AB127-W127)/(X127-(AB127*Y127))))</f>
        <v>7.0785835609786334</v>
      </c>
      <c r="N127" s="3">
        <f>V127+(LOG10((U127-W127)/(X127-(U127*Y127))))</f>
        <v>7.09544924298062</v>
      </c>
      <c r="O127" s="18">
        <v>-0.03</v>
      </c>
      <c r="P127" s="18">
        <v>0</v>
      </c>
      <c r="Q127" s="18">
        <v>0.08</v>
      </c>
      <c r="R127" s="19">
        <v>0.98</v>
      </c>
      <c r="S127" s="19">
        <v>0.28000000000000003</v>
      </c>
      <c r="T127" s="19">
        <v>0.09</v>
      </c>
      <c r="U127" s="3">
        <f>((S127-P127-(T127-Q127))/(R127-O127-(T127-Q127)))</f>
        <v>0.27</v>
      </c>
      <c r="V127" s="20">
        <f t="shared" si="29"/>
        <v>8.0149964325171901</v>
      </c>
      <c r="W127" s="6">
        <v>6.8999999999999999E-3</v>
      </c>
      <c r="X127" s="6">
        <v>2.222</v>
      </c>
      <c r="Y127" s="6">
        <v>0.13300000000000001</v>
      </c>
      <c r="Z127" s="6">
        <v>11.941370388885399</v>
      </c>
      <c r="AA127" s="6">
        <v>-5.7493759226184897</v>
      </c>
      <c r="AB127" s="6">
        <f>U127-(L127*(Z127+(AA127*U127)))</f>
        <v>0.26013041305471052</v>
      </c>
      <c r="AC127" s="6">
        <f>Q127-T127</f>
        <v>-9.999999999999995E-3</v>
      </c>
    </row>
    <row r="128" spans="1:29" s="6" customFormat="1" x14ac:dyDescent="0.2">
      <c r="A128" s="3">
        <v>14</v>
      </c>
      <c r="B128" s="3" t="s">
        <v>30</v>
      </c>
      <c r="C128" s="3" t="s">
        <v>31</v>
      </c>
      <c r="D128" s="3">
        <v>6</v>
      </c>
      <c r="F128" s="3"/>
      <c r="G128" s="3"/>
      <c r="H128" s="15">
        <v>0.45833333333333331</v>
      </c>
      <c r="I128" s="5">
        <v>43438</v>
      </c>
      <c r="J128" s="3">
        <v>25</v>
      </c>
      <c r="K128" s="3">
        <v>30.53</v>
      </c>
      <c r="L128" s="6">
        <v>9.5E-4</v>
      </c>
      <c r="M128" s="3">
        <f>V128+(LOG10((AB128-W128)/(X128-(AB128*Y128))))</f>
        <v>6.9987849884309909</v>
      </c>
      <c r="N128" s="3">
        <f>V128+(LOG10((U128-W128)/(X128-(U128*Y128))))</f>
        <v>7.0193278079918082</v>
      </c>
      <c r="O128" s="18">
        <v>-0.03</v>
      </c>
      <c r="P128" s="18">
        <v>-0.02</v>
      </c>
      <c r="Q128" s="18">
        <v>0.06</v>
      </c>
      <c r="R128" s="19">
        <v>0.9</v>
      </c>
      <c r="S128" s="19">
        <v>0.2</v>
      </c>
      <c r="T128" s="19">
        <v>7.0000000000000007E-2</v>
      </c>
      <c r="U128" s="3">
        <f>((S128-P128-(T128-Q128))/(R128-O128-(T128-Q128)))</f>
        <v>0.22826086956521738</v>
      </c>
      <c r="V128" s="20">
        <f t="shared" si="29"/>
        <v>8.0149964325171901</v>
      </c>
      <c r="W128" s="6">
        <v>6.8999999999999999E-3</v>
      </c>
      <c r="X128" s="6">
        <v>2.222</v>
      </c>
      <c r="Y128" s="6">
        <v>0.13300000000000001</v>
      </c>
      <c r="Z128" s="6">
        <v>11.941370388885399</v>
      </c>
      <c r="AA128" s="6">
        <v>-5.7493759226184897</v>
      </c>
      <c r="AB128" s="6">
        <f>U128-(L128*(Z128+(AA128*U128)))</f>
        <v>0.21816330736595277</v>
      </c>
      <c r="AC128" s="6">
        <f>Q128-T128</f>
        <v>-1.0000000000000009E-2</v>
      </c>
    </row>
    <row r="129" spans="1:29" s="6" customFormat="1" x14ac:dyDescent="0.2">
      <c r="A129" s="3">
        <v>1</v>
      </c>
      <c r="B129" s="3" t="s">
        <v>30</v>
      </c>
      <c r="C129" s="3" t="s">
        <v>31</v>
      </c>
      <c r="D129" s="3">
        <v>6</v>
      </c>
      <c r="E129" s="3"/>
      <c r="F129" s="3"/>
      <c r="G129" s="3"/>
      <c r="H129" s="15">
        <v>0.45833333333333331</v>
      </c>
      <c r="I129" s="5">
        <v>43446</v>
      </c>
      <c r="J129" s="6">
        <v>25</v>
      </c>
      <c r="K129" s="3">
        <v>30.28</v>
      </c>
      <c r="L129" s="6">
        <v>9.5E-4</v>
      </c>
      <c r="M129" s="6">
        <f>V129+(LOG10((AB129-W129)/(X129-AB129*Y129)))</f>
        <v>7.0952946223108402</v>
      </c>
      <c r="N129" s="6">
        <f>V129+(LOG10((U129-W129)/(X129-(U129*Y129))))</f>
        <v>7.1114899011459487</v>
      </c>
      <c r="O129" s="18">
        <v>-0.01</v>
      </c>
      <c r="P129" s="18">
        <v>0.01</v>
      </c>
      <c r="Q129" s="18">
        <v>0.1</v>
      </c>
      <c r="R129" s="19">
        <v>0.66</v>
      </c>
      <c r="S129" s="19">
        <v>0.19</v>
      </c>
      <c r="T129" s="19">
        <v>0.09</v>
      </c>
      <c r="U129" s="6">
        <f>((S129-P129-(T129-Q129))/(R129-O129-(T129-Q129)))</f>
        <v>0.27941176470588236</v>
      </c>
      <c r="V129" s="20">
        <f t="shared" si="29"/>
        <v>8.0155239325171905</v>
      </c>
      <c r="W129" s="6">
        <v>6.8999999999999999E-3</v>
      </c>
      <c r="X129" s="6">
        <v>2.222</v>
      </c>
      <c r="Y129" s="6">
        <v>0.13300000000000001</v>
      </c>
      <c r="Z129" s="6">
        <v>11.941370388885369</v>
      </c>
      <c r="AA129" s="6">
        <v>-5.7493759226184871</v>
      </c>
      <c r="AB129" s="6">
        <f>U129-(L129*(Z129+(AA129*U129)))</f>
        <v>0.2695935839453128</v>
      </c>
      <c r="AC129" s="6">
        <f t="shared" ref="AC129:AC138" si="55">Q129-T129</f>
        <v>1.0000000000000009E-2</v>
      </c>
    </row>
    <row r="130" spans="1:29" s="21" customFormat="1" x14ac:dyDescent="0.2">
      <c r="A130" s="3">
        <v>2</v>
      </c>
      <c r="B130" s="3" t="s">
        <v>30</v>
      </c>
      <c r="C130" s="3" t="s">
        <v>31</v>
      </c>
      <c r="D130" s="3">
        <v>6</v>
      </c>
      <c r="E130" s="3"/>
      <c r="F130" s="3"/>
      <c r="G130" s="3"/>
      <c r="H130" s="15">
        <v>0.45833333333333331</v>
      </c>
      <c r="I130" s="5">
        <v>43446</v>
      </c>
      <c r="J130" s="3">
        <v>25</v>
      </c>
      <c r="K130" s="3">
        <v>30.28</v>
      </c>
      <c r="L130" s="6">
        <v>9.5E-4</v>
      </c>
      <c r="M130" s="6">
        <f>V130+(LOG10((AB130-W130)/(X130-(AB130*Y130))))</f>
        <v>7.0713844422608743</v>
      </c>
      <c r="N130" s="6">
        <f>V130+(LOG10((U130-W130)/(X130-(U130*Y130))))</f>
        <v>7.0885787090521193</v>
      </c>
      <c r="O130" s="18">
        <v>-0.06</v>
      </c>
      <c r="P130" s="18">
        <v>-0.04</v>
      </c>
      <c r="Q130" s="18">
        <v>0.06</v>
      </c>
      <c r="R130" s="19">
        <v>0.57999999999999996</v>
      </c>
      <c r="S130" s="19">
        <v>0.13</v>
      </c>
      <c r="T130" s="19">
        <v>0.06</v>
      </c>
      <c r="U130" s="3">
        <f>((S130-P130-(T130-Q130))/(R130-O130-(T130-Q130)))</f>
        <v>0.26562500000000006</v>
      </c>
      <c r="V130" s="20">
        <f t="shared" si="29"/>
        <v>8.0155239325171905</v>
      </c>
      <c r="W130" s="3">
        <v>6.8999999999999999E-3</v>
      </c>
      <c r="X130" s="3">
        <v>2.222</v>
      </c>
      <c r="Y130" s="3">
        <v>0.13300000000000001</v>
      </c>
      <c r="Z130" s="6">
        <v>11.941370388885369</v>
      </c>
      <c r="AA130" s="6">
        <v>-5.7493759226184871</v>
      </c>
      <c r="AB130" s="6">
        <f>U130-(L130*(Z130+(AA130*U130)))</f>
        <v>0.25573151721103221</v>
      </c>
      <c r="AC130" s="6">
        <f t="shared" si="55"/>
        <v>0</v>
      </c>
    </row>
    <row r="131" spans="1:29" s="3" customFormat="1" x14ac:dyDescent="0.2">
      <c r="A131" s="3">
        <v>7</v>
      </c>
      <c r="B131" s="3" t="s">
        <v>30</v>
      </c>
      <c r="C131" s="3" t="s">
        <v>31</v>
      </c>
      <c r="D131" s="3">
        <v>3</v>
      </c>
      <c r="H131" s="15">
        <v>0.45833333333333331</v>
      </c>
      <c r="I131" s="5">
        <v>43446</v>
      </c>
      <c r="J131" s="3">
        <v>25</v>
      </c>
      <c r="K131" s="3">
        <v>30.28</v>
      </c>
      <c r="L131" s="6">
        <v>9.5E-4</v>
      </c>
      <c r="M131" s="3">
        <f t="shared" ref="M131:M138" si="56">V131+(LOG10((AB131-W131)/(X131-(AB131*Y131))))</f>
        <v>7.5171451449718418</v>
      </c>
      <c r="N131" s="3">
        <f t="shared" ref="N131:N138" si="57">V131+(LOG10((U131-W131)/(X131-(U131*Y131))))</f>
        <v>7.5221839604568634</v>
      </c>
      <c r="O131" s="18">
        <v>-0.04</v>
      </c>
      <c r="P131" s="18">
        <v>0</v>
      </c>
      <c r="Q131" s="18">
        <v>0.09</v>
      </c>
      <c r="R131" s="19">
        <v>0.51</v>
      </c>
      <c r="S131" s="19">
        <v>0.38</v>
      </c>
      <c r="T131" s="19">
        <v>0.09</v>
      </c>
      <c r="U131" s="3">
        <f>((S131-P131-(T131-Q131))/(R131-O131-(T131-Q131)))</f>
        <v>0.69090909090909081</v>
      </c>
      <c r="V131" s="20">
        <f t="shared" si="29"/>
        <v>8.0155239325171905</v>
      </c>
      <c r="W131" s="6">
        <v>6.8999999999999999E-3</v>
      </c>
      <c r="X131" s="6">
        <v>2.222</v>
      </c>
      <c r="Y131" s="6">
        <v>0.13300000000000001</v>
      </c>
      <c r="Z131" s="6">
        <v>11.941370388885369</v>
      </c>
      <c r="AA131" s="6">
        <v>-5.7493759226184871</v>
      </c>
      <c r="AB131" s="6">
        <f>U131-(L131*(Z131+(AA131*U131)))</f>
        <v>0.68333847032704109</v>
      </c>
      <c r="AC131" s="6">
        <f t="shared" si="55"/>
        <v>0</v>
      </c>
    </row>
    <row r="132" spans="1:29" s="6" customFormat="1" x14ac:dyDescent="0.2">
      <c r="A132" s="3">
        <v>10</v>
      </c>
      <c r="B132" s="3" t="s">
        <v>30</v>
      </c>
      <c r="C132" s="3" t="s">
        <v>31</v>
      </c>
      <c r="D132" s="3">
        <v>5</v>
      </c>
      <c r="E132" s="3"/>
      <c r="F132" s="3"/>
      <c r="G132" s="3"/>
      <c r="H132" s="15">
        <v>0.45833333333333331</v>
      </c>
      <c r="I132" s="5">
        <v>43446</v>
      </c>
      <c r="J132" s="3">
        <v>25</v>
      </c>
      <c r="K132" s="3">
        <v>30.28</v>
      </c>
      <c r="L132" s="6">
        <v>9.5E-4</v>
      </c>
      <c r="M132" s="3">
        <f t="shared" si="56"/>
        <v>7.5155381484565655</v>
      </c>
      <c r="N132" s="3">
        <f t="shared" si="57"/>
        <v>7.5206026816502769</v>
      </c>
      <c r="O132" s="18">
        <v>-0.04</v>
      </c>
      <c r="P132" s="18">
        <v>-0.02</v>
      </c>
      <c r="Q132" s="18">
        <v>7.0000000000000007E-2</v>
      </c>
      <c r="R132" s="19">
        <v>0.56999999999999995</v>
      </c>
      <c r="S132" s="19">
        <v>0.4</v>
      </c>
      <c r="T132" s="19">
        <v>7.0000000000000007E-2</v>
      </c>
      <c r="U132" s="3">
        <f>((S132-P132-(T132-Q132))/(R132-O132-(T132-Q132)))</f>
        <v>0.68852459016393452</v>
      </c>
      <c r="V132" s="20">
        <f t="shared" si="29"/>
        <v>8.0155239325171905</v>
      </c>
      <c r="W132" s="6">
        <v>6.8999999999999999E-3</v>
      </c>
      <c r="X132" s="6">
        <v>2.222</v>
      </c>
      <c r="Y132" s="6">
        <v>0.13300000000000001</v>
      </c>
      <c r="Z132" s="6">
        <v>11.941370388885369</v>
      </c>
      <c r="AA132" s="6">
        <v>-5.7493759226184871</v>
      </c>
      <c r="AB132" s="6">
        <f t="shared" ref="AB132:AB138" si="58">U132-(L132*(Z132+(AA132*U132)))</f>
        <v>0.68094094566027175</v>
      </c>
      <c r="AC132" s="6">
        <f t="shared" si="55"/>
        <v>0</v>
      </c>
    </row>
    <row r="133" spans="1:29" s="6" customFormat="1" x14ac:dyDescent="0.2">
      <c r="A133" s="3">
        <v>11</v>
      </c>
      <c r="B133" s="3" t="s">
        <v>30</v>
      </c>
      <c r="C133" s="3" t="s">
        <v>31</v>
      </c>
      <c r="D133" s="3">
        <v>3</v>
      </c>
      <c r="E133" s="3"/>
      <c r="F133" s="3"/>
      <c r="G133" s="3"/>
      <c r="H133" s="15">
        <v>0.45833333333333331</v>
      </c>
      <c r="I133" s="5">
        <v>43446</v>
      </c>
      <c r="J133" s="3">
        <v>25</v>
      </c>
      <c r="K133" s="3">
        <v>30.28</v>
      </c>
      <c r="L133" s="6">
        <v>9.5E-4</v>
      </c>
      <c r="M133" s="3">
        <f t="shared" si="56"/>
        <v>7.5310376350056227</v>
      </c>
      <c r="N133" s="3">
        <f t="shared" si="57"/>
        <v>7.53585788444488</v>
      </c>
      <c r="O133" s="18">
        <v>-0.03</v>
      </c>
      <c r="P133" s="18">
        <v>0</v>
      </c>
      <c r="Q133" s="18">
        <v>0.09</v>
      </c>
      <c r="R133" s="19">
        <v>0.56000000000000005</v>
      </c>
      <c r="S133" s="19">
        <v>0.42</v>
      </c>
      <c r="T133" s="19">
        <v>0.09</v>
      </c>
      <c r="U133" s="3">
        <f t="shared" ref="U133:U138" si="59">((S133-P133-(T133-Q133))/(R133-O133-(T133-Q133)))</f>
        <v>0.7118644067796609</v>
      </c>
      <c r="V133" s="20">
        <f t="shared" ref="V133:V196" si="60">(1245.69/(J133+273.15))+3.8275+0.00211*(35-K133)</f>
        <v>8.0155239325171905</v>
      </c>
      <c r="W133" s="6">
        <v>6.8999999999999999E-3</v>
      </c>
      <c r="X133" s="6">
        <v>2.222</v>
      </c>
      <c r="Y133" s="6">
        <v>0.13300000000000001</v>
      </c>
      <c r="Z133" s="6">
        <v>11.941370388885369</v>
      </c>
      <c r="AA133" s="6">
        <v>-5.7493759226184871</v>
      </c>
      <c r="AB133" s="6">
        <f t="shared" si="58"/>
        <v>0.7044082421867025</v>
      </c>
      <c r="AC133" s="6">
        <f t="shared" si="55"/>
        <v>0</v>
      </c>
    </row>
    <row r="134" spans="1:29" s="6" customFormat="1" x14ac:dyDescent="0.2">
      <c r="A134" s="3">
        <v>12</v>
      </c>
      <c r="B134" s="3" t="s">
        <v>30</v>
      </c>
      <c r="C134" s="3" t="s">
        <v>31</v>
      </c>
      <c r="D134" s="3">
        <v>4</v>
      </c>
      <c r="E134" s="3"/>
      <c r="F134" s="3"/>
      <c r="G134" s="3"/>
      <c r="H134" s="15">
        <v>0.45833333333333331</v>
      </c>
      <c r="I134" s="5">
        <v>43446</v>
      </c>
      <c r="J134" s="3">
        <v>25</v>
      </c>
      <c r="K134" s="3">
        <v>30.28</v>
      </c>
      <c r="L134" s="6">
        <v>9.5E-4</v>
      </c>
      <c r="M134" s="3">
        <f t="shared" si="56"/>
        <v>7.0357098713734398</v>
      </c>
      <c r="N134" s="3">
        <f t="shared" si="57"/>
        <v>7.054495635213506</v>
      </c>
      <c r="O134" s="18">
        <v>-0.09</v>
      </c>
      <c r="P134" s="18">
        <v>-0.06</v>
      </c>
      <c r="Q134" s="18">
        <v>0.03</v>
      </c>
      <c r="R134" s="19">
        <v>0.61</v>
      </c>
      <c r="S134" s="19">
        <v>0.12</v>
      </c>
      <c r="T134" s="19">
        <v>0.04</v>
      </c>
      <c r="U134" s="3">
        <f t="shared" si="59"/>
        <v>0.24637681159420288</v>
      </c>
      <c r="V134" s="20">
        <f t="shared" si="60"/>
        <v>8.0155239325171905</v>
      </c>
      <c r="W134" s="6">
        <v>6.8999999999999999E-3</v>
      </c>
      <c r="X134" s="6">
        <v>2.222</v>
      </c>
      <c r="Y134" s="6">
        <v>0.13300000000000001</v>
      </c>
      <c r="Z134" s="6">
        <v>11.941370388885369</v>
      </c>
      <c r="AA134" s="6">
        <v>-5.7493759226184871</v>
      </c>
      <c r="AB134" s="6">
        <f t="shared" si="58"/>
        <v>0.23637819698780943</v>
      </c>
      <c r="AC134" s="6">
        <f t="shared" si="55"/>
        <v>-1.0000000000000002E-2</v>
      </c>
    </row>
    <row r="135" spans="1:29" s="6" customFormat="1" x14ac:dyDescent="0.2">
      <c r="A135" s="3">
        <v>14</v>
      </c>
      <c r="B135" s="3" t="s">
        <v>30</v>
      </c>
      <c r="C135" s="3" t="s">
        <v>31</v>
      </c>
      <c r="D135" s="3">
        <v>5</v>
      </c>
      <c r="E135" s="3"/>
      <c r="F135" s="3"/>
      <c r="G135" s="3"/>
      <c r="H135" s="15">
        <v>0.45833333333333331</v>
      </c>
      <c r="I135" s="5">
        <v>43446</v>
      </c>
      <c r="J135" s="3">
        <v>25</v>
      </c>
      <c r="K135" s="3">
        <v>30.28</v>
      </c>
      <c r="L135" s="6">
        <v>9.5E-4</v>
      </c>
      <c r="M135" s="3">
        <f t="shared" si="56"/>
        <v>7.5377568196504043</v>
      </c>
      <c r="N135" s="3">
        <f t="shared" si="57"/>
        <v>7.5424737383014779</v>
      </c>
      <c r="O135" s="18">
        <v>-0.03</v>
      </c>
      <c r="P135" s="18">
        <v>0</v>
      </c>
      <c r="Q135" s="18">
        <v>0.1</v>
      </c>
      <c r="R135" s="19">
        <v>0.51</v>
      </c>
      <c r="S135" s="19">
        <v>0.39</v>
      </c>
      <c r="T135" s="19">
        <v>0.1</v>
      </c>
      <c r="U135" s="3">
        <f t="shared" si="59"/>
        <v>0.72222222222222221</v>
      </c>
      <c r="V135" s="20">
        <f t="shared" si="60"/>
        <v>8.0155239325171905</v>
      </c>
      <c r="W135" s="6">
        <v>6.8999999999999999E-3</v>
      </c>
      <c r="X135" s="6">
        <v>2.222</v>
      </c>
      <c r="Y135" s="6">
        <v>0.13300000000000001</v>
      </c>
      <c r="Z135" s="6">
        <v>11.941370388885369</v>
      </c>
      <c r="AA135" s="6">
        <v>-5.7493759226184871</v>
      </c>
      <c r="AB135" s="6">
        <f t="shared" si="58"/>
        <v>0.71482263105524435</v>
      </c>
      <c r="AC135" s="6">
        <f t="shared" si="55"/>
        <v>0</v>
      </c>
    </row>
    <row r="136" spans="1:29" s="6" customFormat="1" x14ac:dyDescent="0.2">
      <c r="A136" s="3">
        <v>16</v>
      </c>
      <c r="B136" s="3" t="s">
        <v>30</v>
      </c>
      <c r="C136" s="3" t="s">
        <v>31</v>
      </c>
      <c r="D136" s="3">
        <v>4</v>
      </c>
      <c r="F136" s="3"/>
      <c r="G136" s="3"/>
      <c r="H136" s="15">
        <v>0.45833333333333331</v>
      </c>
      <c r="I136" s="5">
        <v>43446</v>
      </c>
      <c r="J136" s="3">
        <v>25</v>
      </c>
      <c r="K136" s="3">
        <v>30.28</v>
      </c>
      <c r="L136" s="6">
        <v>9.5E-4</v>
      </c>
      <c r="M136" s="3">
        <f t="shared" si="56"/>
        <v>7.0577092663591232</v>
      </c>
      <c r="N136" s="3">
        <f t="shared" si="57"/>
        <v>7.0754989317685704</v>
      </c>
      <c r="O136" s="18">
        <v>-0.01</v>
      </c>
      <c r="P136" s="18">
        <v>0.01</v>
      </c>
      <c r="Q136" s="18">
        <v>0.1</v>
      </c>
      <c r="R136" s="19">
        <v>0.61</v>
      </c>
      <c r="S136" s="19">
        <v>0.17</v>
      </c>
      <c r="T136" s="19">
        <v>0.1</v>
      </c>
      <c r="U136" s="3">
        <f t="shared" si="59"/>
        <v>0.25806451612903225</v>
      </c>
      <c r="V136" s="20">
        <f t="shared" si="60"/>
        <v>8.0155239325171905</v>
      </c>
      <c r="W136" s="6">
        <v>6.8999999999999999E-3</v>
      </c>
      <c r="X136" s="6">
        <v>2.222</v>
      </c>
      <c r="Y136" s="6">
        <v>0.13300000000000001</v>
      </c>
      <c r="Z136" s="6">
        <v>11.941370388885369</v>
      </c>
      <c r="AA136" s="6">
        <v>-5.7493759226184871</v>
      </c>
      <c r="AB136" s="6">
        <f t="shared" si="58"/>
        <v>0.24812973867932989</v>
      </c>
      <c r="AC136" s="6">
        <f t="shared" si="55"/>
        <v>0</v>
      </c>
    </row>
    <row r="137" spans="1:29" s="6" customFormat="1" x14ac:dyDescent="0.2">
      <c r="A137" s="3">
        <v>17</v>
      </c>
      <c r="B137" s="3" t="s">
        <v>30</v>
      </c>
      <c r="C137" s="3" t="s">
        <v>31</v>
      </c>
      <c r="D137" s="3">
        <v>2</v>
      </c>
      <c r="F137" s="3"/>
      <c r="G137" s="3"/>
      <c r="H137" s="15">
        <v>0.45833333333333331</v>
      </c>
      <c r="I137" s="5">
        <v>43446</v>
      </c>
      <c r="J137" s="3">
        <v>25</v>
      </c>
      <c r="K137" s="3">
        <v>30.28</v>
      </c>
      <c r="L137" s="6">
        <v>9.5E-4</v>
      </c>
      <c r="M137" s="3">
        <f t="shared" si="56"/>
        <v>7.0587296253945109</v>
      </c>
      <c r="N137" s="3">
        <f t="shared" si="57"/>
        <v>7.0764742461855574</v>
      </c>
      <c r="O137" s="18">
        <v>-0.06</v>
      </c>
      <c r="P137" s="18">
        <v>-0.05</v>
      </c>
      <c r="Q137" s="18">
        <v>0.03</v>
      </c>
      <c r="R137" s="19">
        <v>0.53</v>
      </c>
      <c r="S137" s="19">
        <v>0.11</v>
      </c>
      <c r="T137" s="19">
        <v>0.04</v>
      </c>
      <c r="U137" s="3">
        <f t="shared" si="59"/>
        <v>0.25862068965517238</v>
      </c>
      <c r="V137" s="20">
        <f t="shared" si="60"/>
        <v>8.0155239325171905</v>
      </c>
      <c r="W137" s="6">
        <v>6.8999999999999999E-3</v>
      </c>
      <c r="X137" s="6">
        <v>2.222</v>
      </c>
      <c r="Y137" s="6">
        <v>0.13300000000000001</v>
      </c>
      <c r="Z137" s="6">
        <v>11.941370388885369</v>
      </c>
      <c r="AA137" s="6">
        <v>-5.7493759226184871</v>
      </c>
      <c r="AB137" s="6">
        <f t="shared" si="58"/>
        <v>0.24868894997361599</v>
      </c>
      <c r="AC137" s="6">
        <f t="shared" si="55"/>
        <v>-1.0000000000000002E-2</v>
      </c>
    </row>
    <row r="138" spans="1:29" s="6" customFormat="1" x14ac:dyDescent="0.2">
      <c r="A138" s="3">
        <v>19</v>
      </c>
      <c r="B138" s="3" t="s">
        <v>30</v>
      </c>
      <c r="C138" s="3" t="s">
        <v>31</v>
      </c>
      <c r="D138" s="3">
        <v>1</v>
      </c>
      <c r="F138" s="3"/>
      <c r="G138" s="3"/>
      <c r="H138" s="15">
        <v>0.45833333333333331</v>
      </c>
      <c r="I138" s="5">
        <v>43446</v>
      </c>
      <c r="J138" s="3">
        <v>25</v>
      </c>
      <c r="K138" s="3">
        <v>30.28</v>
      </c>
      <c r="L138" s="6">
        <v>9.5E-4</v>
      </c>
      <c r="M138" s="3">
        <f t="shared" si="56"/>
        <v>7.520844083072479</v>
      </c>
      <c r="N138" s="3">
        <f t="shared" si="57"/>
        <v>7.5258240479933738</v>
      </c>
      <c r="O138" s="18">
        <v>-0.03</v>
      </c>
      <c r="P138" s="18">
        <v>0.01</v>
      </c>
      <c r="Q138" s="18">
        <v>0.1</v>
      </c>
      <c r="R138" s="19">
        <v>0.53</v>
      </c>
      <c r="S138" s="19">
        <v>0.4</v>
      </c>
      <c r="T138" s="19">
        <v>0.1</v>
      </c>
      <c r="U138" s="3">
        <f t="shared" si="59"/>
        <v>0.6964285714285714</v>
      </c>
      <c r="V138" s="20">
        <f t="shared" si="60"/>
        <v>8.0155239325171905</v>
      </c>
      <c r="W138" s="6">
        <v>6.8999999999999999E-3</v>
      </c>
      <c r="X138" s="6">
        <v>2.222</v>
      </c>
      <c r="Y138" s="6">
        <v>0.13300000000000001</v>
      </c>
      <c r="Z138" s="6">
        <v>11.941370388885369</v>
      </c>
      <c r="AA138" s="6">
        <v>-5.7493759226184871</v>
      </c>
      <c r="AB138" s="6">
        <f t="shared" si="58"/>
        <v>0.68888809773650561</v>
      </c>
      <c r="AC138" s="6">
        <f t="shared" si="55"/>
        <v>0</v>
      </c>
    </row>
    <row r="139" spans="1:29" s="6" customFormat="1" x14ac:dyDescent="0.2">
      <c r="A139" s="3">
        <v>20</v>
      </c>
      <c r="B139" s="3" t="s">
        <v>30</v>
      </c>
      <c r="C139" s="3" t="s">
        <v>31</v>
      </c>
      <c r="D139" s="3">
        <v>2</v>
      </c>
      <c r="F139" s="3"/>
      <c r="G139" s="3"/>
      <c r="H139" s="15">
        <v>0.45833333333333331</v>
      </c>
      <c r="I139" s="5">
        <v>43446</v>
      </c>
      <c r="J139" s="3">
        <v>25</v>
      </c>
      <c r="K139" s="3">
        <v>30.28</v>
      </c>
      <c r="L139" s="6">
        <v>9.5E-4</v>
      </c>
      <c r="M139" s="3">
        <f>V139+(LOG10((AB139-W139)/(X139-(AB139*Y139))))</f>
        <v>7.1093708077687339</v>
      </c>
      <c r="N139" s="3">
        <f>V139+(LOG10((U139-W139)/(X139-(U139*Y139))))</f>
        <v>7.1250020824125633</v>
      </c>
      <c r="O139" s="18">
        <v>-0.03</v>
      </c>
      <c r="P139" s="18">
        <v>0</v>
      </c>
      <c r="Q139" s="18">
        <v>0.09</v>
      </c>
      <c r="R139" s="19">
        <v>0.63</v>
      </c>
      <c r="S139" s="19">
        <v>0.19</v>
      </c>
      <c r="T139" s="19">
        <v>0.09</v>
      </c>
      <c r="U139" s="3">
        <f>((S139-P139-(T139-Q139))/(R139-O139-(T139-Q139)))</f>
        <v>0.28787878787878785</v>
      </c>
      <c r="V139" s="20">
        <f t="shared" si="60"/>
        <v>8.0155239325171905</v>
      </c>
      <c r="W139" s="6">
        <v>6.8999999999999999E-3</v>
      </c>
      <c r="X139" s="6">
        <v>2.222</v>
      </c>
      <c r="Y139" s="6">
        <v>0.13300000000000001</v>
      </c>
      <c r="Z139" s="6">
        <v>11.941370388885399</v>
      </c>
      <c r="AA139" s="6">
        <v>-5.7493759226184897</v>
      </c>
      <c r="AB139" s="6">
        <f>U139-(L139*(Z139+(AA139*U139)))</f>
        <v>0.27810685321242645</v>
      </c>
      <c r="AC139" s="6">
        <f>Q139-T139</f>
        <v>0</v>
      </c>
    </row>
    <row r="140" spans="1:29" s="6" customFormat="1" x14ac:dyDescent="0.2">
      <c r="A140" s="3">
        <v>21</v>
      </c>
      <c r="B140" s="3" t="s">
        <v>30</v>
      </c>
      <c r="C140" s="3" t="s">
        <v>31</v>
      </c>
      <c r="D140" s="3">
        <v>1</v>
      </c>
      <c r="F140" s="3"/>
      <c r="G140" s="3"/>
      <c r="H140" s="15">
        <v>0.45833333333333331</v>
      </c>
      <c r="I140" s="5">
        <v>43446</v>
      </c>
      <c r="J140" s="3">
        <v>25</v>
      </c>
      <c r="K140" s="3">
        <v>30.28</v>
      </c>
      <c r="L140" s="6">
        <v>9.5E-4</v>
      </c>
      <c r="M140" s="3">
        <f>V140+(LOG10((AB140-W140)/(X140-(AB140*Y140))))</f>
        <v>7.5277808405144571</v>
      </c>
      <c r="N140" s="3">
        <f>V140+(LOG10((U140-W140)/(X140-(U140*Y140))))</f>
        <v>7.5326517282556136</v>
      </c>
      <c r="O140" s="18">
        <v>-0.05</v>
      </c>
      <c r="P140" s="18">
        <v>-0.02</v>
      </c>
      <c r="Q140" s="18">
        <v>7.0000000000000007E-2</v>
      </c>
      <c r="R140" s="19">
        <v>0.53</v>
      </c>
      <c r="S140" s="19">
        <v>0.39</v>
      </c>
      <c r="T140" s="19">
        <v>7.0000000000000007E-2</v>
      </c>
      <c r="U140" s="3">
        <f>((S140-P140-(T140-Q140))/(R140-O140-(T140-Q140)))</f>
        <v>0.7068965517241379</v>
      </c>
      <c r="V140" s="20">
        <f t="shared" si="60"/>
        <v>8.0155239325171905</v>
      </c>
      <c r="W140" s="6">
        <v>6.8999999999999999E-3</v>
      </c>
      <c r="X140" s="6">
        <v>2.222</v>
      </c>
      <c r="Y140" s="6">
        <v>0.13300000000000001</v>
      </c>
      <c r="Z140" s="6">
        <v>11.941370388885399</v>
      </c>
      <c r="AA140" s="6">
        <v>-5.7493759226184897</v>
      </c>
      <c r="AB140" s="6">
        <f>U140-(L140*(Z140+(AA140*U140)))</f>
        <v>0.69941325316824832</v>
      </c>
      <c r="AC140" s="6">
        <f>Q140-T140</f>
        <v>0</v>
      </c>
    </row>
    <row r="141" spans="1:29" s="6" customFormat="1" x14ac:dyDescent="0.2">
      <c r="A141" s="3">
        <v>1</v>
      </c>
      <c r="B141" s="3" t="s">
        <v>30</v>
      </c>
      <c r="C141" s="3" t="s">
        <v>31</v>
      </c>
      <c r="D141" s="3">
        <v>1</v>
      </c>
      <c r="E141" s="3"/>
      <c r="F141" s="3"/>
      <c r="G141" s="3"/>
      <c r="H141" s="15">
        <v>0.45833333333333331</v>
      </c>
      <c r="I141" s="5">
        <v>43454</v>
      </c>
      <c r="J141" s="6">
        <v>25</v>
      </c>
      <c r="K141" s="3">
        <v>30.44</v>
      </c>
      <c r="L141" s="6">
        <v>9.5E-4</v>
      </c>
      <c r="M141" s="6">
        <f>V141+(LOG10((AB141-W141)/(X141-AB141*Y141)))</f>
        <v>7.4969259321570796</v>
      </c>
      <c r="N141" s="6">
        <f>V141+(LOG10((U141-W141)/(X141-(U141*Y141))))</f>
        <v>7.5022894411672203</v>
      </c>
      <c r="O141" s="18">
        <v>-0.04</v>
      </c>
      <c r="P141" s="18">
        <v>-0.02</v>
      </c>
      <c r="Q141" s="18">
        <v>0.06</v>
      </c>
      <c r="R141" s="19">
        <v>0.7</v>
      </c>
      <c r="S141" s="19">
        <v>0.48</v>
      </c>
      <c r="T141" s="19">
        <v>0.09</v>
      </c>
      <c r="U141" s="6">
        <f>((S141-P141-(T141-Q141))/(R141-O141-(T141-Q141)))</f>
        <v>0.6619718309859155</v>
      </c>
      <c r="V141" s="20">
        <f t="shared" si="60"/>
        <v>8.0151863325171888</v>
      </c>
      <c r="W141" s="6">
        <v>6.8999999999999999E-3</v>
      </c>
      <c r="X141" s="6">
        <v>2.222</v>
      </c>
      <c r="Y141" s="6">
        <v>0.13300000000000001</v>
      </c>
      <c r="Z141" s="6">
        <v>11.941370388885369</v>
      </c>
      <c r="AA141" s="6">
        <v>-5.7493759226184871</v>
      </c>
      <c r="AB141" s="6">
        <f>U141-(L141*(Z141+(AA141*U141)))</f>
        <v>0.65424315777767039</v>
      </c>
      <c r="AC141" s="6">
        <f t="shared" ref="AC141:AC150" si="61">Q141-T141</f>
        <v>-0.03</v>
      </c>
    </row>
    <row r="142" spans="1:29" s="21" customFormat="1" x14ac:dyDescent="0.2">
      <c r="A142" s="3">
        <v>6</v>
      </c>
      <c r="B142" s="3" t="s">
        <v>30</v>
      </c>
      <c r="C142" s="3" t="s">
        <v>31</v>
      </c>
      <c r="D142" s="3">
        <v>1</v>
      </c>
      <c r="E142" s="3"/>
      <c r="F142" s="3"/>
      <c r="G142" s="3"/>
      <c r="H142" s="15">
        <v>0.45833333333333331</v>
      </c>
      <c r="I142" s="5">
        <v>43454</v>
      </c>
      <c r="J142" s="3">
        <v>25</v>
      </c>
      <c r="K142" s="3">
        <v>30.44</v>
      </c>
      <c r="L142" s="6">
        <v>9.5E-4</v>
      </c>
      <c r="M142" s="6">
        <f>V142+(LOG10((AB142-W142)/(X142-(AB142*Y142))))</f>
        <v>7.4942912163737025</v>
      </c>
      <c r="N142" s="6">
        <f>V142+(LOG10((U142-W142)/(X142-(U142*Y142))))</f>
        <v>7.4996988349283091</v>
      </c>
      <c r="O142" s="18">
        <v>-0.03</v>
      </c>
      <c r="P142" s="18">
        <v>0</v>
      </c>
      <c r="Q142" s="18">
        <v>0.09</v>
      </c>
      <c r="R142" s="19">
        <v>0.76</v>
      </c>
      <c r="S142" s="19">
        <v>0.52</v>
      </c>
      <c r="T142" s="19">
        <v>0.09</v>
      </c>
      <c r="U142" s="3">
        <f>((S142-P142-(T142-Q142))/(R142-O142-(T142-Q142)))</f>
        <v>0.65822784810126578</v>
      </c>
      <c r="V142" s="20">
        <f t="shared" si="60"/>
        <v>8.0151863325171888</v>
      </c>
      <c r="W142" s="3">
        <v>6.8999999999999999E-3</v>
      </c>
      <c r="X142" s="3">
        <v>2.222</v>
      </c>
      <c r="Y142" s="3">
        <v>0.13300000000000001</v>
      </c>
      <c r="Z142" s="6">
        <v>11.941370388885369</v>
      </c>
      <c r="AA142" s="6">
        <v>-5.7493759226184871</v>
      </c>
      <c r="AB142" s="6">
        <f>U142-(L142*(Z142+(AA142*U142)))</f>
        <v>0.65047872560622155</v>
      </c>
      <c r="AC142" s="6">
        <f t="shared" si="61"/>
        <v>0</v>
      </c>
    </row>
    <row r="143" spans="1:29" s="3" customFormat="1" x14ac:dyDescent="0.2">
      <c r="A143" s="3">
        <v>7</v>
      </c>
      <c r="B143" s="3" t="s">
        <v>30</v>
      </c>
      <c r="C143" s="3" t="s">
        <v>31</v>
      </c>
      <c r="D143" s="3">
        <v>2</v>
      </c>
      <c r="H143" s="15">
        <v>0.45833333333333331</v>
      </c>
      <c r="I143" s="5">
        <v>43454</v>
      </c>
      <c r="J143" s="3">
        <v>25</v>
      </c>
      <c r="K143" s="3">
        <v>30.44</v>
      </c>
      <c r="L143" s="6">
        <v>9.5E-4</v>
      </c>
      <c r="M143" s="3">
        <f t="shared" ref="M143:M150" si="62">V143+(LOG10((AB143-W143)/(X143-(AB143*Y143))))</f>
        <v>7.0248045381256796</v>
      </c>
      <c r="N143" s="3">
        <f t="shared" ref="N143:N150" si="63">V143+(LOG10((U143-W143)/(X143-(U143*Y143))))</f>
        <v>7.0440861291015091</v>
      </c>
      <c r="O143" s="18">
        <v>-0.04</v>
      </c>
      <c r="P143" s="18">
        <v>-0.01</v>
      </c>
      <c r="Q143" s="18">
        <v>0.08</v>
      </c>
      <c r="R143" s="19">
        <v>0.79</v>
      </c>
      <c r="S143" s="19">
        <v>0.19</v>
      </c>
      <c r="T143" s="19">
        <v>0.08</v>
      </c>
      <c r="U143" s="3">
        <f>((S143-P143-(T143-Q143))/(R143-O143-(T143-Q143)))</f>
        <v>0.24096385542168675</v>
      </c>
      <c r="V143" s="20">
        <f t="shared" si="60"/>
        <v>8.0151863325171888</v>
      </c>
      <c r="W143" s="6">
        <v>6.8999999999999999E-3</v>
      </c>
      <c r="X143" s="6">
        <v>2.222</v>
      </c>
      <c r="Y143" s="6">
        <v>0.13300000000000001</v>
      </c>
      <c r="Z143" s="6">
        <v>11.941370388885369</v>
      </c>
      <c r="AA143" s="6">
        <v>-5.7493759226184871</v>
      </c>
      <c r="AB143" s="6">
        <f>U143-(L143*(Z143+(AA143*U143)))</f>
        <v>0.23093567575139928</v>
      </c>
      <c r="AC143" s="6">
        <f t="shared" si="61"/>
        <v>0</v>
      </c>
    </row>
    <row r="144" spans="1:29" s="6" customFormat="1" x14ac:dyDescent="0.2">
      <c r="A144" s="3">
        <v>10</v>
      </c>
      <c r="B144" s="3" t="s">
        <v>30</v>
      </c>
      <c r="C144" s="3" t="s">
        <v>31</v>
      </c>
      <c r="D144" s="3">
        <v>2</v>
      </c>
      <c r="E144" s="3"/>
      <c r="F144" s="3"/>
      <c r="G144" s="3"/>
      <c r="H144" s="15">
        <v>0.45833333333333331</v>
      </c>
      <c r="I144" s="5">
        <v>43454</v>
      </c>
      <c r="J144" s="3">
        <v>25</v>
      </c>
      <c r="K144" s="3">
        <v>30.44</v>
      </c>
      <c r="L144" s="6">
        <v>9.5E-4</v>
      </c>
      <c r="M144" s="3">
        <f t="shared" si="62"/>
        <v>6.9956250008286123</v>
      </c>
      <c r="N144" s="3">
        <f t="shared" si="63"/>
        <v>7.0163366633343145</v>
      </c>
      <c r="O144" s="18">
        <v>0.01</v>
      </c>
      <c r="P144" s="18">
        <v>0.03</v>
      </c>
      <c r="Q144" s="18">
        <v>0.12</v>
      </c>
      <c r="R144" s="19">
        <v>0.76</v>
      </c>
      <c r="S144" s="19">
        <v>0.2</v>
      </c>
      <c r="T144" s="19">
        <v>0.12</v>
      </c>
      <c r="U144" s="3">
        <f>((S144-P144-(T144-Q144))/(R144-O144-(T144-Q144)))</f>
        <v>0.22666666666666668</v>
      </c>
      <c r="V144" s="20">
        <f t="shared" si="60"/>
        <v>8.0151863325171888</v>
      </c>
      <c r="W144" s="6">
        <v>6.8999999999999999E-3</v>
      </c>
      <c r="X144" s="6">
        <v>2.222</v>
      </c>
      <c r="Y144" s="6">
        <v>0.13300000000000001</v>
      </c>
      <c r="Z144" s="6">
        <v>11.941370388885369</v>
      </c>
      <c r="AA144" s="6">
        <v>-5.7493759226184871</v>
      </c>
      <c r="AB144" s="6">
        <f t="shared" ref="AB144:AB150" si="64">U144-(L144*(Z144+(AA144*U144)))</f>
        <v>0.21656039707922942</v>
      </c>
      <c r="AC144" s="6">
        <f t="shared" si="61"/>
        <v>0</v>
      </c>
    </row>
    <row r="145" spans="1:29" s="6" customFormat="1" x14ac:dyDescent="0.2">
      <c r="A145" s="3">
        <v>11</v>
      </c>
      <c r="B145" s="3" t="s">
        <v>30</v>
      </c>
      <c r="C145" s="3" t="s">
        <v>31</v>
      </c>
      <c r="D145" s="3">
        <v>3</v>
      </c>
      <c r="E145" s="3"/>
      <c r="F145" s="3"/>
      <c r="G145" s="3"/>
      <c r="H145" s="15">
        <v>0.45833333333333331</v>
      </c>
      <c r="I145" s="5">
        <v>43454</v>
      </c>
      <c r="J145" s="3">
        <v>25</v>
      </c>
      <c r="K145" s="3">
        <v>30.44</v>
      </c>
      <c r="L145" s="6">
        <v>9.5E-4</v>
      </c>
      <c r="M145" s="3">
        <f t="shared" si="62"/>
        <v>7.5069921789320979</v>
      </c>
      <c r="N145" s="3">
        <f t="shared" si="63"/>
        <v>7.5121895093940818</v>
      </c>
      <c r="O145" s="18">
        <v>-0.01</v>
      </c>
      <c r="P145" s="18">
        <v>0.02</v>
      </c>
      <c r="Q145" s="18">
        <v>0.11</v>
      </c>
      <c r="R145" s="19">
        <v>0.64</v>
      </c>
      <c r="S145" s="19">
        <v>0.45</v>
      </c>
      <c r="T145" s="19">
        <v>0.08</v>
      </c>
      <c r="U145" s="3">
        <f t="shared" ref="U145:U150" si="65">((S145-P145-(T145-Q145))/(R145-O145-(T145-Q145)))</f>
        <v>0.67647058823529405</v>
      </c>
      <c r="V145" s="20">
        <f t="shared" si="60"/>
        <v>8.0151863325171888</v>
      </c>
      <c r="W145" s="6">
        <v>6.8999999999999999E-3</v>
      </c>
      <c r="X145" s="6">
        <v>2.222</v>
      </c>
      <c r="Y145" s="6">
        <v>0.13300000000000001</v>
      </c>
      <c r="Z145" s="6">
        <v>11.941370388885369</v>
      </c>
      <c r="AA145" s="6">
        <v>-5.7493759226184871</v>
      </c>
      <c r="AB145" s="6">
        <f t="shared" si="64"/>
        <v>0.66882110589259458</v>
      </c>
      <c r="AC145" s="6">
        <f t="shared" si="61"/>
        <v>0.03</v>
      </c>
    </row>
    <row r="146" spans="1:29" s="6" customFormat="1" x14ac:dyDescent="0.2">
      <c r="A146" s="3">
        <v>12</v>
      </c>
      <c r="B146" s="3" t="s">
        <v>30</v>
      </c>
      <c r="C146" s="3" t="s">
        <v>31</v>
      </c>
      <c r="D146" s="3">
        <v>3</v>
      </c>
      <c r="E146" s="3"/>
      <c r="F146" s="3"/>
      <c r="G146" s="3"/>
      <c r="H146" s="15">
        <v>0.45833333333333331</v>
      </c>
      <c r="I146" s="5">
        <v>43454</v>
      </c>
      <c r="J146" s="3">
        <v>25</v>
      </c>
      <c r="K146" s="3">
        <v>30.44</v>
      </c>
      <c r="L146" s="6">
        <v>9.5E-4</v>
      </c>
      <c r="M146" s="3">
        <f t="shared" si="62"/>
        <v>7.4971825858986429</v>
      </c>
      <c r="N146" s="3">
        <f t="shared" si="63"/>
        <v>7.5025418118220966</v>
      </c>
      <c r="O146" s="18">
        <v>-0.09</v>
      </c>
      <c r="P146" s="18">
        <v>-0.06</v>
      </c>
      <c r="Q146" s="18">
        <v>0.03</v>
      </c>
      <c r="R146" s="19">
        <v>0.69</v>
      </c>
      <c r="S146" s="19">
        <v>0.46</v>
      </c>
      <c r="T146" s="19">
        <v>0.04</v>
      </c>
      <c r="U146" s="3">
        <f t="shared" si="65"/>
        <v>0.66233766233766245</v>
      </c>
      <c r="V146" s="20">
        <f t="shared" si="60"/>
        <v>8.0151863325171888</v>
      </c>
      <c r="W146" s="6">
        <v>6.8999999999999999E-3</v>
      </c>
      <c r="X146" s="6">
        <v>2.222</v>
      </c>
      <c r="Y146" s="6">
        <v>0.13300000000000001</v>
      </c>
      <c r="Z146" s="6">
        <v>11.941370388885369</v>
      </c>
      <c r="AA146" s="6">
        <v>-5.7493759226184871</v>
      </c>
      <c r="AB146" s="6">
        <f t="shared" si="64"/>
        <v>0.65461098726628453</v>
      </c>
      <c r="AC146" s="6">
        <f t="shared" si="61"/>
        <v>-1.0000000000000002E-2</v>
      </c>
    </row>
    <row r="147" spans="1:29" s="6" customFormat="1" x14ac:dyDescent="0.2">
      <c r="A147" s="3">
        <v>14</v>
      </c>
      <c r="B147" s="3" t="s">
        <v>30</v>
      </c>
      <c r="C147" s="3" t="s">
        <v>31</v>
      </c>
      <c r="D147" s="3">
        <v>4</v>
      </c>
      <c r="E147" s="3"/>
      <c r="F147" s="3"/>
      <c r="G147" s="3"/>
      <c r="H147" s="15">
        <v>0.45833333333333331</v>
      </c>
      <c r="I147" s="5">
        <v>43454</v>
      </c>
      <c r="J147" s="3">
        <v>25</v>
      </c>
      <c r="K147" s="3">
        <v>30.44</v>
      </c>
      <c r="L147" s="6">
        <v>9.5E-4</v>
      </c>
      <c r="M147" s="3">
        <f t="shared" si="62"/>
        <v>6.9687138119542107</v>
      </c>
      <c r="N147" s="3">
        <f t="shared" si="63"/>
        <v>6.9908275305902547</v>
      </c>
      <c r="O147" s="18">
        <v>-0.06</v>
      </c>
      <c r="P147" s="18">
        <v>-0.03</v>
      </c>
      <c r="Q147" s="18">
        <v>0.05</v>
      </c>
      <c r="R147" s="19">
        <v>0.79</v>
      </c>
      <c r="S147" s="19">
        <v>0.16</v>
      </c>
      <c r="T147" s="19">
        <v>0.06</v>
      </c>
      <c r="U147" s="3">
        <f t="shared" si="65"/>
        <v>0.21428571428571425</v>
      </c>
      <c r="V147" s="20">
        <f t="shared" si="60"/>
        <v>8.0151863325171888</v>
      </c>
      <c r="W147" s="6">
        <v>6.8999999999999999E-3</v>
      </c>
      <c r="X147" s="6">
        <v>2.222</v>
      </c>
      <c r="Y147" s="6">
        <v>0.13300000000000001</v>
      </c>
      <c r="Z147" s="6">
        <v>11.941370388885369</v>
      </c>
      <c r="AA147" s="6">
        <v>-5.7493759226184871</v>
      </c>
      <c r="AB147" s="6">
        <f t="shared" si="64"/>
        <v>0.20411182108623477</v>
      </c>
      <c r="AC147" s="6">
        <f t="shared" si="61"/>
        <v>-9.999999999999995E-3</v>
      </c>
    </row>
    <row r="148" spans="1:29" s="6" customFormat="1" x14ac:dyDescent="0.2">
      <c r="A148" s="3">
        <v>16</v>
      </c>
      <c r="B148" s="3" t="s">
        <v>30</v>
      </c>
      <c r="C148" s="3" t="s">
        <v>31</v>
      </c>
      <c r="D148" s="3">
        <v>4</v>
      </c>
      <c r="F148" s="3"/>
      <c r="G148" s="3"/>
      <c r="H148" s="15">
        <v>0.45833333333333331</v>
      </c>
      <c r="I148" s="5">
        <v>43454</v>
      </c>
      <c r="J148" s="3">
        <v>25</v>
      </c>
      <c r="K148" s="3">
        <v>30.44</v>
      </c>
      <c r="L148" s="6">
        <v>9.5E-4</v>
      </c>
      <c r="M148" s="3">
        <f t="shared" si="62"/>
        <v>7.019101008970714</v>
      </c>
      <c r="N148" s="3">
        <f t="shared" si="63"/>
        <v>7.0386550047677545</v>
      </c>
      <c r="O148" s="18">
        <v>-0.01</v>
      </c>
      <c r="P148" s="18">
        <v>0.02</v>
      </c>
      <c r="Q148" s="18">
        <v>0.11</v>
      </c>
      <c r="R148" s="19">
        <v>0.83</v>
      </c>
      <c r="S148" s="19">
        <v>0.22</v>
      </c>
      <c r="T148" s="19">
        <v>0.11</v>
      </c>
      <c r="U148" s="3">
        <f t="shared" si="65"/>
        <v>0.23809523809523811</v>
      </c>
      <c r="V148" s="20">
        <f t="shared" si="60"/>
        <v>8.0151863325171888</v>
      </c>
      <c r="W148" s="6">
        <v>6.8999999999999999E-3</v>
      </c>
      <c r="X148" s="6">
        <v>2.222</v>
      </c>
      <c r="Y148" s="6">
        <v>0.13300000000000001</v>
      </c>
      <c r="Z148" s="6">
        <v>11.941370388885369</v>
      </c>
      <c r="AA148" s="6">
        <v>-5.7493759226184871</v>
      </c>
      <c r="AB148" s="6">
        <f t="shared" si="64"/>
        <v>0.22805139030353214</v>
      </c>
      <c r="AC148" s="6">
        <f t="shared" si="61"/>
        <v>0</v>
      </c>
    </row>
    <row r="149" spans="1:29" s="6" customFormat="1" x14ac:dyDescent="0.2">
      <c r="A149" s="3">
        <v>17</v>
      </c>
      <c r="B149" s="3" t="s">
        <v>30</v>
      </c>
      <c r="C149" s="3" t="s">
        <v>31</v>
      </c>
      <c r="D149" s="3">
        <v>5</v>
      </c>
      <c r="F149" s="3"/>
      <c r="G149" s="3"/>
      <c r="H149" s="15">
        <v>0.45833333333333331</v>
      </c>
      <c r="I149" s="5">
        <v>43454</v>
      </c>
      <c r="J149" s="3">
        <v>25</v>
      </c>
      <c r="K149" s="3">
        <v>30.44</v>
      </c>
      <c r="L149" s="6">
        <v>9.5E-4</v>
      </c>
      <c r="M149" s="3">
        <f t="shared" si="62"/>
        <v>7.5033804798300245</v>
      </c>
      <c r="N149" s="3">
        <f t="shared" si="63"/>
        <v>7.5086370089607231</v>
      </c>
      <c r="O149" s="18">
        <v>0.01</v>
      </c>
      <c r="P149" s="18">
        <v>0.03</v>
      </c>
      <c r="Q149" s="18">
        <v>0.11</v>
      </c>
      <c r="R149" s="19">
        <v>0.74</v>
      </c>
      <c r="S149" s="19">
        <v>0.52</v>
      </c>
      <c r="T149" s="19">
        <v>0.11</v>
      </c>
      <c r="U149" s="3">
        <f t="shared" si="65"/>
        <v>0.67123287671232879</v>
      </c>
      <c r="V149" s="20">
        <f t="shared" si="60"/>
        <v>8.0151863325171888</v>
      </c>
      <c r="W149" s="6">
        <v>6.8999999999999999E-3</v>
      </c>
      <c r="X149" s="6">
        <v>2.222</v>
      </c>
      <c r="Y149" s="6">
        <v>0.13300000000000001</v>
      </c>
      <c r="Z149" s="6">
        <v>11.941370388885369</v>
      </c>
      <c r="AA149" s="6">
        <v>-5.7493759226184871</v>
      </c>
      <c r="AB149" s="6">
        <f t="shared" si="64"/>
        <v>0.66355478647573551</v>
      </c>
      <c r="AC149" s="6">
        <f t="shared" si="61"/>
        <v>0</v>
      </c>
    </row>
    <row r="150" spans="1:29" s="6" customFormat="1" x14ac:dyDescent="0.2">
      <c r="A150" s="3">
        <v>19</v>
      </c>
      <c r="B150" s="3" t="s">
        <v>30</v>
      </c>
      <c r="C150" s="3" t="s">
        <v>31</v>
      </c>
      <c r="D150" s="3">
        <v>5</v>
      </c>
      <c r="F150" s="3"/>
      <c r="G150" s="3"/>
      <c r="H150" s="15">
        <v>0.45833333333333331</v>
      </c>
      <c r="I150" s="5">
        <v>43454</v>
      </c>
      <c r="J150" s="3">
        <v>25</v>
      </c>
      <c r="K150" s="3">
        <v>30.44</v>
      </c>
      <c r="L150" s="6">
        <v>9.5E-4</v>
      </c>
      <c r="M150" s="3">
        <f t="shared" si="62"/>
        <v>7.4812487117157964</v>
      </c>
      <c r="N150" s="3">
        <f t="shared" si="63"/>
        <v>7.4868785117085226</v>
      </c>
      <c r="O150" s="18">
        <v>-0.01</v>
      </c>
      <c r="P150" s="18">
        <v>0</v>
      </c>
      <c r="Q150" s="18">
        <v>0.08</v>
      </c>
      <c r="R150" s="19">
        <v>0.75</v>
      </c>
      <c r="S150" s="19">
        <v>0.49</v>
      </c>
      <c r="T150" s="19">
        <v>0.09</v>
      </c>
      <c r="U150" s="3">
        <f t="shared" si="65"/>
        <v>0.64</v>
      </c>
      <c r="V150" s="20">
        <f t="shared" si="60"/>
        <v>8.0151863325171888</v>
      </c>
      <c r="W150" s="6">
        <v>6.8999999999999999E-3</v>
      </c>
      <c r="X150" s="6">
        <v>2.222</v>
      </c>
      <c r="Y150" s="6">
        <v>0.13300000000000001</v>
      </c>
      <c r="Z150" s="6">
        <v>11.941370388885369</v>
      </c>
      <c r="AA150" s="6">
        <v>-5.7493759226184871</v>
      </c>
      <c r="AB150" s="6">
        <f t="shared" si="64"/>
        <v>0.63215131869151098</v>
      </c>
      <c r="AC150" s="6">
        <f t="shared" si="61"/>
        <v>-9.999999999999995E-3</v>
      </c>
    </row>
    <row r="151" spans="1:29" s="6" customFormat="1" x14ac:dyDescent="0.2">
      <c r="A151" s="3">
        <v>20</v>
      </c>
      <c r="B151" s="3" t="s">
        <v>30</v>
      </c>
      <c r="C151" s="3" t="s">
        <v>31</v>
      </c>
      <c r="D151" s="3">
        <v>6</v>
      </c>
      <c r="F151" s="3"/>
      <c r="G151" s="3"/>
      <c r="H151" s="15">
        <v>0.45833333333333331</v>
      </c>
      <c r="I151" s="5">
        <v>43454</v>
      </c>
      <c r="J151" s="3">
        <v>25</v>
      </c>
      <c r="K151" s="3">
        <v>30.44</v>
      </c>
      <c r="L151" s="6">
        <v>9.5E-4</v>
      </c>
      <c r="M151" s="3">
        <f>V151+(LOG10((AB151-W151)/(X151-(AB151*Y151))))</f>
        <v>6.9176862096955309</v>
      </c>
      <c r="N151" s="3">
        <f>V151+(LOG10((U151-W151)/(X151-(U151*Y151))))</f>
        <v>6.9426943534170888</v>
      </c>
      <c r="O151" s="18">
        <v>-0.05</v>
      </c>
      <c r="P151" s="18">
        <v>-0.04</v>
      </c>
      <c r="Q151" s="18">
        <v>0.04</v>
      </c>
      <c r="R151" s="19">
        <v>0.84</v>
      </c>
      <c r="S151" s="19">
        <v>0.18</v>
      </c>
      <c r="T151" s="19">
        <v>0.1</v>
      </c>
      <c r="U151" s="3">
        <f>((S151-P151-(T151-Q151))/(R151-O151-(T151-Q151)))</f>
        <v>0.19277108433734941</v>
      </c>
      <c r="V151" s="20">
        <f t="shared" si="60"/>
        <v>8.0151863325171888</v>
      </c>
      <c r="W151" s="6">
        <v>6.8999999999999999E-3</v>
      </c>
      <c r="X151" s="6">
        <v>2.222</v>
      </c>
      <c r="Y151" s="6">
        <v>0.13300000000000001</v>
      </c>
      <c r="Z151" s="6">
        <v>11.941370388885399</v>
      </c>
      <c r="AA151" s="6">
        <v>-5.7493759226184897</v>
      </c>
      <c r="AB151" s="6">
        <f>U151-(L151*(Z151+(AA151*U151)))</f>
        <v>0.18247968022723118</v>
      </c>
      <c r="AC151" s="6">
        <f>Q151-T151</f>
        <v>-6.0000000000000005E-2</v>
      </c>
    </row>
    <row r="152" spans="1:29" s="6" customFormat="1" x14ac:dyDescent="0.2">
      <c r="A152" s="3">
        <v>21</v>
      </c>
      <c r="B152" s="3" t="s">
        <v>30</v>
      </c>
      <c r="C152" s="3" t="s">
        <v>31</v>
      </c>
      <c r="D152" s="3">
        <v>6</v>
      </c>
      <c r="F152" s="3"/>
      <c r="G152" s="3"/>
      <c r="H152" s="15">
        <v>0.45833333333333331</v>
      </c>
      <c r="I152" s="5">
        <v>43454</v>
      </c>
      <c r="J152" s="3">
        <v>25</v>
      </c>
      <c r="K152" s="3">
        <v>30.44</v>
      </c>
      <c r="L152" s="6">
        <v>9.5E-4</v>
      </c>
      <c r="M152" s="3">
        <f>V152+(LOG10((AB152-W152)/(X152-(AB152*Y152))))</f>
        <v>6.9290933742283105</v>
      </c>
      <c r="N152" s="3">
        <f>V152+(LOG10((U152-W152)/(X152-(U152*Y152))))</f>
        <v>6.9534264226824298</v>
      </c>
      <c r="O152" s="18">
        <v>-0.05</v>
      </c>
      <c r="P152" s="18">
        <v>-0.04</v>
      </c>
      <c r="Q152" s="18">
        <v>0.04</v>
      </c>
      <c r="R152" s="19">
        <v>0.77</v>
      </c>
      <c r="S152" s="19">
        <v>0.17</v>
      </c>
      <c r="T152" s="19">
        <v>0.1</v>
      </c>
      <c r="U152" s="3">
        <f>((S152-P152-(T152-Q152))/(R152-O152-(T152-Q152)))</f>
        <v>0.19736842105263161</v>
      </c>
      <c r="V152" s="20">
        <f t="shared" si="60"/>
        <v>8.0151863325171888</v>
      </c>
      <c r="W152" s="6">
        <v>6.8999999999999999E-3</v>
      </c>
      <c r="X152" s="6">
        <v>2.222</v>
      </c>
      <c r="Y152" s="6">
        <v>0.13300000000000001</v>
      </c>
      <c r="Z152" s="6">
        <v>11.941370388885399</v>
      </c>
      <c r="AA152" s="6">
        <v>-5.7493759226184897</v>
      </c>
      <c r="AB152" s="6">
        <f>U152-(L152*(Z152+(AA152*U152)))</f>
        <v>0.18710212716868144</v>
      </c>
      <c r="AC152" s="6">
        <f>Q152-T152</f>
        <v>-6.0000000000000005E-2</v>
      </c>
    </row>
    <row r="153" spans="1:29" s="6" customFormat="1" x14ac:dyDescent="0.2">
      <c r="A153" s="3">
        <v>1</v>
      </c>
      <c r="B153" s="3" t="s">
        <v>30</v>
      </c>
      <c r="C153" s="3" t="s">
        <v>31</v>
      </c>
      <c r="D153" s="3">
        <v>6</v>
      </c>
      <c r="E153" s="3"/>
      <c r="F153" s="3"/>
      <c r="G153" s="3"/>
      <c r="H153" s="15">
        <v>0.45833333333333331</v>
      </c>
      <c r="I153" s="5">
        <v>43502</v>
      </c>
      <c r="J153" s="6">
        <v>25</v>
      </c>
      <c r="K153" s="3">
        <v>28.27</v>
      </c>
      <c r="L153" s="6">
        <v>9.5E-4</v>
      </c>
      <c r="M153" s="6">
        <f>V153+(LOG10((AB153-W153)/(X153-AB153*Y153)))</f>
        <v>6.9131694644382993</v>
      </c>
      <c r="N153" s="6">
        <f>V153+(LOG10((U153-W153)/(X153-(U153*Y153))))</f>
        <v>6.9387279455962165</v>
      </c>
      <c r="O153" s="18">
        <v>-0.01</v>
      </c>
      <c r="P153" s="18">
        <v>0.01</v>
      </c>
      <c r="Q153" s="18">
        <v>0.1</v>
      </c>
      <c r="R153" s="19">
        <v>0.73</v>
      </c>
      <c r="S153" s="19">
        <v>0.15</v>
      </c>
      <c r="T153" s="19">
        <v>0.1</v>
      </c>
      <c r="U153" s="6">
        <f>((S153-P153-(T153-Q153))/(R153-O153-(T153-Q153)))</f>
        <v>0.18918918918918917</v>
      </c>
      <c r="V153" s="20">
        <f t="shared" si="60"/>
        <v>8.0197650325171903</v>
      </c>
      <c r="W153" s="6">
        <v>6.8999999999999999E-3</v>
      </c>
      <c r="X153" s="6">
        <v>2.222</v>
      </c>
      <c r="Y153" s="6">
        <v>0.13300000000000001</v>
      </c>
      <c r="Z153" s="6">
        <v>11.941370388885369</v>
      </c>
      <c r="AA153" s="6">
        <v>-5.7493759226184871</v>
      </c>
      <c r="AB153" s="6">
        <f>U153-(L153*(Z153+(AA153*U153)))</f>
        <v>0.17887822110043491</v>
      </c>
      <c r="AC153" s="6">
        <f t="shared" ref="AC153:AC162" si="66">Q153-T153</f>
        <v>0</v>
      </c>
    </row>
    <row r="154" spans="1:29" s="21" customFormat="1" x14ac:dyDescent="0.2">
      <c r="A154" s="3">
        <v>2</v>
      </c>
      <c r="B154" s="3" t="s">
        <v>30</v>
      </c>
      <c r="C154" s="3" t="s">
        <v>31</v>
      </c>
      <c r="D154" s="3">
        <v>2</v>
      </c>
      <c r="E154" s="3"/>
      <c r="F154" s="3"/>
      <c r="G154" s="3"/>
      <c r="H154" s="15">
        <v>0.45833333333333331</v>
      </c>
      <c r="I154" s="5">
        <v>43502</v>
      </c>
      <c r="J154" s="3">
        <v>25</v>
      </c>
      <c r="K154" s="3">
        <v>28.27</v>
      </c>
      <c r="L154" s="6">
        <v>9.5E-4</v>
      </c>
      <c r="M154" s="6">
        <f>V154+(LOG10((AB154-W154)/(X154-(AB154*Y154))))</f>
        <v>6.9983856189902758</v>
      </c>
      <c r="N154" s="6">
        <f>V154+(LOG10((U154-W154)/(X154-(U154*Y154))))</f>
        <v>7.0191894352342867</v>
      </c>
      <c r="O154" s="18">
        <v>-7.0000000000000007E-2</v>
      </c>
      <c r="P154" s="18">
        <v>-0.04</v>
      </c>
      <c r="Q154" s="18">
        <v>0.05</v>
      </c>
      <c r="R154" s="19">
        <v>0.55000000000000004</v>
      </c>
      <c r="S154" s="19">
        <v>0.1</v>
      </c>
      <c r="T154" s="19">
        <v>0.05</v>
      </c>
      <c r="U154" s="3">
        <f>((S154-P154-(T154-Q154))/(R154-O154-(T154-Q154)))</f>
        <v>0.22580645161290322</v>
      </c>
      <c r="V154" s="20">
        <f t="shared" si="60"/>
        <v>8.0197650325171903</v>
      </c>
      <c r="W154" s="3">
        <v>6.8999999999999999E-3</v>
      </c>
      <c r="X154" s="3">
        <v>2.222</v>
      </c>
      <c r="Y154" s="3">
        <v>0.13300000000000001</v>
      </c>
      <c r="Z154" s="6">
        <v>11.941370388885369</v>
      </c>
      <c r="AA154" s="6">
        <v>-5.7493759226184871</v>
      </c>
      <c r="AB154" s="6">
        <f>U154-(L154*(Z154+(AA154*U154)))</f>
        <v>0.21569548361073351</v>
      </c>
      <c r="AC154" s="6">
        <f t="shared" si="66"/>
        <v>0</v>
      </c>
    </row>
    <row r="155" spans="1:29" s="3" customFormat="1" x14ac:dyDescent="0.2">
      <c r="A155" s="3">
        <v>6</v>
      </c>
      <c r="B155" s="3" t="s">
        <v>30</v>
      </c>
      <c r="C155" s="3" t="s">
        <v>31</v>
      </c>
      <c r="D155" s="3">
        <v>3</v>
      </c>
      <c r="H155" s="15">
        <v>0.45833333333333331</v>
      </c>
      <c r="I155" s="5">
        <v>43502</v>
      </c>
      <c r="J155" s="3">
        <v>25</v>
      </c>
      <c r="K155" s="3">
        <v>28.27</v>
      </c>
      <c r="L155" s="6">
        <v>9.5E-4</v>
      </c>
      <c r="M155" s="3">
        <f t="shared" ref="M155:M162" si="67">V155+(LOG10((AB155-W155)/(X155-(AB155*Y155))))</f>
        <v>7.5089924743604834</v>
      </c>
      <c r="N155" s="3">
        <f t="shared" ref="N155:N162" si="68">V155+(LOG10((U155-W155)/(X155-(U155*Y155))))</f>
        <v>7.5142320186587677</v>
      </c>
      <c r="O155" s="18">
        <v>-0.03</v>
      </c>
      <c r="P155" s="18">
        <v>0</v>
      </c>
      <c r="Q155" s="18">
        <v>0.09</v>
      </c>
      <c r="R155" s="19">
        <v>0.52</v>
      </c>
      <c r="S155" s="19">
        <v>0.37</v>
      </c>
      <c r="T155" s="19">
        <v>0.09</v>
      </c>
      <c r="U155" s="3">
        <f>((S155-P155-(T155-Q155))/(R155-O155-(T155-Q155)))</f>
        <v>0.67272727272727262</v>
      </c>
      <c r="V155" s="20">
        <f t="shared" si="60"/>
        <v>8.0197650325171903</v>
      </c>
      <c r="W155" s="6">
        <v>6.8999999999999999E-3</v>
      </c>
      <c r="X155" s="6">
        <v>2.222</v>
      </c>
      <c r="Y155" s="6">
        <v>0.13300000000000001</v>
      </c>
      <c r="Z155" s="6">
        <v>11.941370388885369</v>
      </c>
      <c r="AA155" s="6">
        <v>-5.7493759226184871</v>
      </c>
      <c r="AB155" s="6">
        <f>U155-(L155*(Z155+(AA155*U155)))</f>
        <v>0.66505734474292311</v>
      </c>
      <c r="AC155" s="6">
        <f t="shared" si="66"/>
        <v>0</v>
      </c>
    </row>
    <row r="156" spans="1:29" s="6" customFormat="1" x14ac:dyDescent="0.2">
      <c r="A156" s="3">
        <v>7</v>
      </c>
      <c r="B156" s="3" t="s">
        <v>30</v>
      </c>
      <c r="C156" s="3" t="s">
        <v>31</v>
      </c>
      <c r="D156" s="3">
        <v>6</v>
      </c>
      <c r="E156" s="3"/>
      <c r="F156" s="3"/>
      <c r="G156" s="3"/>
      <c r="H156" s="15">
        <v>0.45833333333333331</v>
      </c>
      <c r="I156" s="5">
        <v>43502</v>
      </c>
      <c r="J156" s="3">
        <v>25</v>
      </c>
      <c r="K156" s="3">
        <v>28.27</v>
      </c>
      <c r="L156" s="6">
        <v>9.5E-4</v>
      </c>
      <c r="M156" s="3">
        <f t="shared" si="67"/>
        <v>7.0042032429686136</v>
      </c>
      <c r="N156" s="3">
        <f t="shared" si="68"/>
        <v>7.0247134608721638</v>
      </c>
      <c r="O156" s="18">
        <v>-0.02</v>
      </c>
      <c r="P156" s="18">
        <v>-0.01</v>
      </c>
      <c r="Q156" s="18">
        <v>0.08</v>
      </c>
      <c r="R156" s="19">
        <v>0.68</v>
      </c>
      <c r="S156" s="19">
        <v>0.15</v>
      </c>
      <c r="T156" s="19">
        <v>0.08</v>
      </c>
      <c r="U156" s="3">
        <f>((S156-P156-(T156-Q156))/(R156-O156-(T156-Q156)))</f>
        <v>0.22857142857142856</v>
      </c>
      <c r="V156" s="20">
        <f t="shared" si="60"/>
        <v>8.0197650325171903</v>
      </c>
      <c r="W156" s="6">
        <v>6.8999999999999999E-3</v>
      </c>
      <c r="X156" s="6">
        <v>2.222</v>
      </c>
      <c r="Y156" s="6">
        <v>0.13300000000000001</v>
      </c>
      <c r="Z156" s="6">
        <v>11.941370388885369</v>
      </c>
      <c r="AA156" s="6">
        <v>-5.7493759226184871</v>
      </c>
      <c r="AB156" s="6">
        <f t="shared" ref="AB156:AB162" si="69">U156-(L156*(Z156+(AA156*U156)))</f>
        <v>0.21847556261661319</v>
      </c>
      <c r="AC156" s="6">
        <f t="shared" si="66"/>
        <v>0</v>
      </c>
    </row>
    <row r="157" spans="1:29" s="6" customFormat="1" x14ac:dyDescent="0.2">
      <c r="A157" s="3">
        <v>12</v>
      </c>
      <c r="B157" s="3" t="s">
        <v>30</v>
      </c>
      <c r="C157" s="3" t="s">
        <v>31</v>
      </c>
      <c r="D157" s="3">
        <v>2</v>
      </c>
      <c r="E157" s="3"/>
      <c r="F157" s="3"/>
      <c r="G157" s="3"/>
      <c r="H157" s="15">
        <v>0.45833333333333331</v>
      </c>
      <c r="I157" s="5">
        <v>43502</v>
      </c>
      <c r="J157" s="3">
        <v>25</v>
      </c>
      <c r="K157" s="3">
        <v>28.27</v>
      </c>
      <c r="L157" s="6">
        <v>9.5E-4</v>
      </c>
      <c r="M157" s="3">
        <f t="shared" si="67"/>
        <v>7.068285879336389</v>
      </c>
      <c r="N157" s="3">
        <f t="shared" si="68"/>
        <v>7.0857974822293155</v>
      </c>
      <c r="O157" s="18">
        <v>0</v>
      </c>
      <c r="P157" s="18">
        <v>0.02</v>
      </c>
      <c r="Q157" s="18">
        <v>0.11</v>
      </c>
      <c r="R157" s="19">
        <v>0.66</v>
      </c>
      <c r="S157" s="19">
        <v>0.2</v>
      </c>
      <c r="T157" s="19">
        <v>0.12</v>
      </c>
      <c r="U157" s="3">
        <f t="shared" ref="U157:U162" si="70">((S157-P157-(T157-Q157))/(R157-O157-(T157-Q157)))</f>
        <v>0.26153846153846161</v>
      </c>
      <c r="V157" s="20">
        <f t="shared" si="60"/>
        <v>8.0197650325171903</v>
      </c>
      <c r="W157" s="6">
        <v>6.8999999999999999E-3</v>
      </c>
      <c r="X157" s="6">
        <v>2.222</v>
      </c>
      <c r="Y157" s="6">
        <v>0.13300000000000001</v>
      </c>
      <c r="Z157" s="6">
        <v>11.941370388885369</v>
      </c>
      <c r="AA157" s="6">
        <v>-5.7493759226184871</v>
      </c>
      <c r="AB157" s="6">
        <f t="shared" si="69"/>
        <v>0.251622658455948</v>
      </c>
      <c r="AC157" s="6">
        <f t="shared" si="66"/>
        <v>-9.999999999999995E-3</v>
      </c>
    </row>
    <row r="158" spans="1:29" s="6" customFormat="1" x14ac:dyDescent="0.2">
      <c r="A158" s="3">
        <v>14</v>
      </c>
      <c r="B158" s="3" t="s">
        <v>30</v>
      </c>
      <c r="C158" s="3" t="s">
        <v>31</v>
      </c>
      <c r="D158" s="3">
        <v>5</v>
      </c>
      <c r="E158" s="3"/>
      <c r="F158" s="3"/>
      <c r="G158" s="3"/>
      <c r="H158" s="15">
        <v>0.45833333333333331</v>
      </c>
      <c r="I158" s="5">
        <v>43502</v>
      </c>
      <c r="J158" s="3">
        <v>25</v>
      </c>
      <c r="K158" s="3">
        <v>28.27</v>
      </c>
      <c r="L158" s="6">
        <v>9.5E-4</v>
      </c>
      <c r="M158" s="3">
        <f t="shared" si="67"/>
        <v>7.5125970643166315</v>
      </c>
      <c r="N158" s="3">
        <f t="shared" si="68"/>
        <v>7.5177776608146383</v>
      </c>
      <c r="O158" s="18">
        <v>-0.01</v>
      </c>
      <c r="P158" s="18">
        <v>0.02</v>
      </c>
      <c r="Q158" s="18">
        <v>0.1</v>
      </c>
      <c r="R158" s="19">
        <v>0.59</v>
      </c>
      <c r="S158" s="19">
        <v>0.43</v>
      </c>
      <c r="T158" s="19">
        <v>0.11</v>
      </c>
      <c r="U158" s="3">
        <f t="shared" si="70"/>
        <v>0.67796610169491522</v>
      </c>
      <c r="V158" s="20">
        <f t="shared" si="60"/>
        <v>8.0197650325171903</v>
      </c>
      <c r="W158" s="6">
        <v>6.8999999999999999E-3</v>
      </c>
      <c r="X158" s="6">
        <v>2.222</v>
      </c>
      <c r="Y158" s="6">
        <v>0.13300000000000001</v>
      </c>
      <c r="Z158" s="6">
        <v>11.941370388885369</v>
      </c>
      <c r="AA158" s="6">
        <v>-5.7493759226184871</v>
      </c>
      <c r="AB158" s="6">
        <f t="shared" si="69"/>
        <v>0.67032478770783854</v>
      </c>
      <c r="AC158" s="6">
        <f t="shared" si="66"/>
        <v>-9.999999999999995E-3</v>
      </c>
    </row>
    <row r="159" spans="1:29" s="6" customFormat="1" x14ac:dyDescent="0.2">
      <c r="A159" s="3">
        <v>15</v>
      </c>
      <c r="B159" s="3" t="s">
        <v>30</v>
      </c>
      <c r="C159" s="3" t="s">
        <v>31</v>
      </c>
      <c r="D159" s="3">
        <v>1</v>
      </c>
      <c r="E159" s="3"/>
      <c r="F159" s="3"/>
      <c r="G159" s="3"/>
      <c r="H159" s="15">
        <v>0.45833333333333331</v>
      </c>
      <c r="I159" s="5">
        <v>43502</v>
      </c>
      <c r="J159" s="3">
        <v>25</v>
      </c>
      <c r="K159" s="3">
        <v>28.27</v>
      </c>
      <c r="L159" s="6">
        <v>9.5E-4</v>
      </c>
      <c r="M159" s="3">
        <f t="shared" si="67"/>
        <v>7.5213862449718416</v>
      </c>
      <c r="N159" s="3">
        <f t="shared" si="68"/>
        <v>7.5264250604568632</v>
      </c>
      <c r="O159" s="18">
        <v>0.03</v>
      </c>
      <c r="P159" s="18">
        <v>0.05</v>
      </c>
      <c r="Q159" s="18">
        <v>0.13</v>
      </c>
      <c r="R159" s="19">
        <v>0.57999999999999996</v>
      </c>
      <c r="S159" s="19">
        <v>0.43</v>
      </c>
      <c r="T159" s="19">
        <v>0.13</v>
      </c>
      <c r="U159" s="3">
        <f t="shared" si="70"/>
        <v>0.69090909090909103</v>
      </c>
      <c r="V159" s="20">
        <f t="shared" si="60"/>
        <v>8.0197650325171903</v>
      </c>
      <c r="W159" s="6">
        <v>6.8999999999999999E-3</v>
      </c>
      <c r="X159" s="6">
        <v>2.222</v>
      </c>
      <c r="Y159" s="6">
        <v>0.13300000000000001</v>
      </c>
      <c r="Z159" s="6">
        <v>11.941370388885369</v>
      </c>
      <c r="AA159" s="6">
        <v>-5.7493759226184871</v>
      </c>
      <c r="AB159" s="6">
        <f t="shared" si="69"/>
        <v>0.68333847032704131</v>
      </c>
      <c r="AC159" s="6">
        <f t="shared" si="66"/>
        <v>0</v>
      </c>
    </row>
    <row r="160" spans="1:29" s="6" customFormat="1" x14ac:dyDescent="0.2">
      <c r="A160" s="6">
        <v>16</v>
      </c>
      <c r="B160" s="3" t="s">
        <v>30</v>
      </c>
      <c r="C160" s="3" t="s">
        <v>31</v>
      </c>
      <c r="D160" s="3">
        <v>1</v>
      </c>
      <c r="F160" s="3"/>
      <c r="G160" s="3"/>
      <c r="H160" s="15">
        <v>0.45833333333333331</v>
      </c>
      <c r="I160" s="5">
        <v>43502</v>
      </c>
      <c r="J160" s="3">
        <v>25</v>
      </c>
      <c r="K160" s="3">
        <v>28.27</v>
      </c>
      <c r="L160" s="6">
        <v>9.5E-4</v>
      </c>
      <c r="M160" s="3">
        <f t="shared" si="67"/>
        <v>7.527463287329585</v>
      </c>
      <c r="N160" s="3">
        <f t="shared" si="68"/>
        <v>7.5324056693943371</v>
      </c>
      <c r="O160" s="18">
        <v>-0.02</v>
      </c>
      <c r="P160" s="18">
        <v>0.01</v>
      </c>
      <c r="Q160" s="18">
        <v>0.1</v>
      </c>
      <c r="R160" s="19">
        <v>0.57999999999999996</v>
      </c>
      <c r="S160" s="19">
        <v>0.43</v>
      </c>
      <c r="T160" s="19">
        <v>0.1</v>
      </c>
      <c r="U160" s="3">
        <f t="shared" si="70"/>
        <v>0.7</v>
      </c>
      <c r="V160" s="20">
        <f t="shared" si="60"/>
        <v>8.0197650325171903</v>
      </c>
      <c r="W160" s="6">
        <v>6.8999999999999999E-3</v>
      </c>
      <c r="X160" s="6">
        <v>2.222</v>
      </c>
      <c r="Y160" s="6">
        <v>0.13300000000000001</v>
      </c>
      <c r="Z160" s="6">
        <v>11.941370388885369</v>
      </c>
      <c r="AA160" s="6">
        <v>-5.7493759226184871</v>
      </c>
      <c r="AB160" s="6">
        <f t="shared" si="69"/>
        <v>0.6924790331191002</v>
      </c>
      <c r="AC160" s="6">
        <f t="shared" si="66"/>
        <v>0</v>
      </c>
    </row>
    <row r="161" spans="1:29" s="6" customFormat="1" x14ac:dyDescent="0.2">
      <c r="A161" s="6">
        <v>17</v>
      </c>
      <c r="B161" s="3" t="s">
        <v>30</v>
      </c>
      <c r="C161" s="3" t="s">
        <v>31</v>
      </c>
      <c r="D161" s="3">
        <v>3</v>
      </c>
      <c r="F161" s="3"/>
      <c r="G161" s="3"/>
      <c r="H161" s="15">
        <v>0.45833333333333331</v>
      </c>
      <c r="I161" s="5">
        <v>43502</v>
      </c>
      <c r="J161" s="3">
        <v>25</v>
      </c>
      <c r="K161" s="3">
        <v>28.27</v>
      </c>
      <c r="L161" s="6">
        <v>9.5E-4</v>
      </c>
      <c r="M161" s="3">
        <f t="shared" si="67"/>
        <v>7.530718614523237</v>
      </c>
      <c r="N161" s="3">
        <f t="shared" si="68"/>
        <v>7.5356098692216982</v>
      </c>
      <c r="O161" s="18">
        <v>0.03</v>
      </c>
      <c r="P161" s="18">
        <v>0.04</v>
      </c>
      <c r="Q161" s="18">
        <v>0.13</v>
      </c>
      <c r="R161" s="19">
        <v>0.64</v>
      </c>
      <c r="S161" s="19">
        <v>0.47</v>
      </c>
      <c r="T161" s="19">
        <v>0.13</v>
      </c>
      <c r="U161" s="3">
        <f t="shared" si="70"/>
        <v>0.70491803278688525</v>
      </c>
      <c r="V161" s="20">
        <f t="shared" si="60"/>
        <v>8.0197650325171903</v>
      </c>
      <c r="W161" s="6">
        <v>6.8999999999999999E-3</v>
      </c>
      <c r="X161" s="6">
        <v>2.222</v>
      </c>
      <c r="Y161" s="6">
        <v>0.13300000000000001</v>
      </c>
      <c r="Z161" s="6">
        <v>11.941370388885369</v>
      </c>
      <c r="AA161" s="6">
        <v>-5.7493759226184871</v>
      </c>
      <c r="AB161" s="6">
        <f t="shared" si="69"/>
        <v>0.69742392774431239</v>
      </c>
      <c r="AC161" s="6">
        <f t="shared" si="66"/>
        <v>0</v>
      </c>
    </row>
    <row r="162" spans="1:29" s="6" customFormat="1" x14ac:dyDescent="0.2">
      <c r="A162" s="6">
        <v>19</v>
      </c>
      <c r="B162" s="3" t="s">
        <v>30</v>
      </c>
      <c r="C162" s="3" t="s">
        <v>31</v>
      </c>
      <c r="D162" s="3">
        <v>5</v>
      </c>
      <c r="F162" s="3"/>
      <c r="G162" s="3"/>
      <c r="H162" s="15">
        <v>0.45833333333333331</v>
      </c>
      <c r="I162" s="5">
        <v>43502</v>
      </c>
      <c r="J162" s="3">
        <v>25</v>
      </c>
      <c r="K162" s="3">
        <v>28.27</v>
      </c>
      <c r="L162" s="6">
        <v>9.5E-4</v>
      </c>
      <c r="M162" s="3">
        <f t="shared" si="67"/>
        <v>7.5197792484565653</v>
      </c>
      <c r="N162" s="3">
        <f t="shared" si="68"/>
        <v>7.5248437816502767</v>
      </c>
      <c r="O162" s="18">
        <v>-0.02</v>
      </c>
      <c r="P162" s="18">
        <v>0.01</v>
      </c>
      <c r="Q162" s="18">
        <v>0.1</v>
      </c>
      <c r="R162" s="19">
        <v>0.6</v>
      </c>
      <c r="S162" s="19">
        <v>0.44</v>
      </c>
      <c r="T162" s="19">
        <v>0.11</v>
      </c>
      <c r="U162" s="3">
        <f t="shared" si="70"/>
        <v>0.68852459016393441</v>
      </c>
      <c r="V162" s="20">
        <f t="shared" si="60"/>
        <v>8.0197650325171903</v>
      </c>
      <c r="W162" s="6">
        <v>6.8999999999999999E-3</v>
      </c>
      <c r="X162" s="6">
        <v>2.222</v>
      </c>
      <c r="Y162" s="6">
        <v>0.13300000000000001</v>
      </c>
      <c r="Z162" s="6">
        <v>11.941370388885369</v>
      </c>
      <c r="AA162" s="6">
        <v>-5.7493759226184871</v>
      </c>
      <c r="AB162" s="6">
        <f t="shared" si="69"/>
        <v>0.68094094566027163</v>
      </c>
      <c r="AC162" s="6">
        <f t="shared" si="66"/>
        <v>-9.999999999999995E-3</v>
      </c>
    </row>
    <row r="163" spans="1:29" s="6" customFormat="1" x14ac:dyDescent="0.2">
      <c r="A163" s="6">
        <v>20</v>
      </c>
      <c r="B163" s="3" t="s">
        <v>30</v>
      </c>
      <c r="C163" s="3" t="s">
        <v>31</v>
      </c>
      <c r="D163" s="3">
        <v>4</v>
      </c>
      <c r="F163" s="3"/>
      <c r="G163" s="3"/>
      <c r="H163" s="15">
        <v>0.45833333333333331</v>
      </c>
      <c r="I163" s="5">
        <v>43502</v>
      </c>
      <c r="J163" s="3">
        <v>25</v>
      </c>
      <c r="K163" s="3">
        <v>28.27</v>
      </c>
      <c r="L163" s="6">
        <v>9.5E-4</v>
      </c>
      <c r="M163" s="3">
        <f>V163+(LOG10((AB163-W163)/(X163-(AB163*Y163))))</f>
        <v>6.9974223614067057</v>
      </c>
      <c r="N163" s="3">
        <f>V163+(LOG10((U163-W163)/(X163-(U163*Y163))))</f>
        <v>7.0182751508760814</v>
      </c>
      <c r="O163" s="18">
        <v>-0.04</v>
      </c>
      <c r="P163" s="18">
        <v>-0.03</v>
      </c>
      <c r="Q163" s="18">
        <v>0.06</v>
      </c>
      <c r="R163" s="19">
        <v>0.68</v>
      </c>
      <c r="S163" s="19">
        <v>0.14000000000000001</v>
      </c>
      <c r="T163" s="19">
        <v>7.0000000000000007E-2</v>
      </c>
      <c r="U163" s="3">
        <f>((S163-P163-(T163-Q163))/(R163-O163-(T163-Q163)))</f>
        <v>0.22535211267605632</v>
      </c>
      <c r="V163" s="20">
        <f t="shared" si="60"/>
        <v>8.0197650325171903</v>
      </c>
      <c r="W163" s="6">
        <v>6.8999999999999999E-3</v>
      </c>
      <c r="X163" s="6">
        <v>2.222</v>
      </c>
      <c r="Y163" s="6">
        <v>0.13300000000000001</v>
      </c>
      <c r="Z163" s="6">
        <v>11.941370388885399</v>
      </c>
      <c r="AA163" s="6">
        <v>-5.7493759226184897</v>
      </c>
      <c r="AB163" s="6">
        <f>U163-(L163*(Z163+(AA163*U163)))</f>
        <v>0.21523866311680956</v>
      </c>
      <c r="AC163" s="6">
        <f>Q163-T163</f>
        <v>-1.0000000000000009E-2</v>
      </c>
    </row>
    <row r="164" spans="1:29" s="6" customFormat="1" x14ac:dyDescent="0.2">
      <c r="A164" s="6">
        <v>21</v>
      </c>
      <c r="B164" s="3" t="s">
        <v>30</v>
      </c>
      <c r="C164" s="3" t="s">
        <v>31</v>
      </c>
      <c r="D164" s="3">
        <v>4</v>
      </c>
      <c r="F164" s="3"/>
      <c r="G164" s="3"/>
      <c r="H164" s="15">
        <v>0.45833333333333331</v>
      </c>
      <c r="I164" s="5">
        <v>43502</v>
      </c>
      <c r="J164" s="3">
        <v>25</v>
      </c>
      <c r="K164" s="3">
        <v>28.27</v>
      </c>
      <c r="L164" s="6">
        <v>9.5E-4</v>
      </c>
      <c r="M164" s="3">
        <f>V164+(LOG10((AB164-W164)/(X164-(AB164*Y164))))</f>
        <v>7.0042032429686136</v>
      </c>
      <c r="N164" s="3">
        <f>V164+(LOG10((U164-W164)/(X164-(U164*Y164))))</f>
        <v>7.0247134608721638</v>
      </c>
      <c r="O164" s="18">
        <v>-0.01</v>
      </c>
      <c r="P164" s="18">
        <v>0.02</v>
      </c>
      <c r="Q164" s="18">
        <v>0.11</v>
      </c>
      <c r="R164" s="19">
        <v>0.69</v>
      </c>
      <c r="S164" s="19">
        <v>0.18</v>
      </c>
      <c r="T164" s="19">
        <v>0.11</v>
      </c>
      <c r="U164" s="3">
        <f>((S164-P164-(T164-Q164))/(R164-O164-(T164-Q164)))</f>
        <v>0.22857142857142859</v>
      </c>
      <c r="V164" s="20">
        <f t="shared" si="60"/>
        <v>8.0197650325171903</v>
      </c>
      <c r="W164" s="6">
        <v>6.8999999999999999E-3</v>
      </c>
      <c r="X164" s="6">
        <v>2.222</v>
      </c>
      <c r="Y164" s="6">
        <v>0.13300000000000001</v>
      </c>
      <c r="Z164" s="6">
        <v>11.941370388885399</v>
      </c>
      <c r="AA164" s="6">
        <v>-5.7493759226184897</v>
      </c>
      <c r="AB164" s="6">
        <f>U164-(L164*(Z164+(AA164*U164)))</f>
        <v>0.21847556261661319</v>
      </c>
      <c r="AC164" s="6">
        <f>Q164-T164</f>
        <v>0</v>
      </c>
    </row>
    <row r="165" spans="1:29" s="6" customFormat="1" x14ac:dyDescent="0.2">
      <c r="A165" s="3">
        <v>2</v>
      </c>
      <c r="B165" s="3" t="s">
        <v>30</v>
      </c>
      <c r="C165" s="3" t="s">
        <v>31</v>
      </c>
      <c r="D165" s="3">
        <v>1</v>
      </c>
      <c r="E165" s="3"/>
      <c r="F165" s="3"/>
      <c r="G165" s="3"/>
      <c r="H165" s="15">
        <v>0.45833333333333331</v>
      </c>
      <c r="I165" s="5">
        <v>43508</v>
      </c>
      <c r="J165" s="6">
        <v>25</v>
      </c>
      <c r="K165" s="3">
        <v>29.88</v>
      </c>
      <c r="L165" s="6">
        <v>9.5E-4</v>
      </c>
      <c r="M165" s="6">
        <f>V165+(LOG10((AB165-W165)/(X165-AB165*Y165)))</f>
        <v>7.5201429131762971</v>
      </c>
      <c r="N165" s="6">
        <f>V165+(LOG10((U165-W165)/(X165-(U165*Y165))))</f>
        <v>7.5251474034891048</v>
      </c>
      <c r="O165" s="18">
        <v>-0.02</v>
      </c>
      <c r="P165" s="18">
        <v>0.01</v>
      </c>
      <c r="Q165" s="18">
        <v>0.09</v>
      </c>
      <c r="R165" s="19">
        <v>0.82</v>
      </c>
      <c r="S165" s="19">
        <v>0.59</v>
      </c>
      <c r="T165" s="19">
        <v>0.08</v>
      </c>
      <c r="U165" s="6">
        <f>((S165-P165-(T165-Q165))/(R165-O165-(T165-Q165)))</f>
        <v>0.69411764705882351</v>
      </c>
      <c r="V165" s="20">
        <f t="shared" si="60"/>
        <v>8.0163679325171895</v>
      </c>
      <c r="W165" s="6">
        <v>6.8999999999999999E-3</v>
      </c>
      <c r="X165" s="6">
        <v>2.222</v>
      </c>
      <c r="Y165" s="6">
        <v>0.13300000000000001</v>
      </c>
      <c r="Z165" s="6">
        <v>11.941370388885369</v>
      </c>
      <c r="AA165" s="6">
        <v>-5.7493759226184871</v>
      </c>
      <c r="AB165" s="6">
        <f>U165-(L165*(Z165+(AA165*U165)))</f>
        <v>0.68656455131247374</v>
      </c>
      <c r="AC165" s="6">
        <f t="shared" ref="AC165:AC174" si="71">Q165-T165</f>
        <v>9.999999999999995E-3</v>
      </c>
    </row>
    <row r="166" spans="1:29" s="21" customFormat="1" x14ac:dyDescent="0.2">
      <c r="A166" s="3">
        <v>6</v>
      </c>
      <c r="B166" s="3" t="s">
        <v>30</v>
      </c>
      <c r="C166" s="3" t="s">
        <v>31</v>
      </c>
      <c r="D166" s="3">
        <v>1</v>
      </c>
      <c r="E166" s="3"/>
      <c r="F166" s="3"/>
      <c r="G166" s="3"/>
      <c r="H166" s="15">
        <v>0.45833333333333331</v>
      </c>
      <c r="I166" s="5">
        <v>43508</v>
      </c>
      <c r="J166" s="3">
        <v>25</v>
      </c>
      <c r="K166" s="3">
        <v>29.88</v>
      </c>
      <c r="L166" s="6">
        <v>9.5E-4</v>
      </c>
      <c r="M166" s="6">
        <f>V166+(LOG10((AB166-W166)/(X166-(AB166*Y166))))</f>
        <v>7.5144811437122518</v>
      </c>
      <c r="N166" s="6">
        <f>V166+(LOG10((U166-W166)/(X166-(U166*Y166))))</f>
        <v>7.5195762179168595</v>
      </c>
      <c r="O166" s="18">
        <v>-0.02</v>
      </c>
      <c r="P166" s="18">
        <v>0.01</v>
      </c>
      <c r="Q166" s="18">
        <v>0.1</v>
      </c>
      <c r="R166" s="19">
        <v>0.66</v>
      </c>
      <c r="S166" s="19">
        <v>0.47</v>
      </c>
      <c r="T166" s="19">
        <v>0.08</v>
      </c>
      <c r="U166" s="3">
        <f>((S166-P166-(T166-Q166))/(R166-O166-(T166-Q166)))</f>
        <v>0.68571428571428561</v>
      </c>
      <c r="V166" s="20">
        <f t="shared" si="60"/>
        <v>8.0163679325171895</v>
      </c>
      <c r="W166" s="3">
        <v>6.8999999999999999E-3</v>
      </c>
      <c r="X166" s="3">
        <v>2.222</v>
      </c>
      <c r="Y166" s="3">
        <v>0.13300000000000001</v>
      </c>
      <c r="Z166" s="6">
        <v>11.941370388885369</v>
      </c>
      <c r="AA166" s="6">
        <v>-5.7493759226184871</v>
      </c>
      <c r="AB166" s="6">
        <f>U166-(L166*(Z166+(AA166*U166)))</f>
        <v>0.67811529158872175</v>
      </c>
      <c r="AC166" s="6">
        <f t="shared" si="71"/>
        <v>2.0000000000000004E-2</v>
      </c>
    </row>
    <row r="167" spans="1:29" s="3" customFormat="1" x14ac:dyDescent="0.2">
      <c r="A167" s="3">
        <v>7</v>
      </c>
      <c r="B167" s="3" t="s">
        <v>30</v>
      </c>
      <c r="C167" s="3" t="s">
        <v>31</v>
      </c>
      <c r="D167" s="3">
        <v>2</v>
      </c>
      <c r="H167" s="15">
        <v>0.45833333333333331</v>
      </c>
      <c r="I167" s="5">
        <v>43508</v>
      </c>
      <c r="J167" s="3">
        <v>25</v>
      </c>
      <c r="K167" s="3">
        <v>29.88</v>
      </c>
      <c r="L167" s="6">
        <v>9.5E-4</v>
      </c>
      <c r="M167" s="3">
        <f t="shared" ref="M167:M174" si="72">V167+(LOG10((AB167-W167)/(X167-(AB167*Y167))))</f>
        <v>7.0625930753248145</v>
      </c>
      <c r="N167" s="3">
        <f t="shared" ref="N167:N174" si="73">V167+(LOG10((U167-W167)/(X167-(U167*Y167))))</f>
        <v>7.0802049891820671</v>
      </c>
      <c r="O167" s="18">
        <v>0</v>
      </c>
      <c r="P167" s="18">
        <v>0.02</v>
      </c>
      <c r="Q167" s="18">
        <v>0.11</v>
      </c>
      <c r="R167" s="19">
        <v>0.73</v>
      </c>
      <c r="S167" s="19">
        <v>0.21</v>
      </c>
      <c r="T167" s="19">
        <v>0.11</v>
      </c>
      <c r="U167" s="3">
        <f>((S167-P167-(T167-Q167))/(R167-O167-(T167-Q167)))</f>
        <v>0.26027397260273971</v>
      </c>
      <c r="V167" s="20">
        <f t="shared" si="60"/>
        <v>8.0163679325171895</v>
      </c>
      <c r="W167" s="6">
        <v>6.8999999999999999E-3</v>
      </c>
      <c r="X167" s="6">
        <v>2.222</v>
      </c>
      <c r="Y167" s="6">
        <v>0.13300000000000001</v>
      </c>
      <c r="Z167" s="6">
        <v>11.941370388885369</v>
      </c>
      <c r="AA167" s="6">
        <v>-5.7493759226184871</v>
      </c>
      <c r="AB167" s="6">
        <f>U167-(L167*(Z167+(AA167*U167)))</f>
        <v>0.25035126299909677</v>
      </c>
      <c r="AC167" s="6">
        <f t="shared" si="71"/>
        <v>0</v>
      </c>
    </row>
    <row r="168" spans="1:29" s="6" customFormat="1" x14ac:dyDescent="0.2">
      <c r="A168" s="3">
        <v>8</v>
      </c>
      <c r="B168" s="3" t="s">
        <v>30</v>
      </c>
      <c r="C168" s="3" t="s">
        <v>31</v>
      </c>
      <c r="D168" s="3">
        <v>2</v>
      </c>
      <c r="E168" s="3"/>
      <c r="F168" s="3"/>
      <c r="G168" s="3"/>
      <c r="H168" s="15">
        <v>0.45833333333333331</v>
      </c>
      <c r="I168" s="5">
        <v>43508</v>
      </c>
      <c r="J168" s="3">
        <v>25</v>
      </c>
      <c r="K168" s="3">
        <v>29.88</v>
      </c>
      <c r="L168" s="6">
        <v>9.5E-4</v>
      </c>
      <c r="M168" s="3">
        <f t="shared" si="72"/>
        <v>7.0769556381707241</v>
      </c>
      <c r="N168" s="3">
        <f t="shared" si="73"/>
        <v>7.0939482126370992</v>
      </c>
      <c r="O168" s="18">
        <v>0</v>
      </c>
      <c r="P168" s="18">
        <v>0.02</v>
      </c>
      <c r="Q168" s="18">
        <v>0.11</v>
      </c>
      <c r="R168" s="19">
        <v>0.81</v>
      </c>
      <c r="S168" s="19">
        <v>0.23</v>
      </c>
      <c r="T168" s="19">
        <v>0.1</v>
      </c>
      <c r="U168" s="3">
        <f>((S168-P168-(T168-Q168))/(R168-O168-(T168-Q168)))</f>
        <v>0.26829268292682928</v>
      </c>
      <c r="V168" s="20">
        <f t="shared" si="60"/>
        <v>8.0163679325171895</v>
      </c>
      <c r="W168" s="6">
        <v>6.8999999999999999E-3</v>
      </c>
      <c r="X168" s="6">
        <v>2.222</v>
      </c>
      <c r="Y168" s="6">
        <v>0.13300000000000001</v>
      </c>
      <c r="Z168" s="6">
        <v>11.941370388885369</v>
      </c>
      <c r="AA168" s="6">
        <v>-5.7493759226184871</v>
      </c>
      <c r="AB168" s="6">
        <f t="shared" ref="AB168:AB174" si="74">U168-(L168*(Z168+(AA168*U168)))</f>
        <v>0.25841377077425071</v>
      </c>
      <c r="AC168" s="6">
        <f t="shared" si="71"/>
        <v>9.999999999999995E-3</v>
      </c>
    </row>
    <row r="169" spans="1:29" s="6" customFormat="1" x14ac:dyDescent="0.2">
      <c r="A169" s="3">
        <v>11</v>
      </c>
      <c r="B169" s="3" t="s">
        <v>30</v>
      </c>
      <c r="C169" s="3" t="s">
        <v>31</v>
      </c>
      <c r="D169" s="3">
        <v>3</v>
      </c>
      <c r="E169" s="3"/>
      <c r="F169" s="3"/>
      <c r="G169" s="3"/>
      <c r="H169" s="15">
        <v>0.45833333333333331</v>
      </c>
      <c r="I169" s="5">
        <v>43508</v>
      </c>
      <c r="J169" s="3">
        <v>25</v>
      </c>
      <c r="K169" s="3">
        <v>29.88</v>
      </c>
      <c r="L169" s="6">
        <v>9.5E-4</v>
      </c>
      <c r="M169" s="3">
        <f t="shared" si="72"/>
        <v>7.5220491713358157</v>
      </c>
      <c r="N169" s="3">
        <f t="shared" si="73"/>
        <v>7.5270234170099419</v>
      </c>
      <c r="O169" s="18">
        <v>-0.04</v>
      </c>
      <c r="P169" s="18">
        <v>-0.02</v>
      </c>
      <c r="Q169" s="18">
        <v>7.0000000000000007E-2</v>
      </c>
      <c r="R169" s="19">
        <v>0.62</v>
      </c>
      <c r="S169" s="19">
        <v>0.44</v>
      </c>
      <c r="T169" s="19">
        <v>7.0000000000000007E-2</v>
      </c>
      <c r="U169" s="3">
        <f t="shared" ref="U169:U174" si="75">((S169-P169-(T169-Q169))/(R169-O169-(T169-Q169)))</f>
        <v>0.69696969696969702</v>
      </c>
      <c r="V169" s="20">
        <f t="shared" si="60"/>
        <v>8.0163679325171895</v>
      </c>
      <c r="W169" s="6">
        <v>6.8999999999999999E-3</v>
      </c>
      <c r="X169" s="6">
        <v>2.222</v>
      </c>
      <c r="Y169" s="6">
        <v>0.13300000000000001</v>
      </c>
      <c r="Z169" s="6">
        <v>11.941370388885369</v>
      </c>
      <c r="AA169" s="6">
        <v>-5.7493759226184871</v>
      </c>
      <c r="AB169" s="6">
        <f t="shared" si="74"/>
        <v>0.68943217885508057</v>
      </c>
      <c r="AC169" s="6">
        <f t="shared" si="71"/>
        <v>0</v>
      </c>
    </row>
    <row r="170" spans="1:29" s="6" customFormat="1" x14ac:dyDescent="0.2">
      <c r="A170" s="3">
        <v>10</v>
      </c>
      <c r="B170" s="3" t="s">
        <v>30</v>
      </c>
      <c r="C170" s="3" t="s">
        <v>31</v>
      </c>
      <c r="D170" s="3">
        <v>3</v>
      </c>
      <c r="E170" s="3"/>
      <c r="F170" s="3"/>
      <c r="G170" s="3"/>
      <c r="H170" s="15">
        <v>0.45833333333333331</v>
      </c>
      <c r="I170" s="5">
        <v>43508</v>
      </c>
      <c r="J170" s="3">
        <v>25</v>
      </c>
      <c r="K170" s="3">
        <v>29.88</v>
      </c>
      <c r="L170" s="6">
        <v>9.5E-4</v>
      </c>
      <c r="M170" s="3">
        <f t="shared" si="72"/>
        <v>7.541842920780395</v>
      </c>
      <c r="N170" s="3">
        <f t="shared" si="73"/>
        <v>7.546510525799949</v>
      </c>
      <c r="O170" s="18">
        <v>-0.04</v>
      </c>
      <c r="P170" s="18">
        <v>-0.04</v>
      </c>
      <c r="Q170" s="18">
        <v>0.05</v>
      </c>
      <c r="R170" s="19">
        <v>0.62</v>
      </c>
      <c r="S170" s="19">
        <v>0.44</v>
      </c>
      <c r="T170" s="19">
        <v>0.05</v>
      </c>
      <c r="U170" s="3">
        <f t="shared" si="75"/>
        <v>0.72727272727272718</v>
      </c>
      <c r="V170" s="20">
        <f t="shared" si="60"/>
        <v>8.0163679325171895</v>
      </c>
      <c r="W170" s="6">
        <v>6.8999999999999999E-3</v>
      </c>
      <c r="X170" s="6">
        <v>2.222</v>
      </c>
      <c r="Y170" s="6">
        <v>0.13300000000000001</v>
      </c>
      <c r="Z170" s="6">
        <v>11.941370388885369</v>
      </c>
      <c r="AA170" s="6">
        <v>-5.7493759226184871</v>
      </c>
      <c r="AB170" s="6">
        <f t="shared" si="74"/>
        <v>0.71990072149527706</v>
      </c>
      <c r="AC170" s="6">
        <f t="shared" si="71"/>
        <v>0</v>
      </c>
    </row>
    <row r="171" spans="1:29" s="6" customFormat="1" x14ac:dyDescent="0.2">
      <c r="A171" s="3">
        <v>14</v>
      </c>
      <c r="B171" s="3" t="s">
        <v>30</v>
      </c>
      <c r="C171" s="3" t="s">
        <v>31</v>
      </c>
      <c r="D171" s="3">
        <v>4</v>
      </c>
      <c r="E171" s="3"/>
      <c r="F171" s="3"/>
      <c r="G171" s="3"/>
      <c r="H171" s="15">
        <v>0.45833333333333331</v>
      </c>
      <c r="I171" s="5">
        <v>43508</v>
      </c>
      <c r="J171" s="3">
        <v>25</v>
      </c>
      <c r="K171" s="3">
        <v>29.88</v>
      </c>
      <c r="L171" s="6">
        <v>9.5E-4</v>
      </c>
      <c r="M171" s="3">
        <f t="shared" si="72"/>
        <v>7.0159793872022984</v>
      </c>
      <c r="N171" s="3">
        <f t="shared" si="73"/>
        <v>7.0357411679569006</v>
      </c>
      <c r="O171" s="18">
        <v>0</v>
      </c>
      <c r="P171" s="18">
        <v>0.02</v>
      </c>
      <c r="Q171" s="18">
        <v>0.11</v>
      </c>
      <c r="R171" s="19">
        <v>0.89</v>
      </c>
      <c r="S171" s="19">
        <v>0.23</v>
      </c>
      <c r="T171" s="19">
        <v>0.11</v>
      </c>
      <c r="U171" s="3">
        <f t="shared" si="75"/>
        <v>0.2359550561797753</v>
      </c>
      <c r="V171" s="20">
        <f t="shared" si="60"/>
        <v>8.0163679325171895</v>
      </c>
      <c r="W171" s="6">
        <v>6.8999999999999999E-3</v>
      </c>
      <c r="X171" s="6">
        <v>2.222</v>
      </c>
      <c r="Y171" s="6">
        <v>0.13300000000000001</v>
      </c>
      <c r="Z171" s="6">
        <v>11.941370388885369</v>
      </c>
      <c r="AA171" s="6">
        <v>-5.7493759226184871</v>
      </c>
      <c r="AB171" s="6">
        <f t="shared" si="74"/>
        <v>0.2258995189132133</v>
      </c>
      <c r="AC171" s="6">
        <f t="shared" si="71"/>
        <v>0</v>
      </c>
    </row>
    <row r="172" spans="1:29" s="6" customFormat="1" x14ac:dyDescent="0.2">
      <c r="A172" s="6">
        <v>12</v>
      </c>
      <c r="B172" s="3" t="s">
        <v>30</v>
      </c>
      <c r="C172" s="3" t="s">
        <v>31</v>
      </c>
      <c r="D172" s="3">
        <v>4</v>
      </c>
      <c r="F172" s="3"/>
      <c r="G172" s="3"/>
      <c r="H172" s="15">
        <v>0.45833333333333331</v>
      </c>
      <c r="I172" s="5">
        <v>43508</v>
      </c>
      <c r="J172" s="3">
        <v>25</v>
      </c>
      <c r="K172" s="3">
        <v>29.88</v>
      </c>
      <c r="L172" s="6">
        <v>9.5E-4</v>
      </c>
      <c r="M172" s="3">
        <f t="shared" si="72"/>
        <v>7.0159793872022984</v>
      </c>
      <c r="N172" s="3">
        <f t="shared" si="73"/>
        <v>7.0357411679569006</v>
      </c>
      <c r="O172" s="18">
        <v>-0.04</v>
      </c>
      <c r="P172" s="18">
        <v>-0.02</v>
      </c>
      <c r="Q172" s="18">
        <v>7.0000000000000007E-2</v>
      </c>
      <c r="R172" s="19">
        <v>0.85</v>
      </c>
      <c r="S172" s="19">
        <v>0.19</v>
      </c>
      <c r="T172" s="19">
        <v>7.0000000000000007E-2</v>
      </c>
      <c r="U172" s="3">
        <f t="shared" si="75"/>
        <v>0.23595505617977527</v>
      </c>
      <c r="V172" s="20">
        <f t="shared" si="60"/>
        <v>8.0163679325171895</v>
      </c>
      <c r="W172" s="6">
        <v>6.8999999999999999E-3</v>
      </c>
      <c r="X172" s="6">
        <v>2.222</v>
      </c>
      <c r="Y172" s="6">
        <v>0.13300000000000001</v>
      </c>
      <c r="Z172" s="6">
        <v>11.941370388885369</v>
      </c>
      <c r="AA172" s="6">
        <v>-5.7493759226184871</v>
      </c>
      <c r="AB172" s="6">
        <f t="shared" si="74"/>
        <v>0.22589951891321325</v>
      </c>
      <c r="AC172" s="6">
        <f t="shared" si="71"/>
        <v>0</v>
      </c>
    </row>
    <row r="173" spans="1:29" s="6" customFormat="1" x14ac:dyDescent="0.2">
      <c r="A173" s="6">
        <v>15</v>
      </c>
      <c r="B173" s="3" t="s">
        <v>30</v>
      </c>
      <c r="C173" s="3" t="s">
        <v>31</v>
      </c>
      <c r="D173" s="3">
        <v>5</v>
      </c>
      <c r="F173" s="3"/>
      <c r="G173" s="3"/>
      <c r="H173" s="15">
        <v>0.45833333333333331</v>
      </c>
      <c r="I173" s="5">
        <v>43508</v>
      </c>
      <c r="J173" s="3">
        <v>25</v>
      </c>
      <c r="K173" s="3">
        <v>29.88</v>
      </c>
      <c r="L173" s="6">
        <v>9.5E-4</v>
      </c>
      <c r="M173" s="3">
        <f t="shared" si="72"/>
        <v>7.5334609026975965</v>
      </c>
      <c r="N173" s="3">
        <f t="shared" si="73"/>
        <v>7.5382567275679868</v>
      </c>
      <c r="O173" s="18">
        <v>0</v>
      </c>
      <c r="P173" s="18">
        <v>0.02</v>
      </c>
      <c r="Q173" s="18">
        <v>0.11</v>
      </c>
      <c r="R173" s="19">
        <v>0.69</v>
      </c>
      <c r="S173" s="19">
        <v>0.51</v>
      </c>
      <c r="T173" s="19">
        <v>0.1</v>
      </c>
      <c r="U173" s="3">
        <f t="shared" si="75"/>
        <v>0.7142857142857143</v>
      </c>
      <c r="V173" s="20">
        <f t="shared" si="60"/>
        <v>8.0163679325171895</v>
      </c>
      <c r="W173" s="6">
        <v>6.8999999999999999E-3</v>
      </c>
      <c r="X173" s="6">
        <v>2.222</v>
      </c>
      <c r="Y173" s="6">
        <v>0.13300000000000001</v>
      </c>
      <c r="Z173" s="6">
        <v>11.941370388885369</v>
      </c>
      <c r="AA173" s="6">
        <v>-5.7493759226184871</v>
      </c>
      <c r="AB173" s="6">
        <f t="shared" si="74"/>
        <v>0.70684277464947864</v>
      </c>
      <c r="AC173" s="6">
        <f t="shared" si="71"/>
        <v>9.999999999999995E-3</v>
      </c>
    </row>
    <row r="174" spans="1:29" s="6" customFormat="1" x14ac:dyDescent="0.2">
      <c r="A174" s="6">
        <v>16</v>
      </c>
      <c r="B174" s="3" t="s">
        <v>30</v>
      </c>
      <c r="C174" s="3" t="s">
        <v>31</v>
      </c>
      <c r="D174" s="3">
        <v>5</v>
      </c>
      <c r="F174" s="3"/>
      <c r="G174" s="3"/>
      <c r="H174" s="15">
        <v>0.45833333333333331</v>
      </c>
      <c r="I174" s="5">
        <v>43508</v>
      </c>
      <c r="J174" s="3">
        <v>25</v>
      </c>
      <c r="K174" s="3">
        <v>29.88</v>
      </c>
      <c r="L174" s="6">
        <v>9.5E-4</v>
      </c>
      <c r="M174" s="3">
        <f t="shared" si="72"/>
        <v>7.5320493827861528</v>
      </c>
      <c r="N174" s="3">
        <f t="shared" si="73"/>
        <v>7.5368670338380364</v>
      </c>
      <c r="O174" s="18">
        <v>0.01</v>
      </c>
      <c r="P174" s="18">
        <v>0.02</v>
      </c>
      <c r="Q174" s="18">
        <v>0.11</v>
      </c>
      <c r="R174" s="19">
        <v>0.66</v>
      </c>
      <c r="S174" s="19">
        <v>0.48</v>
      </c>
      <c r="T174" s="19">
        <v>0.1</v>
      </c>
      <c r="U174" s="3">
        <f t="shared" si="75"/>
        <v>0.71212121212121204</v>
      </c>
      <c r="V174" s="20">
        <f t="shared" si="60"/>
        <v>8.0163679325171895</v>
      </c>
      <c r="W174" s="6">
        <v>6.8999999999999999E-3</v>
      </c>
      <c r="X174" s="6">
        <v>2.222</v>
      </c>
      <c r="Y174" s="6">
        <v>0.13300000000000001</v>
      </c>
      <c r="Z174" s="6">
        <v>11.941370388885369</v>
      </c>
      <c r="AA174" s="6">
        <v>-5.7493759226184871</v>
      </c>
      <c r="AB174" s="6">
        <f t="shared" si="74"/>
        <v>0.7046664501751787</v>
      </c>
      <c r="AC174" s="6">
        <f t="shared" si="71"/>
        <v>9.999999999999995E-3</v>
      </c>
    </row>
    <row r="175" spans="1:29" s="6" customFormat="1" x14ac:dyDescent="0.2">
      <c r="A175" s="6">
        <v>21</v>
      </c>
      <c r="B175" s="3" t="s">
        <v>30</v>
      </c>
      <c r="C175" s="3" t="s">
        <v>31</v>
      </c>
      <c r="D175" s="3">
        <v>6</v>
      </c>
      <c r="F175" s="3"/>
      <c r="G175" s="3"/>
      <c r="H175" s="15">
        <v>0.45833333333333331</v>
      </c>
      <c r="I175" s="5">
        <v>43508</v>
      </c>
      <c r="J175" s="3">
        <v>25</v>
      </c>
      <c r="K175" s="3">
        <v>29.88</v>
      </c>
      <c r="L175" s="6">
        <v>9.5E-4</v>
      </c>
      <c r="M175" s="3">
        <f>V175+(LOG10((AB175-W175)/(X175-(AB175*Y175))))</f>
        <v>6.8657071342999245</v>
      </c>
      <c r="N175" s="3">
        <f>V175+(LOG10((U175-W175)/(X175-(U175*Y175))))</f>
        <v>6.8940900582565732</v>
      </c>
      <c r="O175" s="18">
        <v>-7.0000000000000007E-2</v>
      </c>
      <c r="P175" s="18">
        <v>-0.04</v>
      </c>
      <c r="Q175" s="18">
        <v>0.05</v>
      </c>
      <c r="R175" s="19">
        <v>0.73</v>
      </c>
      <c r="S175" s="19">
        <v>0.09</v>
      </c>
      <c r="T175" s="19">
        <v>0.04</v>
      </c>
      <c r="U175" s="3">
        <f>((S175-P175-(T175-Q175))/(R175-O175-(T175-Q175)))</f>
        <v>0.17283950617283952</v>
      </c>
      <c r="V175" s="20">
        <f t="shared" si="60"/>
        <v>8.0163679325171895</v>
      </c>
      <c r="W175" s="6">
        <v>6.8999999999999999E-3</v>
      </c>
      <c r="X175" s="6">
        <v>2.222</v>
      </c>
      <c r="Y175" s="6">
        <v>0.13300000000000001</v>
      </c>
      <c r="Z175" s="6">
        <v>11.941370388885399</v>
      </c>
      <c r="AA175" s="6">
        <v>-5.7493759226184897</v>
      </c>
      <c r="AB175" s="6">
        <f>U175-(L175*(Z175+(AA175*U175)))</f>
        <v>0.16243923763390242</v>
      </c>
      <c r="AC175" s="6">
        <f>Q175-T175</f>
        <v>1.0000000000000002E-2</v>
      </c>
    </row>
    <row r="176" spans="1:29" s="6" customFormat="1" x14ac:dyDescent="0.2">
      <c r="A176" s="6">
        <v>17</v>
      </c>
      <c r="B176" s="3" t="s">
        <v>30</v>
      </c>
      <c r="C176" s="3" t="s">
        <v>31</v>
      </c>
      <c r="D176" s="3">
        <v>6</v>
      </c>
      <c r="F176" s="3"/>
      <c r="G176" s="3"/>
      <c r="H176" s="15">
        <v>0.45833333333333331</v>
      </c>
      <c r="I176" s="5">
        <v>43508</v>
      </c>
      <c r="J176" s="3">
        <v>25</v>
      </c>
      <c r="K176" s="3">
        <v>29.88</v>
      </c>
      <c r="L176" s="6">
        <v>9.5E-4</v>
      </c>
      <c r="M176" s="3">
        <f>V176+(LOG10((AB176-W176)/(X176-(AB176*Y176))))</f>
        <v>6.9366750307741594</v>
      </c>
      <c r="N176" s="3">
        <f>V176+(LOG10((U176-W176)/(X176-(U176*Y176))))</f>
        <v>6.9606365464263336</v>
      </c>
      <c r="O176" s="18">
        <v>-0.08</v>
      </c>
      <c r="P176" s="18">
        <v>-0.05</v>
      </c>
      <c r="Q176" s="18">
        <v>0.05</v>
      </c>
      <c r="R176" s="19">
        <v>0.67</v>
      </c>
      <c r="S176" s="19">
        <v>0.1</v>
      </c>
      <c r="T176" s="19">
        <v>0.05</v>
      </c>
      <c r="U176" s="3">
        <f>((S176-P176-(T176-Q176))/(R176-O176-(T176-Q176)))</f>
        <v>0.20000000000000004</v>
      </c>
      <c r="V176" s="20">
        <f t="shared" si="60"/>
        <v>8.0163679325171895</v>
      </c>
      <c r="W176" s="6">
        <v>6.8999999999999999E-3</v>
      </c>
      <c r="X176" s="6">
        <v>2.222</v>
      </c>
      <c r="Y176" s="6">
        <v>0.13300000000000001</v>
      </c>
      <c r="Z176" s="6">
        <v>11.941370388885399</v>
      </c>
      <c r="AA176" s="6">
        <v>-5.7493759226184897</v>
      </c>
      <c r="AB176" s="6">
        <f>U176-(L176*(Z176+(AA176*U176)))</f>
        <v>0.18974807955585643</v>
      </c>
      <c r="AC176" s="6">
        <f>Q176-T176</f>
        <v>0</v>
      </c>
    </row>
    <row r="177" spans="1:29" s="6" customFormat="1" x14ac:dyDescent="0.2">
      <c r="A177" s="3">
        <v>7</v>
      </c>
      <c r="B177" s="3" t="s">
        <v>30</v>
      </c>
      <c r="C177" s="3" t="s">
        <v>31</v>
      </c>
      <c r="D177" s="3">
        <v>1</v>
      </c>
      <c r="E177" s="3"/>
      <c r="F177" s="3"/>
      <c r="G177" s="3"/>
      <c r="H177" s="15">
        <v>0.45833333333333331</v>
      </c>
      <c r="I177" s="5">
        <v>43517</v>
      </c>
      <c r="J177" s="6">
        <v>25</v>
      </c>
      <c r="K177" s="3">
        <v>29.68</v>
      </c>
      <c r="L177" s="6">
        <v>9.5E-4</v>
      </c>
      <c r="M177" s="6">
        <f>V177+(LOG10((AB177-W177)/(X177-AB177*Y177)))</f>
        <v>7.5497909503700198</v>
      </c>
      <c r="N177" s="6">
        <f>V177+(LOG10((U177-W177)/(X177-(U177*Y177))))</f>
        <v>7.5543454307437292</v>
      </c>
      <c r="O177" s="18">
        <v>-0.04</v>
      </c>
      <c r="P177" s="18">
        <v>-0.02</v>
      </c>
      <c r="Q177" s="18">
        <v>7.0000000000000007E-2</v>
      </c>
      <c r="R177" s="19">
        <v>0.66</v>
      </c>
      <c r="S177" s="19">
        <v>0.5</v>
      </c>
      <c r="T177" s="19">
        <v>0.08</v>
      </c>
      <c r="U177" s="6">
        <f>((S177-P177-(T177-Q177))/(R177-O177-(T177-Q177)))</f>
        <v>0.73913043478260865</v>
      </c>
      <c r="V177" s="20">
        <f t="shared" si="60"/>
        <v>8.0167899325171899</v>
      </c>
      <c r="W177" s="6">
        <v>6.8999999999999999E-3</v>
      </c>
      <c r="X177" s="6">
        <v>2.222</v>
      </c>
      <c r="Y177" s="6">
        <v>0.13300000000000001</v>
      </c>
      <c r="Z177" s="6">
        <v>11.941370388885369</v>
      </c>
      <c r="AA177" s="6">
        <v>-5.7493759226184871</v>
      </c>
      <c r="AB177" s="6">
        <f>U177-(L177*(Z177+(AA177*U177)))</f>
        <v>0.7318231947023105</v>
      </c>
      <c r="AC177" s="6">
        <f t="shared" ref="AC177:AC186" si="76">Q177-T177</f>
        <v>-9.999999999999995E-3</v>
      </c>
    </row>
    <row r="178" spans="1:29" s="21" customFormat="1" x14ac:dyDescent="0.2">
      <c r="A178" s="3">
        <v>8</v>
      </c>
      <c r="B178" s="3" t="s">
        <v>30</v>
      </c>
      <c r="C178" s="3" t="s">
        <v>31</v>
      </c>
      <c r="D178" s="3">
        <v>1</v>
      </c>
      <c r="E178" s="3"/>
      <c r="F178" s="3"/>
      <c r="G178" s="3"/>
      <c r="H178" s="15">
        <v>0.45833333333333331</v>
      </c>
      <c r="I178" s="5">
        <v>43517</v>
      </c>
      <c r="J178" s="3">
        <v>25</v>
      </c>
      <c r="K178" s="3">
        <v>29.68</v>
      </c>
      <c r="L178" s="6">
        <v>9.5E-4</v>
      </c>
      <c r="M178" s="6">
        <f>V178+(LOG10((AB178-W178)/(X178-(AB178*Y178))))</f>
        <v>7.5441076585429157</v>
      </c>
      <c r="N178" s="6">
        <f>V178+(LOG10((U178-W178)/(X178-(U178*Y178))))</f>
        <v>7.5487473914745324</v>
      </c>
      <c r="O178" s="18">
        <v>0.02</v>
      </c>
      <c r="P178" s="18">
        <v>0.03</v>
      </c>
      <c r="Q178" s="18">
        <v>0.11</v>
      </c>
      <c r="R178" s="19">
        <v>0.65</v>
      </c>
      <c r="S178" s="19">
        <v>0.49</v>
      </c>
      <c r="T178" s="19">
        <v>0.11</v>
      </c>
      <c r="U178" s="3">
        <f>((S178-P178-(T178-Q178))/(R178-O178-(T178-Q178)))</f>
        <v>0.73015873015873012</v>
      </c>
      <c r="V178" s="20">
        <f t="shared" si="60"/>
        <v>8.0167899325171899</v>
      </c>
      <c r="W178" s="3">
        <v>6.8999999999999999E-3</v>
      </c>
      <c r="X178" s="3">
        <v>2.222</v>
      </c>
      <c r="Y178" s="3">
        <v>0.13300000000000001</v>
      </c>
      <c r="Z178" s="6">
        <v>11.941370388885369</v>
      </c>
      <c r="AA178" s="6">
        <v>-5.7493759226184871</v>
      </c>
      <c r="AB178" s="6">
        <f>U178-(L178*(Z178+(AA178*U178)))</f>
        <v>0.72280248746101006</v>
      </c>
      <c r="AC178" s="6">
        <f t="shared" si="76"/>
        <v>0</v>
      </c>
    </row>
    <row r="179" spans="1:29" s="3" customFormat="1" x14ac:dyDescent="0.2">
      <c r="A179" s="3">
        <v>2</v>
      </c>
      <c r="B179" s="3" t="s">
        <v>30</v>
      </c>
      <c r="C179" s="3" t="s">
        <v>31</v>
      </c>
      <c r="D179" s="3">
        <v>2</v>
      </c>
      <c r="H179" s="15">
        <v>0.45833333333333331</v>
      </c>
      <c r="I179" s="5">
        <v>43517</v>
      </c>
      <c r="J179" s="3">
        <v>25</v>
      </c>
      <c r="K179" s="3">
        <v>29.68</v>
      </c>
      <c r="L179" s="6">
        <v>9.5E-4</v>
      </c>
      <c r="M179" s="3">
        <f t="shared" ref="M179:M186" si="77">V179+(LOG10((AB179-W179)/(X179-(AB179*Y179))))</f>
        <v>7.1132395608328833</v>
      </c>
      <c r="N179" s="3">
        <f t="shared" ref="N179:N186" si="78">V179+(LOG10((U179-W179)/(X179-(U179*Y179))))</f>
        <v>7.1287684502680717</v>
      </c>
      <c r="O179" s="18">
        <v>0.01</v>
      </c>
      <c r="P179" s="18">
        <v>0.03</v>
      </c>
      <c r="Q179" s="18">
        <v>0.11</v>
      </c>
      <c r="R179" s="19">
        <v>0.77</v>
      </c>
      <c r="S179" s="19">
        <v>0.25</v>
      </c>
      <c r="T179" s="19">
        <v>0.11</v>
      </c>
      <c r="U179" s="3">
        <f>((S179-P179-(T179-Q179))/(R179-O179-(T179-Q179)))</f>
        <v>0.28947368421052633</v>
      </c>
      <c r="V179" s="20">
        <f t="shared" si="60"/>
        <v>8.0167899325171899</v>
      </c>
      <c r="W179" s="6">
        <v>6.8999999999999999E-3</v>
      </c>
      <c r="X179" s="6">
        <v>2.222</v>
      </c>
      <c r="Y179" s="6">
        <v>0.13300000000000001</v>
      </c>
      <c r="Z179" s="6">
        <v>11.941370388885369</v>
      </c>
      <c r="AA179" s="6">
        <v>-5.7493759226184871</v>
      </c>
      <c r="AB179" s="6">
        <f>U179-(L179*(Z179+(AA179*U179)))</f>
        <v>0.27971046071980532</v>
      </c>
      <c r="AC179" s="6">
        <f t="shared" si="76"/>
        <v>0</v>
      </c>
    </row>
    <row r="180" spans="1:29" s="6" customFormat="1" x14ac:dyDescent="0.2">
      <c r="A180" s="3">
        <v>10</v>
      </c>
      <c r="B180" s="3" t="s">
        <v>30</v>
      </c>
      <c r="C180" s="3" t="s">
        <v>31</v>
      </c>
      <c r="D180" s="3">
        <v>2</v>
      </c>
      <c r="E180" s="3"/>
      <c r="F180" s="3"/>
      <c r="G180" s="3"/>
      <c r="H180" s="15">
        <v>0.45833333333333331</v>
      </c>
      <c r="I180" s="5">
        <v>43517</v>
      </c>
      <c r="J180" s="3">
        <v>25</v>
      </c>
      <c r="K180" s="3">
        <v>29.68</v>
      </c>
      <c r="L180" s="6">
        <v>9.5E-4</v>
      </c>
      <c r="M180" s="3">
        <f t="shared" si="77"/>
        <v>7.0890472873694765</v>
      </c>
      <c r="N180" s="3">
        <f t="shared" si="78"/>
        <v>7.1055508396529135</v>
      </c>
      <c r="O180" s="18">
        <v>-0.06</v>
      </c>
      <c r="P180" s="18">
        <v>-0.04</v>
      </c>
      <c r="Q180" s="18">
        <v>0.05</v>
      </c>
      <c r="R180" s="19">
        <v>0.74</v>
      </c>
      <c r="S180" s="19">
        <v>0.18</v>
      </c>
      <c r="T180" s="19">
        <v>0.05</v>
      </c>
      <c r="U180" s="3">
        <f>((S180-P180-(T180-Q180))/(R180-O180-(T180-Q180)))</f>
        <v>0.27499999999999997</v>
      </c>
      <c r="V180" s="20">
        <f t="shared" si="60"/>
        <v>8.0167899325171899</v>
      </c>
      <c r="W180" s="6">
        <v>6.8999999999999999E-3</v>
      </c>
      <c r="X180" s="6">
        <v>2.222</v>
      </c>
      <c r="Y180" s="6">
        <v>0.13300000000000001</v>
      </c>
      <c r="Z180" s="6">
        <v>11.941370388885369</v>
      </c>
      <c r="AA180" s="6">
        <v>-5.7493759226184871</v>
      </c>
      <c r="AB180" s="6">
        <f t="shared" ref="AB180:AB186" si="79">U180-(L180*(Z180+(AA180*U180)))</f>
        <v>0.26515772259034293</v>
      </c>
      <c r="AC180" s="6">
        <f t="shared" si="76"/>
        <v>0</v>
      </c>
    </row>
    <row r="181" spans="1:29" s="6" customFormat="1" x14ac:dyDescent="0.2">
      <c r="A181" s="3">
        <v>11</v>
      </c>
      <c r="B181" s="3" t="s">
        <v>30</v>
      </c>
      <c r="C181" s="3" t="s">
        <v>31</v>
      </c>
      <c r="D181" s="3">
        <v>3</v>
      </c>
      <c r="E181" s="3"/>
      <c r="F181" s="3"/>
      <c r="G181" s="3"/>
      <c r="H181" s="15">
        <v>0.45833333333333331</v>
      </c>
      <c r="I181" s="5">
        <v>43517</v>
      </c>
      <c r="J181" s="3">
        <v>25</v>
      </c>
      <c r="K181" s="3">
        <v>29.68</v>
      </c>
      <c r="L181" s="6">
        <v>9.5E-4</v>
      </c>
      <c r="M181" s="3">
        <f t="shared" si="77"/>
        <v>7.5326069163836307</v>
      </c>
      <c r="N181" s="3">
        <f t="shared" si="78"/>
        <v>7.5374224687431131</v>
      </c>
      <c r="O181" s="18">
        <v>-0.02</v>
      </c>
      <c r="P181" s="18">
        <v>0</v>
      </c>
      <c r="Q181" s="18">
        <v>0.09</v>
      </c>
      <c r="R181" s="19">
        <v>0.72</v>
      </c>
      <c r="S181" s="19">
        <v>0.53</v>
      </c>
      <c r="T181" s="19">
        <v>0.1</v>
      </c>
      <c r="U181" s="3">
        <f t="shared" ref="U181:U186" si="80">((S181-P181-(T181-Q181))/(R181-O181-(T181-Q181)))</f>
        <v>0.71232876712328774</v>
      </c>
      <c r="V181" s="20">
        <f t="shared" si="60"/>
        <v>8.0167899325171899</v>
      </c>
      <c r="W181" s="6">
        <v>6.8999999999999999E-3</v>
      </c>
      <c r="X181" s="6">
        <v>2.222</v>
      </c>
      <c r="Y181" s="6">
        <v>0.13300000000000001</v>
      </c>
      <c r="Z181" s="6">
        <v>11.941370388885369</v>
      </c>
      <c r="AA181" s="6">
        <v>-5.7493759226184871</v>
      </c>
      <c r="AB181" s="6">
        <f t="shared" si="79"/>
        <v>0.70487513882339947</v>
      </c>
      <c r="AC181" s="6">
        <f t="shared" si="76"/>
        <v>-1.0000000000000009E-2</v>
      </c>
    </row>
    <row r="182" spans="1:29" s="6" customFormat="1" x14ac:dyDescent="0.2">
      <c r="A182" s="3">
        <v>12</v>
      </c>
      <c r="B182" s="3" t="s">
        <v>30</v>
      </c>
      <c r="C182" s="3" t="s">
        <v>31</v>
      </c>
      <c r="D182" s="3">
        <v>3</v>
      </c>
      <c r="E182" s="3"/>
      <c r="F182" s="3"/>
      <c r="G182" s="3"/>
      <c r="H182" s="15">
        <v>0.45833333333333331</v>
      </c>
      <c r="I182" s="5">
        <v>43517</v>
      </c>
      <c r="J182" s="3">
        <v>25</v>
      </c>
      <c r="K182" s="3">
        <v>29.68</v>
      </c>
      <c r="L182" s="6">
        <v>9.5E-4</v>
      </c>
      <c r="M182" s="3">
        <f t="shared" si="77"/>
        <v>7.5362620957310593</v>
      </c>
      <c r="N182" s="3">
        <f t="shared" si="78"/>
        <v>7.5410212848533087</v>
      </c>
      <c r="O182" s="18">
        <v>-0.02</v>
      </c>
      <c r="P182" s="18">
        <v>0</v>
      </c>
      <c r="Q182" s="18">
        <v>0.09</v>
      </c>
      <c r="R182" s="19">
        <v>0.75</v>
      </c>
      <c r="S182" s="19">
        <v>0.55000000000000004</v>
      </c>
      <c r="T182" s="19">
        <v>0.08</v>
      </c>
      <c r="U182" s="3">
        <f t="shared" si="80"/>
        <v>0.71794871794871795</v>
      </c>
      <c r="V182" s="20">
        <f t="shared" si="60"/>
        <v>8.0167899325171899</v>
      </c>
      <c r="W182" s="6">
        <v>6.8999999999999999E-3</v>
      </c>
      <c r="X182" s="6">
        <v>2.222</v>
      </c>
      <c r="Y182" s="6">
        <v>0.13300000000000001</v>
      </c>
      <c r="Z182" s="6">
        <v>11.941370388885369</v>
      </c>
      <c r="AA182" s="6">
        <v>-5.7493759226184871</v>
      </c>
      <c r="AB182" s="6">
        <f t="shared" si="79"/>
        <v>0.71052578529829358</v>
      </c>
      <c r="AC182" s="6">
        <f t="shared" si="76"/>
        <v>9.999999999999995E-3</v>
      </c>
    </row>
    <row r="183" spans="1:29" s="6" customFormat="1" x14ac:dyDescent="0.2">
      <c r="A183" s="3">
        <v>15</v>
      </c>
      <c r="B183" s="3" t="s">
        <v>30</v>
      </c>
      <c r="C183" s="3" t="s">
        <v>31</v>
      </c>
      <c r="D183" s="3">
        <v>4</v>
      </c>
      <c r="E183" s="3"/>
      <c r="F183" s="3"/>
      <c r="G183" s="3"/>
      <c r="H183" s="15">
        <v>0.45833333333333331</v>
      </c>
      <c r="I183" s="5">
        <v>43517</v>
      </c>
      <c r="J183" s="3">
        <v>25</v>
      </c>
      <c r="K183" s="3">
        <v>29.68</v>
      </c>
      <c r="L183" s="6">
        <v>9.5E-4</v>
      </c>
      <c r="M183" s="3">
        <f t="shared" si="77"/>
        <v>6.9370970307741597</v>
      </c>
      <c r="N183" s="3">
        <f t="shared" si="78"/>
        <v>6.961058546426333</v>
      </c>
      <c r="O183" s="18">
        <v>-7.0000000000000007E-2</v>
      </c>
      <c r="P183" s="18">
        <v>-0.04</v>
      </c>
      <c r="Q183" s="18">
        <v>0.05</v>
      </c>
      <c r="R183" s="19">
        <v>0.78</v>
      </c>
      <c r="S183" s="19">
        <v>0.13</v>
      </c>
      <c r="T183" s="19">
        <v>0.05</v>
      </c>
      <c r="U183" s="3">
        <f t="shared" si="80"/>
        <v>0.19999999999999998</v>
      </c>
      <c r="V183" s="20">
        <f t="shared" si="60"/>
        <v>8.0167899325171899</v>
      </c>
      <c r="W183" s="6">
        <v>6.8999999999999999E-3</v>
      </c>
      <c r="X183" s="6">
        <v>2.222</v>
      </c>
      <c r="Y183" s="6">
        <v>0.13300000000000001</v>
      </c>
      <c r="Z183" s="6">
        <v>11.941370388885369</v>
      </c>
      <c r="AA183" s="6">
        <v>-5.7493759226184871</v>
      </c>
      <c r="AB183" s="6">
        <f t="shared" si="79"/>
        <v>0.1897480795558564</v>
      </c>
      <c r="AC183" s="6">
        <f t="shared" si="76"/>
        <v>0</v>
      </c>
    </row>
    <row r="184" spans="1:29" s="6" customFormat="1" x14ac:dyDescent="0.2">
      <c r="A184" s="6">
        <v>14</v>
      </c>
      <c r="B184" s="3" t="s">
        <v>30</v>
      </c>
      <c r="C184" s="3" t="s">
        <v>31</v>
      </c>
      <c r="D184" s="3">
        <v>4</v>
      </c>
      <c r="F184" s="3"/>
      <c r="G184" s="3"/>
      <c r="H184" s="15">
        <v>0.45833333333333331</v>
      </c>
      <c r="I184" s="5">
        <v>43517</v>
      </c>
      <c r="J184" s="3">
        <v>25</v>
      </c>
      <c r="K184" s="3">
        <v>29.68</v>
      </c>
      <c r="L184" s="6">
        <v>9.5E-4</v>
      </c>
      <c r="M184" s="3">
        <f t="shared" si="77"/>
        <v>7.0164013872022988</v>
      </c>
      <c r="N184" s="3">
        <f t="shared" si="78"/>
        <v>7.036163167956901</v>
      </c>
      <c r="O184" s="18">
        <v>-0.04</v>
      </c>
      <c r="P184" s="18">
        <v>-0.02</v>
      </c>
      <c r="Q184" s="18">
        <v>7.0000000000000007E-2</v>
      </c>
      <c r="R184" s="19">
        <v>0.85</v>
      </c>
      <c r="S184" s="19">
        <v>0.19</v>
      </c>
      <c r="T184" s="19">
        <v>7.0000000000000007E-2</v>
      </c>
      <c r="U184" s="3">
        <f t="shared" si="80"/>
        <v>0.23595505617977527</v>
      </c>
      <c r="V184" s="20">
        <f t="shared" si="60"/>
        <v>8.0167899325171899</v>
      </c>
      <c r="W184" s="6">
        <v>6.8999999999999999E-3</v>
      </c>
      <c r="X184" s="6">
        <v>2.222</v>
      </c>
      <c r="Y184" s="6">
        <v>0.13300000000000001</v>
      </c>
      <c r="Z184" s="6">
        <v>11.941370388885369</v>
      </c>
      <c r="AA184" s="6">
        <v>-5.7493759226184871</v>
      </c>
      <c r="AB184" s="6">
        <f t="shared" si="79"/>
        <v>0.22589951891321325</v>
      </c>
      <c r="AC184" s="6">
        <f t="shared" si="76"/>
        <v>0</v>
      </c>
    </row>
    <row r="185" spans="1:29" s="6" customFormat="1" x14ac:dyDescent="0.2">
      <c r="A185" s="6">
        <v>16</v>
      </c>
      <c r="B185" s="3" t="s">
        <v>30</v>
      </c>
      <c r="C185" s="3" t="s">
        <v>31</v>
      </c>
      <c r="D185" s="3">
        <v>5</v>
      </c>
      <c r="F185" s="3"/>
      <c r="G185" s="3"/>
      <c r="H185" s="15">
        <v>0.45833333333333331</v>
      </c>
      <c r="I185" s="5">
        <v>43517</v>
      </c>
      <c r="J185" s="3">
        <v>25</v>
      </c>
      <c r="K185" s="3">
        <v>29.68</v>
      </c>
      <c r="L185" s="6">
        <v>9.5E-4</v>
      </c>
      <c r="M185" s="3">
        <f t="shared" si="77"/>
        <v>7.5351382895338386</v>
      </c>
      <c r="N185" s="3">
        <f t="shared" si="78"/>
        <v>7.5399147595084157</v>
      </c>
      <c r="O185" s="18">
        <v>-0.01</v>
      </c>
      <c r="P185" s="18">
        <v>0.01</v>
      </c>
      <c r="Q185" s="18">
        <v>0.1</v>
      </c>
      <c r="R185" s="19">
        <v>0.73</v>
      </c>
      <c r="S185" s="19">
        <v>0.54</v>
      </c>
      <c r="T185" s="19">
        <v>0.1</v>
      </c>
      <c r="U185" s="3">
        <f t="shared" si="80"/>
        <v>0.71621621621621623</v>
      </c>
      <c r="V185" s="20">
        <f t="shared" si="60"/>
        <v>8.0167899325171899</v>
      </c>
      <c r="W185" s="6">
        <v>6.8999999999999999E-3</v>
      </c>
      <c r="X185" s="6">
        <v>2.222</v>
      </c>
      <c r="Y185" s="6">
        <v>0.13300000000000001</v>
      </c>
      <c r="Z185" s="6">
        <v>11.941370388885369</v>
      </c>
      <c r="AA185" s="6">
        <v>-5.7493759226184871</v>
      </c>
      <c r="AB185" s="6">
        <f t="shared" si="79"/>
        <v>0.70878382080223246</v>
      </c>
      <c r="AC185" s="6">
        <f t="shared" si="76"/>
        <v>0</v>
      </c>
    </row>
    <row r="186" spans="1:29" s="6" customFormat="1" x14ac:dyDescent="0.2">
      <c r="A186" s="6">
        <v>17</v>
      </c>
      <c r="B186" s="3" t="s">
        <v>30</v>
      </c>
      <c r="C186" s="3" t="s">
        <v>31</v>
      </c>
      <c r="D186" s="3">
        <v>5</v>
      </c>
      <c r="F186" s="3"/>
      <c r="G186" s="3"/>
      <c r="H186" s="15">
        <v>0.45833333333333331</v>
      </c>
      <c r="I186" s="5">
        <v>43517</v>
      </c>
      <c r="J186" s="3">
        <v>25</v>
      </c>
      <c r="K186" s="3">
        <v>29.68</v>
      </c>
      <c r="L186" s="6">
        <v>9.5E-4</v>
      </c>
      <c r="M186" s="3">
        <f t="shared" si="77"/>
        <v>7.5351382895338386</v>
      </c>
      <c r="N186" s="3">
        <f t="shared" si="78"/>
        <v>7.5399147595084157</v>
      </c>
      <c r="O186" s="18">
        <v>-0.01</v>
      </c>
      <c r="P186" s="18">
        <v>0.01</v>
      </c>
      <c r="Q186" s="18">
        <v>0.1</v>
      </c>
      <c r="R186" s="19">
        <v>0.73</v>
      </c>
      <c r="S186" s="19">
        <v>0.54</v>
      </c>
      <c r="T186" s="19">
        <v>0.1</v>
      </c>
      <c r="U186" s="3">
        <f t="shared" si="80"/>
        <v>0.71621621621621623</v>
      </c>
      <c r="V186" s="20">
        <f t="shared" si="60"/>
        <v>8.0167899325171899</v>
      </c>
      <c r="W186" s="6">
        <v>6.8999999999999999E-3</v>
      </c>
      <c r="X186" s="6">
        <v>2.222</v>
      </c>
      <c r="Y186" s="6">
        <v>0.13300000000000001</v>
      </c>
      <c r="Z186" s="6">
        <v>11.941370388885369</v>
      </c>
      <c r="AA186" s="6">
        <v>-5.7493759226184871</v>
      </c>
      <c r="AB186" s="6">
        <f t="shared" si="79"/>
        <v>0.70878382080223246</v>
      </c>
      <c r="AC186" s="6">
        <f t="shared" si="76"/>
        <v>0</v>
      </c>
    </row>
    <row r="187" spans="1:29" s="6" customFormat="1" x14ac:dyDescent="0.2">
      <c r="A187" s="6">
        <v>19</v>
      </c>
      <c r="B187" s="3" t="s">
        <v>30</v>
      </c>
      <c r="C187" s="3" t="s">
        <v>31</v>
      </c>
      <c r="D187" s="3">
        <v>6</v>
      </c>
      <c r="F187" s="3"/>
      <c r="G187" s="3"/>
      <c r="H187" s="15">
        <v>0.45833333333333331</v>
      </c>
      <c r="I187" s="5">
        <v>43517</v>
      </c>
      <c r="J187" s="3">
        <v>25</v>
      </c>
      <c r="K187" s="3">
        <v>29.68</v>
      </c>
      <c r="L187" s="6">
        <v>9.5E-4</v>
      </c>
      <c r="M187" s="3">
        <f>V187+(LOG10((AB187-W187)/(X187-(AB187*Y187))))</f>
        <v>6.8820814918744695</v>
      </c>
      <c r="N187" s="3">
        <f>V187+(LOG10((U187-W187)/(X187-(U187*Y187))))</f>
        <v>6.9094108718451572</v>
      </c>
      <c r="O187" s="18">
        <v>0</v>
      </c>
      <c r="P187" s="18">
        <v>0.02</v>
      </c>
      <c r="Q187" s="18">
        <v>0.11</v>
      </c>
      <c r="R187" s="19">
        <v>0.84</v>
      </c>
      <c r="S187" s="19">
        <v>0.17</v>
      </c>
      <c r="T187" s="19">
        <v>0.11</v>
      </c>
      <c r="U187" s="3">
        <f>((S187-P187-(T187-Q187))/(R187-O187-(T187-Q187)))</f>
        <v>0.1785714285714286</v>
      </c>
      <c r="V187" s="20">
        <f t="shared" si="60"/>
        <v>8.0167899325171899</v>
      </c>
      <c r="W187" s="6">
        <v>6.8999999999999999E-3</v>
      </c>
      <c r="X187" s="6">
        <v>2.222</v>
      </c>
      <c r="Y187" s="6">
        <v>0.13300000000000001</v>
      </c>
      <c r="Z187" s="6">
        <v>11.941370388885399</v>
      </c>
      <c r="AA187" s="6">
        <v>-5.7493759226184897</v>
      </c>
      <c r="AB187" s="6">
        <f>U187-(L187*(Z187+(AA187*U187)))</f>
        <v>0.16820246726028881</v>
      </c>
      <c r="AC187" s="6">
        <f>Q187-T187</f>
        <v>0</v>
      </c>
    </row>
    <row r="188" spans="1:29" s="6" customFormat="1" x14ac:dyDescent="0.2">
      <c r="A188" s="6">
        <v>21</v>
      </c>
      <c r="B188" s="3" t="s">
        <v>30</v>
      </c>
      <c r="C188" s="3" t="s">
        <v>31</v>
      </c>
      <c r="D188" s="3">
        <v>6</v>
      </c>
      <c r="F188" s="3"/>
      <c r="G188" s="3"/>
      <c r="H188" s="15">
        <v>0.45833333333333331</v>
      </c>
      <c r="I188" s="5">
        <v>43517</v>
      </c>
      <c r="J188" s="3">
        <v>25</v>
      </c>
      <c r="K188" s="3">
        <v>29.68</v>
      </c>
      <c r="L188" s="6">
        <v>9.5E-4</v>
      </c>
      <c r="M188" s="3">
        <f>V188+(LOG10((AB188-W188)/(X188-(AB188*Y188))))</f>
        <v>7.0039656786217126</v>
      </c>
      <c r="N188" s="3">
        <f>V188+(LOG10((U188-W188)/(X188-(U188*Y188))))</f>
        <v>7.0243390251177962</v>
      </c>
      <c r="O188" s="18">
        <v>-0.03</v>
      </c>
      <c r="P188" s="18">
        <v>-0.01</v>
      </c>
      <c r="Q188" s="18">
        <v>0.08</v>
      </c>
      <c r="R188" s="19">
        <v>0.84</v>
      </c>
      <c r="S188" s="19">
        <v>0.19</v>
      </c>
      <c r="T188" s="19">
        <v>0.08</v>
      </c>
      <c r="U188" s="3">
        <f>((S188-P188-(T188-Q188))/(R188-O188-(T188-Q188)))</f>
        <v>0.22988505747126439</v>
      </c>
      <c r="V188" s="20">
        <f t="shared" si="60"/>
        <v>8.0167899325171899</v>
      </c>
      <c r="W188" s="6">
        <v>6.8999999999999999E-3</v>
      </c>
      <c r="X188" s="6">
        <v>2.222</v>
      </c>
      <c r="Y188" s="6">
        <v>0.13300000000000001</v>
      </c>
      <c r="Z188" s="6">
        <v>11.941370388885399</v>
      </c>
      <c r="AA188" s="6">
        <v>-5.7493759226184897</v>
      </c>
      <c r="AB188" s="6">
        <f>U188-(L188*(Z188+(AA188*U188)))</f>
        <v>0.21979636643549857</v>
      </c>
      <c r="AC188" s="6">
        <f>Q188-T188</f>
        <v>0</v>
      </c>
    </row>
    <row r="189" spans="1:29" s="6" customFormat="1" x14ac:dyDescent="0.2">
      <c r="A189" s="3">
        <v>1</v>
      </c>
      <c r="B189" s="3" t="s">
        <v>30</v>
      </c>
      <c r="C189" s="3" t="s">
        <v>31</v>
      </c>
      <c r="D189" s="3">
        <v>1</v>
      </c>
      <c r="E189" s="3"/>
      <c r="F189" s="3"/>
      <c r="G189" s="3"/>
      <c r="H189" s="15">
        <v>0.45833333333333331</v>
      </c>
      <c r="I189" s="5">
        <v>43523</v>
      </c>
      <c r="J189" s="6">
        <v>25</v>
      </c>
      <c r="K189" s="3">
        <v>29.68</v>
      </c>
      <c r="L189" s="6">
        <v>9.5E-4</v>
      </c>
      <c r="M189" s="6">
        <f>V189+(LOG10((AB189-W189)/(X189-AB189*Y189)))</f>
        <v>7.5083111351233889</v>
      </c>
      <c r="N189" s="6">
        <f>V189+(LOG10((U189-W189)/(X189-(U189*Y189))))</f>
        <v>7.5135131139891298</v>
      </c>
      <c r="O189" s="18">
        <v>-0.05</v>
      </c>
      <c r="P189" s="18">
        <v>-0.02</v>
      </c>
      <c r="Q189" s="18">
        <v>7.0000000000000007E-2</v>
      </c>
      <c r="R189" s="19">
        <v>0.65</v>
      </c>
      <c r="S189" s="19">
        <v>0.45</v>
      </c>
      <c r="T189" s="19">
        <v>0.06</v>
      </c>
      <c r="U189" s="6">
        <f>((S189-P189-(T189-Q189))/(R189-O189-(T189-Q189)))</f>
        <v>0.676056338028169</v>
      </c>
      <c r="V189" s="20">
        <f t="shared" si="60"/>
        <v>8.0167899325171899</v>
      </c>
      <c r="W189" s="6">
        <v>6.8999999999999999E-3</v>
      </c>
      <c r="X189" s="6">
        <v>2.222</v>
      </c>
      <c r="Y189" s="6">
        <v>0.13300000000000001</v>
      </c>
      <c r="Z189" s="6">
        <v>11.941370388885369</v>
      </c>
      <c r="AA189" s="6">
        <v>-5.7493759226184871</v>
      </c>
      <c r="AB189" s="6">
        <f>U189-(L189*(Z189+(AA189*U189)))</f>
        <v>0.66840459308931099</v>
      </c>
      <c r="AC189" s="6">
        <f t="shared" ref="AC189:AC198" si="81">Q189-T189</f>
        <v>1.0000000000000009E-2</v>
      </c>
    </row>
    <row r="190" spans="1:29" s="21" customFormat="1" x14ac:dyDescent="0.2">
      <c r="A190" s="3">
        <v>21</v>
      </c>
      <c r="B190" s="3" t="s">
        <v>30</v>
      </c>
      <c r="C190" s="3" t="s">
        <v>31</v>
      </c>
      <c r="D190" s="3">
        <v>1</v>
      </c>
      <c r="E190" s="3"/>
      <c r="F190" s="3"/>
      <c r="G190" s="3"/>
      <c r="H190" s="15">
        <v>0.45833333333333331</v>
      </c>
      <c r="I190" s="5">
        <v>43523</v>
      </c>
      <c r="J190" s="3">
        <v>25</v>
      </c>
      <c r="K190" s="3">
        <v>29.68</v>
      </c>
      <c r="L190" s="6">
        <v>9.5E-4</v>
      </c>
      <c r="M190" s="6">
        <f>V190+(LOG10((AB190-W190)/(X190-(AB190*Y190))))</f>
        <v>7.5224711713358161</v>
      </c>
      <c r="N190" s="6">
        <f>V190+(LOG10((U190-W190)/(X190-(U190*Y190))))</f>
        <v>7.5274454170099423</v>
      </c>
      <c r="O190" s="18">
        <v>-0.05</v>
      </c>
      <c r="P190" s="18">
        <v>-0.02</v>
      </c>
      <c r="Q190" s="18">
        <v>0.08</v>
      </c>
      <c r="R190" s="19">
        <v>0.61</v>
      </c>
      <c r="S190" s="19">
        <v>0.44</v>
      </c>
      <c r="T190" s="19">
        <v>0.08</v>
      </c>
      <c r="U190" s="3">
        <f>((S190-P190-(T190-Q190))/(R190-O190-(T190-Q190)))</f>
        <v>0.69696969696969702</v>
      </c>
      <c r="V190" s="20">
        <f t="shared" si="60"/>
        <v>8.0167899325171899</v>
      </c>
      <c r="W190" s="3">
        <v>6.8999999999999999E-3</v>
      </c>
      <c r="X190" s="3">
        <v>2.222</v>
      </c>
      <c r="Y190" s="3">
        <v>0.13300000000000001</v>
      </c>
      <c r="Z190" s="6">
        <v>11.941370388885369</v>
      </c>
      <c r="AA190" s="6">
        <v>-5.7493759226184871</v>
      </c>
      <c r="AB190" s="6">
        <f>U190-(L190*(Z190+(AA190*U190)))</f>
        <v>0.68943217885508057</v>
      </c>
      <c r="AC190" s="6">
        <f t="shared" si="81"/>
        <v>0</v>
      </c>
    </row>
    <row r="191" spans="1:29" s="3" customFormat="1" x14ac:dyDescent="0.2">
      <c r="A191" s="3">
        <v>2</v>
      </c>
      <c r="B191" s="3" t="s">
        <v>30</v>
      </c>
      <c r="C191" s="3" t="s">
        <v>31</v>
      </c>
      <c r="D191" s="3">
        <v>2</v>
      </c>
      <c r="H191" s="15">
        <v>0.45833333333333331</v>
      </c>
      <c r="I191" s="5">
        <v>43523</v>
      </c>
      <c r="J191" s="3">
        <v>25</v>
      </c>
      <c r="K191" s="3">
        <v>29.68</v>
      </c>
      <c r="L191" s="6">
        <v>9.5E-4</v>
      </c>
      <c r="M191" s="3">
        <f t="shared" ref="M191:M198" si="82">V191+(LOG10((AB191-W191)/(X191-(AB191*Y191))))</f>
        <v>7.137631295684832</v>
      </c>
      <c r="N191" s="3">
        <f t="shared" ref="N191:N198" si="83">V191+(LOG10((U191-W191)/(X191-(U191*Y191))))</f>
        <v>7.1522286985352714</v>
      </c>
      <c r="O191" s="18">
        <v>-0.01</v>
      </c>
      <c r="P191" s="18">
        <v>0.02</v>
      </c>
      <c r="Q191" s="18">
        <v>0.11</v>
      </c>
      <c r="R191" s="19">
        <v>0.81</v>
      </c>
      <c r="S191" s="19">
        <v>0.27</v>
      </c>
      <c r="T191" s="19">
        <v>0.11</v>
      </c>
      <c r="U191" s="3">
        <f>((S191-P191-(T191-Q191))/(R191-O191-(T191-Q191)))</f>
        <v>0.3048780487804878</v>
      </c>
      <c r="V191" s="20">
        <f t="shared" si="60"/>
        <v>8.0167899325171899</v>
      </c>
      <c r="W191" s="6">
        <v>6.8999999999999999E-3</v>
      </c>
      <c r="X191" s="6">
        <v>2.222</v>
      </c>
      <c r="Y191" s="6">
        <v>0.13300000000000001</v>
      </c>
      <c r="Z191" s="6">
        <v>11.941370388885369</v>
      </c>
      <c r="AA191" s="6">
        <v>-5.7493759226184871</v>
      </c>
      <c r="AB191" s="6">
        <f>U191-(L191*(Z191+(AA191*U191)))</f>
        <v>0.29519896249839045</v>
      </c>
      <c r="AC191" s="6">
        <f t="shared" si="81"/>
        <v>0</v>
      </c>
    </row>
    <row r="192" spans="1:29" s="6" customFormat="1" x14ac:dyDescent="0.2">
      <c r="A192" s="3">
        <v>6</v>
      </c>
      <c r="B192" s="3" t="s">
        <v>30</v>
      </c>
      <c r="C192" s="3" t="s">
        <v>31</v>
      </c>
      <c r="D192" s="3">
        <v>2</v>
      </c>
      <c r="E192" s="3"/>
      <c r="F192" s="3"/>
      <c r="G192" s="3"/>
      <c r="H192" s="15">
        <v>0.45833333333333331</v>
      </c>
      <c r="I192" s="5">
        <v>43523</v>
      </c>
      <c r="J192" s="3">
        <v>25</v>
      </c>
      <c r="K192" s="3">
        <v>29.68</v>
      </c>
      <c r="L192" s="6">
        <v>9.5E-4</v>
      </c>
      <c r="M192" s="3">
        <f t="shared" si="82"/>
        <v>7.133680030154629</v>
      </c>
      <c r="N192" s="3">
        <f t="shared" si="83"/>
        <v>7.148424945652085</v>
      </c>
      <c r="O192" s="18">
        <v>-0.01</v>
      </c>
      <c r="P192" s="18">
        <v>0.02</v>
      </c>
      <c r="Q192" s="18">
        <v>0.11</v>
      </c>
      <c r="R192" s="19">
        <v>0.85</v>
      </c>
      <c r="S192" s="19">
        <v>0.28000000000000003</v>
      </c>
      <c r="T192" s="19">
        <v>0.11</v>
      </c>
      <c r="U192" s="3">
        <f>((S192-P192-(T192-Q192))/(R192-O192-(T192-Q192)))</f>
        <v>0.30232558139534887</v>
      </c>
      <c r="V192" s="20">
        <f t="shared" si="60"/>
        <v>8.0167899325171899</v>
      </c>
      <c r="W192" s="6">
        <v>6.8999999999999999E-3</v>
      </c>
      <c r="X192" s="6">
        <v>2.222</v>
      </c>
      <c r="Y192" s="6">
        <v>0.13300000000000001</v>
      </c>
      <c r="Z192" s="6">
        <v>11.941370388885369</v>
      </c>
      <c r="AA192" s="6">
        <v>-5.7493759226184871</v>
      </c>
      <c r="AB192" s="6">
        <f t="shared" ref="AB192:AB198" si="84">U192-(L192*(Z192+(AA192*U192)))</f>
        <v>0.29263255377345054</v>
      </c>
      <c r="AC192" s="6">
        <f t="shared" si="81"/>
        <v>0</v>
      </c>
    </row>
    <row r="193" spans="1:29" s="6" customFormat="1" x14ac:dyDescent="0.2">
      <c r="A193" s="3">
        <v>7</v>
      </c>
      <c r="B193" s="3" t="s">
        <v>30</v>
      </c>
      <c r="C193" s="3" t="s">
        <v>31</v>
      </c>
      <c r="D193" s="3">
        <v>3</v>
      </c>
      <c r="E193" s="3"/>
      <c r="F193" s="3"/>
      <c r="G193" s="3"/>
      <c r="H193" s="15">
        <v>0.45833333333333331</v>
      </c>
      <c r="I193" s="5">
        <v>43523</v>
      </c>
      <c r="J193" s="3">
        <v>25</v>
      </c>
      <c r="K193" s="3">
        <v>29.68</v>
      </c>
      <c r="L193" s="6">
        <v>9.5E-4</v>
      </c>
      <c r="M193" s="3">
        <f t="shared" si="82"/>
        <v>7.5314286186552932</v>
      </c>
      <c r="N193" s="3">
        <f t="shared" si="83"/>
        <v>7.5362624375653642</v>
      </c>
      <c r="O193" s="18">
        <v>-0.08</v>
      </c>
      <c r="P193" s="18">
        <v>-0.06</v>
      </c>
      <c r="Q193" s="18">
        <v>0.04</v>
      </c>
      <c r="R193" s="19">
        <v>0.72</v>
      </c>
      <c r="S193" s="19">
        <v>0.52</v>
      </c>
      <c r="T193" s="19">
        <v>0.08</v>
      </c>
      <c r="U193" s="3">
        <f t="shared" ref="U193:U198" si="85">((S193-P193-(T193-Q193))/(R193-O193-(T193-Q193)))</f>
        <v>0.71052631578947378</v>
      </c>
      <c r="V193" s="20">
        <f t="shared" si="60"/>
        <v>8.0167899325171899</v>
      </c>
      <c r="W193" s="6">
        <v>6.8999999999999999E-3</v>
      </c>
      <c r="X193" s="6">
        <v>2.222</v>
      </c>
      <c r="Y193" s="6">
        <v>0.13300000000000001</v>
      </c>
      <c r="Z193" s="6">
        <v>11.941370388885369</v>
      </c>
      <c r="AA193" s="6">
        <v>-5.7493759226184871</v>
      </c>
      <c r="AB193" s="6">
        <f t="shared" si="84"/>
        <v>0.70306284266780017</v>
      </c>
      <c r="AC193" s="6">
        <f t="shared" si="81"/>
        <v>-0.04</v>
      </c>
    </row>
    <row r="194" spans="1:29" s="6" customFormat="1" x14ac:dyDescent="0.2">
      <c r="A194" s="3">
        <v>8</v>
      </c>
      <c r="B194" s="3" t="s">
        <v>30</v>
      </c>
      <c r="C194" s="3" t="s">
        <v>31</v>
      </c>
      <c r="D194" s="3">
        <v>3</v>
      </c>
      <c r="E194" s="3"/>
      <c r="F194" s="3"/>
      <c r="G194" s="3"/>
      <c r="H194" s="15">
        <v>0.45833333333333331</v>
      </c>
      <c r="I194" s="5">
        <v>43523</v>
      </c>
      <c r="J194" s="3">
        <v>25</v>
      </c>
      <c r="K194" s="3">
        <v>29.68</v>
      </c>
      <c r="L194" s="6">
        <v>9.5E-4</v>
      </c>
      <c r="M194" s="3">
        <f t="shared" si="82"/>
        <v>7.5083111351233889</v>
      </c>
      <c r="N194" s="3">
        <f t="shared" si="83"/>
        <v>7.5135131139891298</v>
      </c>
      <c r="O194" s="18">
        <v>-0.08</v>
      </c>
      <c r="P194" s="18">
        <v>-0.06</v>
      </c>
      <c r="Q194" s="18">
        <v>0.04</v>
      </c>
      <c r="R194" s="19">
        <v>0.64</v>
      </c>
      <c r="S194" s="19">
        <v>0.43</v>
      </c>
      <c r="T194" s="19">
        <v>0.05</v>
      </c>
      <c r="U194" s="3">
        <f t="shared" si="85"/>
        <v>0.676056338028169</v>
      </c>
      <c r="V194" s="20">
        <f t="shared" si="60"/>
        <v>8.0167899325171899</v>
      </c>
      <c r="W194" s="6">
        <v>6.8999999999999999E-3</v>
      </c>
      <c r="X194" s="6">
        <v>2.222</v>
      </c>
      <c r="Y194" s="6">
        <v>0.13300000000000001</v>
      </c>
      <c r="Z194" s="6">
        <v>11.941370388885369</v>
      </c>
      <c r="AA194" s="6">
        <v>-5.7493759226184871</v>
      </c>
      <c r="AB194" s="6">
        <f t="shared" si="84"/>
        <v>0.66840459308931099</v>
      </c>
      <c r="AC194" s="6">
        <f t="shared" si="81"/>
        <v>-1.0000000000000002E-2</v>
      </c>
    </row>
    <row r="195" spans="1:29" s="6" customFormat="1" x14ac:dyDescent="0.2">
      <c r="A195" s="3">
        <v>14</v>
      </c>
      <c r="B195" s="3" t="s">
        <v>30</v>
      </c>
      <c r="C195" s="3" t="s">
        <v>31</v>
      </c>
      <c r="D195" s="3">
        <v>4</v>
      </c>
      <c r="E195" s="3"/>
      <c r="F195" s="3"/>
      <c r="G195" s="3"/>
      <c r="H195" s="15">
        <v>0.45833333333333331</v>
      </c>
      <c r="I195" s="5">
        <v>43523</v>
      </c>
      <c r="J195" s="3">
        <v>25</v>
      </c>
      <c r="K195" s="3">
        <v>29.68</v>
      </c>
      <c r="L195" s="6">
        <v>9.5E-4</v>
      </c>
      <c r="M195" s="3">
        <f t="shared" si="82"/>
        <v>6.9962230796928804</v>
      </c>
      <c r="N195" s="3">
        <f t="shared" si="83"/>
        <v>7.0169856642356887</v>
      </c>
      <c r="O195" s="18">
        <v>-0.05</v>
      </c>
      <c r="P195" s="18">
        <v>-0.02</v>
      </c>
      <c r="Q195" s="18">
        <v>0.08</v>
      </c>
      <c r="R195" s="19">
        <v>0.79</v>
      </c>
      <c r="S195" s="19">
        <v>0.17</v>
      </c>
      <c r="T195" s="19">
        <v>0.08</v>
      </c>
      <c r="U195" s="3">
        <f t="shared" si="85"/>
        <v>0.22619047619047616</v>
      </c>
      <c r="V195" s="20">
        <f t="shared" si="60"/>
        <v>8.0167899325171899</v>
      </c>
      <c r="W195" s="6">
        <v>6.8999999999999999E-3</v>
      </c>
      <c r="X195" s="6">
        <v>2.222</v>
      </c>
      <c r="Y195" s="6">
        <v>0.13300000000000001</v>
      </c>
      <c r="Z195" s="6">
        <v>11.941370388885369</v>
      </c>
      <c r="AA195" s="6">
        <v>-5.7493759226184871</v>
      </c>
      <c r="AB195" s="6">
        <f t="shared" si="84"/>
        <v>0.21608160569488344</v>
      </c>
      <c r="AC195" s="6">
        <f t="shared" si="81"/>
        <v>0</v>
      </c>
    </row>
    <row r="196" spans="1:29" s="6" customFormat="1" x14ac:dyDescent="0.2">
      <c r="A196" s="6">
        <v>15</v>
      </c>
      <c r="B196" s="3" t="s">
        <v>30</v>
      </c>
      <c r="C196" s="3" t="s">
        <v>31</v>
      </c>
      <c r="D196" s="3">
        <v>4</v>
      </c>
      <c r="F196" s="3"/>
      <c r="G196" s="3"/>
      <c r="H196" s="15">
        <v>0.45833333333333331</v>
      </c>
      <c r="I196" s="5">
        <v>43523</v>
      </c>
      <c r="J196" s="3">
        <v>25</v>
      </c>
      <c r="K196" s="3">
        <v>29.68</v>
      </c>
      <c r="L196" s="6">
        <v>9.5E-4</v>
      </c>
      <c r="M196" s="3">
        <f t="shared" si="82"/>
        <v>6.9877542642708974</v>
      </c>
      <c r="N196" s="3">
        <f t="shared" si="83"/>
        <v>7.0089501884476633</v>
      </c>
      <c r="O196" s="18">
        <v>0.01</v>
      </c>
      <c r="P196" s="18">
        <v>0.02</v>
      </c>
      <c r="Q196" s="18">
        <v>0.1</v>
      </c>
      <c r="R196" s="19">
        <v>0.82</v>
      </c>
      <c r="S196" s="19">
        <v>0.2</v>
      </c>
      <c r="T196" s="19">
        <v>0.1</v>
      </c>
      <c r="U196" s="3">
        <f t="shared" si="85"/>
        <v>0.22222222222222227</v>
      </c>
      <c r="V196" s="20">
        <f t="shared" si="60"/>
        <v>8.0167899325171899</v>
      </c>
      <c r="W196" s="6">
        <v>6.8999999999999999E-3</v>
      </c>
      <c r="X196" s="6">
        <v>2.222</v>
      </c>
      <c r="Y196" s="6">
        <v>0.13300000000000001</v>
      </c>
      <c r="Z196" s="6">
        <v>11.941370388885369</v>
      </c>
      <c r="AA196" s="6">
        <v>-5.7493759226184871</v>
      </c>
      <c r="AB196" s="6">
        <f t="shared" si="84"/>
        <v>0.21209167749200061</v>
      </c>
      <c r="AC196" s="6">
        <f t="shared" si="81"/>
        <v>0</v>
      </c>
    </row>
    <row r="197" spans="1:29" s="6" customFormat="1" x14ac:dyDescent="0.2">
      <c r="A197" s="6">
        <v>16</v>
      </c>
      <c r="B197" s="3" t="s">
        <v>30</v>
      </c>
      <c r="C197" s="3" t="s">
        <v>31</v>
      </c>
      <c r="D197" s="3">
        <v>5</v>
      </c>
      <c r="F197" s="3"/>
      <c r="G197" s="3"/>
      <c r="H197" s="15">
        <v>0.45833333333333331</v>
      </c>
      <c r="I197" s="5">
        <v>43523</v>
      </c>
      <c r="J197" s="3">
        <v>25</v>
      </c>
      <c r="K197" s="3">
        <v>29.68</v>
      </c>
      <c r="L197" s="6">
        <v>9.5E-4</v>
      </c>
      <c r="M197" s="3">
        <f t="shared" si="82"/>
        <v>7.5113935242083709</v>
      </c>
      <c r="N197" s="3">
        <f t="shared" si="83"/>
        <v>7.5165453211202262</v>
      </c>
      <c r="O197" s="18">
        <v>-0.02</v>
      </c>
      <c r="P197" s="18">
        <v>0.01</v>
      </c>
      <c r="Q197" s="18">
        <v>0.09</v>
      </c>
      <c r="R197" s="19">
        <v>0.71</v>
      </c>
      <c r="S197" s="19">
        <v>0.51</v>
      </c>
      <c r="T197" s="19">
        <v>0.1</v>
      </c>
      <c r="U197" s="3">
        <f t="shared" si="85"/>
        <v>0.68055555555555558</v>
      </c>
      <c r="V197" s="20">
        <f t="shared" ref="V197:V260" si="86">(1245.69/(J197+273.15))+3.8275+0.00211*(35-K197)</f>
        <v>8.0167899325171899</v>
      </c>
      <c r="W197" s="6">
        <v>6.8999999999999999E-3</v>
      </c>
      <c r="X197" s="6">
        <v>2.222</v>
      </c>
      <c r="Y197" s="6">
        <v>0.13300000000000001</v>
      </c>
      <c r="Z197" s="6">
        <v>11.941370388885369</v>
      </c>
      <c r="AA197" s="6">
        <v>-5.7493759226184871</v>
      </c>
      <c r="AB197" s="6">
        <f t="shared" si="84"/>
        <v>0.67292838492497409</v>
      </c>
      <c r="AC197" s="6">
        <f t="shared" si="81"/>
        <v>-1.0000000000000009E-2</v>
      </c>
    </row>
    <row r="198" spans="1:29" s="6" customFormat="1" x14ac:dyDescent="0.2">
      <c r="A198" s="6">
        <v>17</v>
      </c>
      <c r="B198" s="3" t="s">
        <v>30</v>
      </c>
      <c r="C198" s="3" t="s">
        <v>31</v>
      </c>
      <c r="D198" s="3">
        <v>5</v>
      </c>
      <c r="F198" s="3"/>
      <c r="G198" s="3"/>
      <c r="H198" s="15">
        <v>0.45833333333333331</v>
      </c>
      <c r="I198" s="5">
        <v>43523</v>
      </c>
      <c r="J198" s="3">
        <v>25</v>
      </c>
      <c r="K198" s="3">
        <v>29.68</v>
      </c>
      <c r="L198" s="6">
        <v>9.5E-4</v>
      </c>
      <c r="M198" s="3">
        <f t="shared" si="82"/>
        <v>7.5166604004759634</v>
      </c>
      <c r="N198" s="3">
        <f t="shared" si="83"/>
        <v>7.5217272386045124</v>
      </c>
      <c r="O198" s="18">
        <v>-0.05</v>
      </c>
      <c r="P198" s="18">
        <v>-0.03</v>
      </c>
      <c r="Q198" s="18">
        <v>0.06</v>
      </c>
      <c r="R198" s="19">
        <v>0.72</v>
      </c>
      <c r="S198" s="19">
        <v>0.5</v>
      </c>
      <c r="T198" s="19">
        <v>0.06</v>
      </c>
      <c r="U198" s="3">
        <f t="shared" si="85"/>
        <v>0.68831168831168832</v>
      </c>
      <c r="V198" s="20">
        <f t="shared" si="86"/>
        <v>8.0167899325171899</v>
      </c>
      <c r="W198" s="6">
        <v>6.8999999999999999E-3</v>
      </c>
      <c r="X198" s="6">
        <v>2.222</v>
      </c>
      <c r="Y198" s="6">
        <v>0.13300000000000001</v>
      </c>
      <c r="Z198" s="6">
        <v>11.941370388885369</v>
      </c>
      <c r="AA198" s="6">
        <v>-5.7493759226184871</v>
      </c>
      <c r="AB198" s="6">
        <f t="shared" si="84"/>
        <v>0.68072688095788147</v>
      </c>
      <c r="AC198" s="6">
        <f t="shared" si="81"/>
        <v>0</v>
      </c>
    </row>
    <row r="199" spans="1:29" s="6" customFormat="1" x14ac:dyDescent="0.2">
      <c r="A199" s="6">
        <v>20</v>
      </c>
      <c r="B199" s="3" t="s">
        <v>30</v>
      </c>
      <c r="C199" s="3" t="s">
        <v>31</v>
      </c>
      <c r="D199" s="3">
        <v>6</v>
      </c>
      <c r="F199" s="3"/>
      <c r="G199" s="3"/>
      <c r="H199" s="15">
        <v>0.45833333333333331</v>
      </c>
      <c r="I199" s="5">
        <v>43523</v>
      </c>
      <c r="J199" s="3">
        <v>25</v>
      </c>
      <c r="K199" s="3">
        <v>29.68</v>
      </c>
      <c r="L199" s="6">
        <v>9.5E-4</v>
      </c>
      <c r="M199" s="3">
        <f>V199+(LOG10((AB199-W199)/(X199-(AB199*Y199))))</f>
        <v>6.9739400574740609</v>
      </c>
      <c r="N199" s="3">
        <f>V199+(LOG10((U199-W199)/(X199-(U199*Y199))))</f>
        <v>6.9958602203397806</v>
      </c>
      <c r="O199" s="18">
        <v>-0.08</v>
      </c>
      <c r="P199" s="18">
        <v>-0.05</v>
      </c>
      <c r="Q199" s="18">
        <v>0.04</v>
      </c>
      <c r="R199" s="19">
        <v>0.81</v>
      </c>
      <c r="S199" s="19">
        <v>0.15</v>
      </c>
      <c r="T199" s="19">
        <v>0.05</v>
      </c>
      <c r="U199" s="3">
        <f>((S199-P199-(T199-Q199))/(R199-O199-(T199-Q199)))</f>
        <v>0.21590909090909091</v>
      </c>
      <c r="V199" s="20">
        <f t="shared" si="86"/>
        <v>8.0167899325171899</v>
      </c>
      <c r="W199" s="6">
        <v>6.8999999999999999E-3</v>
      </c>
      <c r="X199" s="6">
        <v>2.222</v>
      </c>
      <c r="Y199" s="6">
        <v>0.13300000000000001</v>
      </c>
      <c r="Z199" s="6">
        <v>11.941370388885399</v>
      </c>
      <c r="AA199" s="6">
        <v>-5.7493759226184897</v>
      </c>
      <c r="AB199" s="6">
        <f>U199-(L199*(Z199+(AA199*U199)))</f>
        <v>0.20574406444195958</v>
      </c>
      <c r="AC199" s="6">
        <f>Q199-T199</f>
        <v>-1.0000000000000002E-2</v>
      </c>
    </row>
    <row r="200" spans="1:29" s="6" customFormat="1" x14ac:dyDescent="0.2">
      <c r="A200" s="6">
        <v>19</v>
      </c>
      <c r="B200" s="3" t="s">
        <v>30</v>
      </c>
      <c r="C200" s="3" t="s">
        <v>31</v>
      </c>
      <c r="D200" s="3">
        <v>6</v>
      </c>
      <c r="F200" s="3"/>
      <c r="G200" s="3"/>
      <c r="H200" s="15">
        <v>0.45833333333333331</v>
      </c>
      <c r="I200" s="5">
        <v>43523</v>
      </c>
      <c r="J200" s="3">
        <v>25</v>
      </c>
      <c r="K200" s="3">
        <v>29.68</v>
      </c>
      <c r="L200" s="6">
        <v>9.5E-4</v>
      </c>
      <c r="M200" s="3">
        <f>V200+(LOG10((AB200-W200)/(X200-(AB200*Y200))))</f>
        <v>6.9370970307741597</v>
      </c>
      <c r="N200" s="3">
        <f>V200+(LOG10((U200-W200)/(X200-(U200*Y200))))</f>
        <v>6.961058546426333</v>
      </c>
      <c r="O200" s="18">
        <v>-0.02</v>
      </c>
      <c r="P200" s="18">
        <v>0.01</v>
      </c>
      <c r="Q200" s="18">
        <v>0.09</v>
      </c>
      <c r="R200" s="19">
        <v>0.83</v>
      </c>
      <c r="S200" s="19">
        <v>0.18</v>
      </c>
      <c r="T200" s="19">
        <v>0.09</v>
      </c>
      <c r="U200" s="3">
        <f>((S200-P200-(T200-Q200))/(R200-O200-(T200-Q200)))</f>
        <v>0.19999999999999998</v>
      </c>
      <c r="V200" s="20">
        <f t="shared" si="86"/>
        <v>8.0167899325171899</v>
      </c>
      <c r="W200" s="6">
        <v>6.8999999999999999E-3</v>
      </c>
      <c r="X200" s="6">
        <v>2.222</v>
      </c>
      <c r="Y200" s="6">
        <v>0.13300000000000001</v>
      </c>
      <c r="Z200" s="6">
        <v>11.941370388885399</v>
      </c>
      <c r="AA200" s="6">
        <v>-5.7493759226184897</v>
      </c>
      <c r="AB200" s="6">
        <f>U200-(L200*(Z200+(AA200*U200)))</f>
        <v>0.18974807955585637</v>
      </c>
      <c r="AC200" s="6">
        <f>Q200-T200</f>
        <v>0</v>
      </c>
    </row>
    <row r="201" spans="1:29" s="6" customFormat="1" x14ac:dyDescent="0.2">
      <c r="A201" s="3">
        <v>1</v>
      </c>
      <c r="B201" s="3" t="s">
        <v>30</v>
      </c>
      <c r="C201" s="3" t="s">
        <v>31</v>
      </c>
      <c r="D201" s="3">
        <v>5</v>
      </c>
      <c r="E201" s="3"/>
      <c r="F201" s="3"/>
      <c r="G201" s="3"/>
      <c r="H201" s="15">
        <v>0.45833333333333331</v>
      </c>
      <c r="I201" s="5">
        <v>43532</v>
      </c>
      <c r="J201" s="6">
        <v>25</v>
      </c>
      <c r="K201" s="3">
        <v>29.5</v>
      </c>
      <c r="L201" s="6">
        <v>9.5E-4</v>
      </c>
      <c r="M201" s="6">
        <f>V201+(LOG10((AB201-W201)/(X201-AB201*Y201)))</f>
        <v>7.5492722585250327</v>
      </c>
      <c r="N201" s="6">
        <f>V201+(LOG10((U201-W201)/(X201-(U201*Y201))))</f>
        <v>7.5538401458462641</v>
      </c>
      <c r="O201" s="18">
        <v>0</v>
      </c>
      <c r="P201" s="18">
        <v>0.02</v>
      </c>
      <c r="Q201" s="18">
        <v>0.1</v>
      </c>
      <c r="R201" s="19">
        <v>0.63</v>
      </c>
      <c r="S201" s="19">
        <v>0.49</v>
      </c>
      <c r="T201" s="19">
        <v>0.12</v>
      </c>
      <c r="U201" s="6">
        <f>((S201-P201-(T201-Q201))/(R201-O201-(T201-Q201)))</f>
        <v>0.73770491803278682</v>
      </c>
      <c r="V201" s="20">
        <f t="shared" si="86"/>
        <v>8.0171697325171891</v>
      </c>
      <c r="W201" s="6">
        <v>6.8999999999999999E-3</v>
      </c>
      <c r="X201" s="6">
        <v>2.222</v>
      </c>
      <c r="Y201" s="6">
        <v>0.13300000000000001</v>
      </c>
      <c r="Z201" s="6">
        <v>11.941370388885369</v>
      </c>
      <c r="AA201" s="6">
        <v>-5.7493759226184871</v>
      </c>
      <c r="AB201" s="6">
        <f>U201-(L201*(Z201+(AA201*U201)))</f>
        <v>0.7303898919123939</v>
      </c>
      <c r="AC201" s="6">
        <f t="shared" ref="AC201:AC210" si="87">Q201-T201</f>
        <v>-1.999999999999999E-2</v>
      </c>
    </row>
    <row r="202" spans="1:29" s="21" customFormat="1" x14ac:dyDescent="0.2">
      <c r="A202" s="3">
        <v>21</v>
      </c>
      <c r="B202" s="3" t="s">
        <v>30</v>
      </c>
      <c r="C202" s="3" t="s">
        <v>31</v>
      </c>
      <c r="D202" s="3">
        <v>5</v>
      </c>
      <c r="E202" s="3"/>
      <c r="F202" s="3"/>
      <c r="G202" s="3"/>
      <c r="H202" s="15">
        <v>0.45833333333333331</v>
      </c>
      <c r="I202" s="5">
        <v>43532</v>
      </c>
      <c r="J202" s="3">
        <v>25</v>
      </c>
      <c r="K202" s="3">
        <v>29.5</v>
      </c>
      <c r="L202" s="6">
        <v>9.5E-4</v>
      </c>
      <c r="M202" s="6">
        <f>V202+(LOG10((AB202-W202)/(X202-(AB202*Y202))))</f>
        <v>7.545750206607833</v>
      </c>
      <c r="N202" s="6">
        <f>V202+(LOG10((U202-W202)/(X202-(U202*Y202))))</f>
        <v>7.5503709052619108</v>
      </c>
      <c r="O202" s="18">
        <v>-0.04</v>
      </c>
      <c r="P202" s="18">
        <v>-0.01</v>
      </c>
      <c r="Q202" s="18">
        <v>7.0000000000000007E-2</v>
      </c>
      <c r="R202" s="19">
        <v>0.54</v>
      </c>
      <c r="S202" s="19">
        <v>0.42</v>
      </c>
      <c r="T202" s="19">
        <v>0.09</v>
      </c>
      <c r="U202" s="3">
        <f>((S202-P202-(T202-Q202))/(R202-O202-(T202-Q202)))</f>
        <v>0.7321428571428571</v>
      </c>
      <c r="V202" s="20">
        <f t="shared" si="86"/>
        <v>8.0171697325171891</v>
      </c>
      <c r="W202" s="3">
        <v>6.8999999999999999E-3</v>
      </c>
      <c r="X202" s="3">
        <v>2.222</v>
      </c>
      <c r="Y202" s="3">
        <v>0.13300000000000001</v>
      </c>
      <c r="Z202" s="6">
        <v>11.941370388885369</v>
      </c>
      <c r="AA202" s="6">
        <v>-5.7493759226184871</v>
      </c>
      <c r="AB202" s="6">
        <f>U202-(L202*(Z202+(AA202*U202)))</f>
        <v>0.72479745156245157</v>
      </c>
      <c r="AC202" s="6">
        <f t="shared" si="87"/>
        <v>-1.999999999999999E-2</v>
      </c>
    </row>
    <row r="203" spans="1:29" s="3" customFormat="1" x14ac:dyDescent="0.2">
      <c r="A203" s="3">
        <v>10</v>
      </c>
      <c r="B203" s="3" t="s">
        <v>30</v>
      </c>
      <c r="C203" s="3" t="s">
        <v>31</v>
      </c>
      <c r="D203" s="3">
        <v>4</v>
      </c>
      <c r="H203" s="15">
        <v>0.45833333333333331</v>
      </c>
      <c r="I203" s="5">
        <v>43532</v>
      </c>
      <c r="J203" s="3">
        <v>25</v>
      </c>
      <c r="K203" s="3">
        <v>29.5</v>
      </c>
      <c r="L203" s="6">
        <v>9.5E-4</v>
      </c>
      <c r="M203" s="3">
        <f t="shared" ref="M203:M210" si="88">V203+(LOG10((AB203-W203)/(X203-(AB203*Y203))))</f>
        <v>6.8196279915563665</v>
      </c>
      <c r="N203" s="3">
        <f t="shared" ref="N203:N210" si="89">V203+(LOG10((U203-W203)/(X203-(U203*Y203))))</f>
        <v>6.8513237926276052</v>
      </c>
      <c r="O203" s="18">
        <v>-0.04</v>
      </c>
      <c r="P203" s="18">
        <v>-0.02</v>
      </c>
      <c r="Q203" s="18">
        <v>7.0000000000000007E-2</v>
      </c>
      <c r="R203" s="19">
        <v>0.66</v>
      </c>
      <c r="S203" s="19">
        <v>0.09</v>
      </c>
      <c r="T203" s="19">
        <v>7.0000000000000007E-2</v>
      </c>
      <c r="U203" s="3">
        <f>((S203-P203-(T203-Q203))/(R203-O203-(T203-Q203)))</f>
        <v>0.15714285714285714</v>
      </c>
      <c r="V203" s="20">
        <f t="shared" si="86"/>
        <v>8.0171697325171891</v>
      </c>
      <c r="W203" s="6">
        <v>6.8999999999999999E-3</v>
      </c>
      <c r="X203" s="6">
        <v>2.222</v>
      </c>
      <c r="Y203" s="6">
        <v>0.13300000000000001</v>
      </c>
      <c r="Z203" s="6">
        <v>11.941370388885369</v>
      </c>
      <c r="AA203" s="6">
        <v>-5.7493759226184871</v>
      </c>
      <c r="AB203" s="6">
        <f>U203-(L203*(Z203+(AA203*U203)))</f>
        <v>0.14665685496472122</v>
      </c>
      <c r="AC203" s="6">
        <f t="shared" si="87"/>
        <v>0</v>
      </c>
    </row>
    <row r="204" spans="1:29" s="6" customFormat="1" x14ac:dyDescent="0.2">
      <c r="A204" s="3">
        <v>6</v>
      </c>
      <c r="B204" s="3" t="s">
        <v>30</v>
      </c>
      <c r="C204" s="3" t="s">
        <v>31</v>
      </c>
      <c r="D204" s="3">
        <v>1</v>
      </c>
      <c r="E204" s="3"/>
      <c r="F204" s="3"/>
      <c r="G204" s="3"/>
      <c r="H204" s="15">
        <v>0.45833333333333331</v>
      </c>
      <c r="I204" s="5">
        <v>43532</v>
      </c>
      <c r="J204" s="3">
        <v>25</v>
      </c>
      <c r="K204" s="3">
        <v>29.5</v>
      </c>
      <c r="L204" s="6">
        <v>9.5E-4</v>
      </c>
      <c r="M204" s="3">
        <f t="shared" si="88"/>
        <v>7.5294266405144548</v>
      </c>
      <c r="N204" s="3">
        <f t="shared" si="89"/>
        <v>7.5342975282556113</v>
      </c>
      <c r="O204" s="18">
        <v>-7.0000000000000007E-2</v>
      </c>
      <c r="P204" s="18">
        <v>-0.04</v>
      </c>
      <c r="Q204" s="18">
        <v>0.04</v>
      </c>
      <c r="R204" s="19">
        <v>0.51</v>
      </c>
      <c r="S204" s="19">
        <v>0.37</v>
      </c>
      <c r="T204" s="19">
        <v>0.04</v>
      </c>
      <c r="U204" s="3">
        <f>((S204-P204-(T204-Q204))/(R204-O204-(T204-Q204)))</f>
        <v>0.70689655172413779</v>
      </c>
      <c r="V204" s="20">
        <f t="shared" si="86"/>
        <v>8.0171697325171891</v>
      </c>
      <c r="W204" s="6">
        <v>6.8999999999999999E-3</v>
      </c>
      <c r="X204" s="6">
        <v>2.222</v>
      </c>
      <c r="Y204" s="6">
        <v>0.13300000000000001</v>
      </c>
      <c r="Z204" s="6">
        <v>11.941370388885369</v>
      </c>
      <c r="AA204" s="6">
        <v>-5.7493759226184871</v>
      </c>
      <c r="AB204" s="6">
        <f t="shared" ref="AB204:AB210" si="90">U204-(L204*(Z204+(AA204*U204)))</f>
        <v>0.69941325316824821</v>
      </c>
      <c r="AC204" s="6">
        <f t="shared" si="87"/>
        <v>0</v>
      </c>
    </row>
    <row r="205" spans="1:29" s="6" customFormat="1" x14ac:dyDescent="0.2">
      <c r="A205" s="3">
        <v>7</v>
      </c>
      <c r="B205" s="3" t="s">
        <v>30</v>
      </c>
      <c r="C205" s="3" t="s">
        <v>31</v>
      </c>
      <c r="D205" s="3">
        <v>2</v>
      </c>
      <c r="E205" s="3"/>
      <c r="F205" s="3"/>
      <c r="G205" s="3"/>
      <c r="H205" s="15">
        <v>0.45833333333333331</v>
      </c>
      <c r="I205" s="5">
        <v>43532</v>
      </c>
      <c r="J205" s="3">
        <v>25</v>
      </c>
      <c r="K205" s="3">
        <v>29.5</v>
      </c>
      <c r="L205" s="6">
        <v>9.5E-4</v>
      </c>
      <c r="M205" s="3">
        <f t="shared" si="88"/>
        <v>6.9685581134296548</v>
      </c>
      <c r="N205" s="3">
        <f t="shared" si="89"/>
        <v>6.9907868408595677</v>
      </c>
      <c r="O205" s="18">
        <v>-0.03</v>
      </c>
      <c r="P205" s="18">
        <v>0</v>
      </c>
      <c r="Q205" s="18">
        <v>0.09</v>
      </c>
      <c r="R205" s="19">
        <v>0.73</v>
      </c>
      <c r="S205" s="19">
        <v>0.17</v>
      </c>
      <c r="T205" s="19">
        <v>0.1</v>
      </c>
      <c r="U205" s="3">
        <f t="shared" ref="U205:U210" si="91">((S205-P205-(T205-Q205))/(R205-O205-(T205-Q205)))</f>
        <v>0.21333333333333335</v>
      </c>
      <c r="V205" s="20">
        <f t="shared" si="86"/>
        <v>8.0171697325171891</v>
      </c>
      <c r="W205" s="6">
        <v>6.8999999999999999E-3</v>
      </c>
      <c r="X205" s="6">
        <v>2.222</v>
      </c>
      <c r="Y205" s="6">
        <v>0.13300000000000001</v>
      </c>
      <c r="Z205" s="6">
        <v>11.941370388885369</v>
      </c>
      <c r="AA205" s="6">
        <v>-5.7493759226184871</v>
      </c>
      <c r="AB205" s="6">
        <f t="shared" si="90"/>
        <v>0.20315423831754292</v>
      </c>
      <c r="AC205" s="6">
        <f t="shared" si="87"/>
        <v>-1.0000000000000009E-2</v>
      </c>
    </row>
    <row r="206" spans="1:29" s="6" customFormat="1" x14ac:dyDescent="0.2">
      <c r="A206" s="3">
        <v>8</v>
      </c>
      <c r="B206" s="3" t="s">
        <v>30</v>
      </c>
      <c r="C206" s="3" t="s">
        <v>31</v>
      </c>
      <c r="D206" s="3">
        <v>6</v>
      </c>
      <c r="E206" s="3"/>
      <c r="F206" s="3"/>
      <c r="G206" s="3"/>
      <c r="H206" s="15">
        <v>0.45833333333333331</v>
      </c>
      <c r="I206" s="5">
        <v>43532</v>
      </c>
      <c r="J206" s="3">
        <v>25</v>
      </c>
      <c r="K206" s="3">
        <v>29.5</v>
      </c>
      <c r="L206" s="6">
        <v>9.5E-4</v>
      </c>
      <c r="M206" s="3">
        <f t="shared" si="88"/>
        <v>7.0237604889210825</v>
      </c>
      <c r="N206" s="3">
        <f t="shared" si="89"/>
        <v>7.0431862500211126</v>
      </c>
      <c r="O206" s="18">
        <v>0.03</v>
      </c>
      <c r="P206" s="18">
        <v>0.04</v>
      </c>
      <c r="Q206" s="18">
        <v>0.12</v>
      </c>
      <c r="R206" s="19">
        <v>0.8</v>
      </c>
      <c r="S206" s="19">
        <v>0.27</v>
      </c>
      <c r="T206" s="19">
        <v>0.18</v>
      </c>
      <c r="U206" s="3">
        <f t="shared" si="91"/>
        <v>0.2394366197183099</v>
      </c>
      <c r="V206" s="20">
        <f t="shared" si="86"/>
        <v>8.0171697325171891</v>
      </c>
      <c r="W206" s="6">
        <v>6.8999999999999999E-3</v>
      </c>
      <c r="X206" s="6">
        <v>2.222</v>
      </c>
      <c r="Y206" s="6">
        <v>0.13300000000000001</v>
      </c>
      <c r="Z206" s="6">
        <v>11.941370388885369</v>
      </c>
      <c r="AA206" s="6">
        <v>-5.7493759226184871</v>
      </c>
      <c r="AB206" s="6">
        <f t="shared" si="90"/>
        <v>0.22940009842845033</v>
      </c>
      <c r="AC206" s="6">
        <f t="shared" si="87"/>
        <v>-0.06</v>
      </c>
    </row>
    <row r="207" spans="1:29" s="6" customFormat="1" x14ac:dyDescent="0.2">
      <c r="A207" s="3">
        <v>11</v>
      </c>
      <c r="B207" s="3" t="s">
        <v>30</v>
      </c>
      <c r="C207" s="3" t="s">
        <v>31</v>
      </c>
      <c r="D207" s="3">
        <v>3</v>
      </c>
      <c r="E207" s="3"/>
      <c r="F207" s="3"/>
      <c r="G207" s="3"/>
      <c r="H207" s="15">
        <v>0.45833333333333331</v>
      </c>
      <c r="I207" s="5">
        <v>43532</v>
      </c>
      <c r="J207" s="3">
        <v>25</v>
      </c>
      <c r="K207" s="3">
        <v>29.5</v>
      </c>
      <c r="L207" s="6">
        <v>9.5E-4</v>
      </c>
      <c r="M207" s="3">
        <f t="shared" si="88"/>
        <v>7.5406349903301662</v>
      </c>
      <c r="N207" s="3">
        <f t="shared" si="89"/>
        <v>7.5453331226030649</v>
      </c>
      <c r="O207" s="18">
        <v>-0.05</v>
      </c>
      <c r="P207" s="18">
        <v>-0.02</v>
      </c>
      <c r="Q207" s="18">
        <v>0.06</v>
      </c>
      <c r="R207" s="19">
        <v>0.54</v>
      </c>
      <c r="S207" s="19">
        <v>0.41</v>
      </c>
      <c r="T207" s="19">
        <v>7.0000000000000007E-2</v>
      </c>
      <c r="U207" s="3">
        <f t="shared" si="91"/>
        <v>0.72413793103448265</v>
      </c>
      <c r="V207" s="20">
        <f t="shared" si="86"/>
        <v>8.0171697325171891</v>
      </c>
      <c r="W207" s="6">
        <v>6.8999999999999999E-3</v>
      </c>
      <c r="X207" s="6">
        <v>2.222</v>
      </c>
      <c r="Y207" s="6">
        <v>0.13300000000000001</v>
      </c>
      <c r="Z207" s="6">
        <v>11.941370388885369</v>
      </c>
      <c r="AA207" s="6">
        <v>-5.7493759226184871</v>
      </c>
      <c r="AB207" s="6">
        <f t="shared" si="90"/>
        <v>0.71674880329111879</v>
      </c>
      <c r="AC207" s="6">
        <f t="shared" si="87"/>
        <v>-1.0000000000000009E-2</v>
      </c>
    </row>
    <row r="208" spans="1:29" s="6" customFormat="1" x14ac:dyDescent="0.2">
      <c r="A208" s="6">
        <v>15</v>
      </c>
      <c r="B208" s="3" t="s">
        <v>30</v>
      </c>
      <c r="C208" s="3" t="s">
        <v>31</v>
      </c>
      <c r="D208" s="3">
        <v>2</v>
      </c>
      <c r="F208" s="3"/>
      <c r="G208" s="3"/>
      <c r="H208" s="15">
        <v>0.45833333333333331</v>
      </c>
      <c r="I208" s="5">
        <v>43532</v>
      </c>
      <c r="J208" s="3">
        <v>25</v>
      </c>
      <c r="K208" s="3">
        <v>29.5</v>
      </c>
      <c r="L208" s="6">
        <v>9.5E-4</v>
      </c>
      <c r="M208" s="3">
        <f t="shared" si="88"/>
        <v>6.8912486444887122</v>
      </c>
      <c r="N208" s="3">
        <f t="shared" si="89"/>
        <v>6.9180129251157201</v>
      </c>
      <c r="O208" s="18">
        <v>-0.01</v>
      </c>
      <c r="P208" s="18">
        <v>0.01</v>
      </c>
      <c r="Q208" s="18">
        <v>0.09</v>
      </c>
      <c r="R208" s="19">
        <v>0.64</v>
      </c>
      <c r="S208" s="19">
        <v>0.12</v>
      </c>
      <c r="T208" s="19">
        <v>0.08</v>
      </c>
      <c r="U208" s="3">
        <f t="shared" si="91"/>
        <v>0.1818181818181818</v>
      </c>
      <c r="V208" s="20">
        <f t="shared" si="86"/>
        <v>8.0171697325171891</v>
      </c>
      <c r="W208" s="6">
        <v>6.8999999999999999E-3</v>
      </c>
      <c r="X208" s="6">
        <v>2.222</v>
      </c>
      <c r="Y208" s="6">
        <v>0.13300000000000001</v>
      </c>
      <c r="Z208" s="6">
        <v>11.941370388885369</v>
      </c>
      <c r="AA208" s="6">
        <v>-5.7493759226184871</v>
      </c>
      <c r="AB208" s="6">
        <f t="shared" si="90"/>
        <v>0.17146695397173844</v>
      </c>
      <c r="AC208" s="6">
        <f t="shared" si="87"/>
        <v>9.999999999999995E-3</v>
      </c>
    </row>
    <row r="209" spans="1:29" s="6" customFormat="1" x14ac:dyDescent="0.2">
      <c r="A209" s="6">
        <v>16</v>
      </c>
      <c r="B209" s="3" t="s">
        <v>30</v>
      </c>
      <c r="C209" s="3" t="s">
        <v>31</v>
      </c>
      <c r="D209" s="3">
        <v>4</v>
      </c>
      <c r="F209" s="3"/>
      <c r="G209" s="3"/>
      <c r="H209" s="15">
        <v>0.45833333333333331</v>
      </c>
      <c r="I209" s="5">
        <v>43532</v>
      </c>
      <c r="J209" s="3">
        <v>25</v>
      </c>
      <c r="K209" s="3">
        <v>29.5</v>
      </c>
      <c r="L209" s="6">
        <v>9.5E-4</v>
      </c>
      <c r="M209" s="3">
        <f t="shared" si="88"/>
        <v>6.8056555875099054</v>
      </c>
      <c r="N209" s="3">
        <f t="shared" si="89"/>
        <v>6.8384045645000739</v>
      </c>
      <c r="O209" s="18">
        <v>-0.02</v>
      </c>
      <c r="P209" s="18">
        <v>0.01</v>
      </c>
      <c r="Q209" s="18">
        <v>0.1</v>
      </c>
      <c r="R209" s="19">
        <v>0.71</v>
      </c>
      <c r="S209" s="19">
        <v>0.13</v>
      </c>
      <c r="T209" s="19">
        <v>0.11</v>
      </c>
      <c r="U209" s="3">
        <f t="shared" si="91"/>
        <v>0.15277777777777779</v>
      </c>
      <c r="V209" s="20">
        <f t="shared" si="86"/>
        <v>8.0171697325171891</v>
      </c>
      <c r="W209" s="6">
        <v>6.8999999999999999E-3</v>
      </c>
      <c r="X209" s="6">
        <v>2.222</v>
      </c>
      <c r="Y209" s="6">
        <v>0.13300000000000001</v>
      </c>
      <c r="Z209" s="6">
        <v>11.941370388885369</v>
      </c>
      <c r="AA209" s="6">
        <v>-5.7493759226184871</v>
      </c>
      <c r="AB209" s="6">
        <f t="shared" si="90"/>
        <v>0.14226793394155007</v>
      </c>
      <c r="AC209" s="6">
        <f t="shared" si="87"/>
        <v>-9.999999999999995E-3</v>
      </c>
    </row>
    <row r="210" spans="1:29" s="6" customFormat="1" x14ac:dyDescent="0.2">
      <c r="A210" s="6">
        <v>17</v>
      </c>
      <c r="B210" s="3" t="s">
        <v>30</v>
      </c>
      <c r="C210" s="3" t="s">
        <v>31</v>
      </c>
      <c r="D210" s="3">
        <v>3</v>
      </c>
      <c r="F210" s="3"/>
      <c r="G210" s="3"/>
      <c r="H210" s="15">
        <v>0.45833333333333331</v>
      </c>
      <c r="I210" s="5">
        <v>43532</v>
      </c>
      <c r="J210" s="3">
        <v>25</v>
      </c>
      <c r="K210" s="3">
        <v>29.5</v>
      </c>
      <c r="L210" s="6">
        <v>9.5E-4</v>
      </c>
      <c r="M210" s="3">
        <f t="shared" si="88"/>
        <v>7.5543288500028316</v>
      </c>
      <c r="N210" s="3">
        <f t="shared" si="89"/>
        <v>7.5588216291264976</v>
      </c>
      <c r="O210" s="18">
        <v>-0.01</v>
      </c>
      <c r="P210" s="18">
        <v>0</v>
      </c>
      <c r="Q210" s="18">
        <v>0.08</v>
      </c>
      <c r="R210" s="19">
        <v>0.57999999999999996</v>
      </c>
      <c r="S210" s="19">
        <v>0.44</v>
      </c>
      <c r="T210" s="19">
        <v>0.08</v>
      </c>
      <c r="U210" s="3">
        <f t="shared" si="91"/>
        <v>0.74576271186440679</v>
      </c>
      <c r="V210" s="20">
        <f t="shared" si="86"/>
        <v>8.0171697325171891</v>
      </c>
      <c r="W210" s="6">
        <v>6.8999999999999999E-3</v>
      </c>
      <c r="X210" s="6">
        <v>2.222</v>
      </c>
      <c r="Y210" s="6">
        <v>0.13300000000000001</v>
      </c>
      <c r="Z210" s="6">
        <v>11.941370388885369</v>
      </c>
      <c r="AA210" s="6">
        <v>-5.7493759226184871</v>
      </c>
      <c r="AB210" s="6">
        <f t="shared" si="90"/>
        <v>0.73849169666556658</v>
      </c>
      <c r="AC210" s="6">
        <f t="shared" si="87"/>
        <v>0</v>
      </c>
    </row>
    <row r="211" spans="1:29" s="6" customFormat="1" x14ac:dyDescent="0.2">
      <c r="A211" s="6">
        <v>20</v>
      </c>
      <c r="B211" s="3" t="s">
        <v>30</v>
      </c>
      <c r="C211" s="3" t="s">
        <v>31</v>
      </c>
      <c r="D211" s="3">
        <v>1</v>
      </c>
      <c r="F211" s="3"/>
      <c r="G211" s="3"/>
      <c r="H211" s="15">
        <v>0.45833333333333331</v>
      </c>
      <c r="I211" s="5">
        <v>43532</v>
      </c>
      <c r="J211" s="3">
        <v>25</v>
      </c>
      <c r="K211" s="3">
        <v>29.5</v>
      </c>
      <c r="L211" s="6">
        <v>9.5E-4</v>
      </c>
      <c r="M211" s="3">
        <f>V211+(LOG10((AB211-W211)/(X211-(AB211*Y211))))</f>
        <v>7.5465062477009726</v>
      </c>
      <c r="N211" s="3">
        <f>V211+(LOG10((U211-W211)/(X211-(U211*Y211))))</f>
        <v>7.5511155753453174</v>
      </c>
      <c r="O211" s="18">
        <v>-0.03</v>
      </c>
      <c r="P211" s="18">
        <v>-0.02</v>
      </c>
      <c r="Q211" s="18">
        <v>7.0000000000000007E-2</v>
      </c>
      <c r="R211" s="19">
        <v>0.56000000000000005</v>
      </c>
      <c r="S211" s="19">
        <v>0.41</v>
      </c>
      <c r="T211" s="19">
        <v>0.06</v>
      </c>
      <c r="U211" s="3">
        <f>((S211-P211-(T211-Q211))/(R211-O211-(T211-Q211)))</f>
        <v>0.73333333333333328</v>
      </c>
      <c r="V211" s="20">
        <f t="shared" si="86"/>
        <v>8.0171697325171891</v>
      </c>
      <c r="W211" s="6">
        <v>6.8999999999999999E-3</v>
      </c>
      <c r="X211" s="6">
        <v>2.222</v>
      </c>
      <c r="Y211" s="6">
        <v>0.13300000000000001</v>
      </c>
      <c r="Z211" s="6">
        <v>11.941370388885399</v>
      </c>
      <c r="AA211" s="6">
        <v>-5.7493759226184897</v>
      </c>
      <c r="AB211" s="6">
        <f>U211-(L211*(Z211+(AA211*U211)))</f>
        <v>0.72599443002331632</v>
      </c>
      <c r="AC211" s="6">
        <f>Q211-T211</f>
        <v>1.0000000000000009E-2</v>
      </c>
    </row>
    <row r="212" spans="1:29" s="6" customFormat="1" x14ac:dyDescent="0.2">
      <c r="A212" s="6">
        <v>19</v>
      </c>
      <c r="B212" s="3" t="s">
        <v>30</v>
      </c>
      <c r="C212" s="3" t="s">
        <v>31</v>
      </c>
      <c r="D212" s="3">
        <v>6</v>
      </c>
      <c r="F212" s="3"/>
      <c r="G212" s="3"/>
      <c r="H212" s="15">
        <v>0.45833333333333331</v>
      </c>
      <c r="I212" s="5">
        <v>43532</v>
      </c>
      <c r="J212" s="3">
        <v>25</v>
      </c>
      <c r="K212" s="3">
        <v>29.5</v>
      </c>
      <c r="L212" s="6">
        <v>9.5E-4</v>
      </c>
      <c r="M212" s="3">
        <f>V212+(LOG10((AB212-W212)/(X212-(AB212*Y212))))</f>
        <v>6.9658206592072807</v>
      </c>
      <c r="N212" s="3">
        <f>V212+(LOG10((U212-W212)/(X212-(U212*Y212))))</f>
        <v>6.9881973483505488</v>
      </c>
      <c r="O212" s="18">
        <v>-0.03</v>
      </c>
      <c r="P212" s="18">
        <v>-0.02</v>
      </c>
      <c r="Q212" s="18">
        <v>0.06</v>
      </c>
      <c r="R212" s="19">
        <v>0.63</v>
      </c>
      <c r="S212" s="19">
        <v>0.12</v>
      </c>
      <c r="T212" s="19">
        <v>0.06</v>
      </c>
      <c r="U212" s="3">
        <f>((S212-P212-(T212-Q212))/(R212-O212-(T212-Q212)))</f>
        <v>0.2121212121212121</v>
      </c>
      <c r="V212" s="20">
        <f t="shared" si="86"/>
        <v>8.0171697325171891</v>
      </c>
      <c r="W212" s="6">
        <v>6.8999999999999999E-3</v>
      </c>
      <c r="X212" s="6">
        <v>2.222</v>
      </c>
      <c r="Y212" s="6">
        <v>0.13300000000000001</v>
      </c>
      <c r="Z212" s="6">
        <v>11.941370388885399</v>
      </c>
      <c r="AA212" s="6">
        <v>-5.7493759226184897</v>
      </c>
      <c r="AB212" s="6">
        <f>U212-(L212*(Z212+(AA212*U212)))</f>
        <v>0.20193549661193499</v>
      </c>
      <c r="AC212" s="6">
        <f>Q212-T212</f>
        <v>0</v>
      </c>
    </row>
    <row r="213" spans="1:29" s="6" customFormat="1" x14ac:dyDescent="0.2">
      <c r="A213" s="3">
        <v>1</v>
      </c>
      <c r="B213" s="3" t="s">
        <v>30</v>
      </c>
      <c r="C213" s="3" t="s">
        <v>31</v>
      </c>
      <c r="D213" s="3">
        <v>1</v>
      </c>
      <c r="E213" s="3"/>
      <c r="F213" s="3"/>
      <c r="G213" s="3"/>
      <c r="H213" s="15">
        <v>0.45833333333333331</v>
      </c>
      <c r="I213" s="5">
        <v>43544</v>
      </c>
      <c r="J213" s="6">
        <v>25</v>
      </c>
      <c r="K213" s="3">
        <v>29.5</v>
      </c>
      <c r="L213" s="6">
        <v>9.5E-4</v>
      </c>
      <c r="M213" s="6">
        <f>V213+(LOG10((AB213-W213)/(X213-AB213*Y213)))</f>
        <v>7.5182737943757587</v>
      </c>
      <c r="N213" s="6">
        <f>V213+(LOG10((U213-W213)/(X213-(U213*Y213))))</f>
        <v>7.5233208761654575</v>
      </c>
      <c r="O213" s="18">
        <v>-0.06</v>
      </c>
      <c r="P213" s="18">
        <v>-0.03</v>
      </c>
      <c r="Q213" s="18">
        <v>0.06</v>
      </c>
      <c r="R213" s="19">
        <v>0.64</v>
      </c>
      <c r="S213" s="19">
        <v>0.45</v>
      </c>
      <c r="T213" s="19">
        <v>0.05</v>
      </c>
      <c r="U213" s="6">
        <f>((S213-P213-(T213-Q213))/(R213-O213-(T213-Q213)))</f>
        <v>0.6901408450704225</v>
      </c>
      <c r="V213" s="20">
        <f t="shared" si="86"/>
        <v>8.0171697325171891</v>
      </c>
      <c r="W213" s="6">
        <v>6.8999999999999999E-3</v>
      </c>
      <c r="X213" s="6">
        <v>2.222</v>
      </c>
      <c r="Y213" s="6">
        <v>0.13300000000000001</v>
      </c>
      <c r="Z213" s="6">
        <v>11.941370388885369</v>
      </c>
      <c r="AA213" s="6">
        <v>-5.7493759226184871</v>
      </c>
      <c r="AB213" s="6">
        <f>U213-(L213*(Z213+(AA213*U213)))</f>
        <v>0.68256602840095171</v>
      </c>
      <c r="AC213" s="6">
        <f t="shared" ref="AC213:AC217" si="92">Q213-T213</f>
        <v>9.999999999999995E-3</v>
      </c>
    </row>
    <row r="214" spans="1:29" s="21" customFormat="1" x14ac:dyDescent="0.2">
      <c r="A214" s="3">
        <v>2</v>
      </c>
      <c r="B214" s="3" t="s">
        <v>30</v>
      </c>
      <c r="C214" s="3" t="s">
        <v>31</v>
      </c>
      <c r="D214" s="3">
        <v>1</v>
      </c>
      <c r="E214" s="3"/>
      <c r="F214" s="3"/>
      <c r="G214" s="3"/>
      <c r="H214" s="15">
        <v>0.45833333333333331</v>
      </c>
      <c r="I214" s="5">
        <v>43544</v>
      </c>
      <c r="J214" s="3">
        <v>25</v>
      </c>
      <c r="K214" s="3">
        <v>29.5</v>
      </c>
      <c r="L214" s="6">
        <v>9.5E-4</v>
      </c>
      <c r="M214" s="6">
        <f>V214+(LOG10((AB214-W214)/(X214-(AB214*Y214))))</f>
        <v>7.5179465678508146</v>
      </c>
      <c r="N214" s="6">
        <f>V214+(LOG10((U214-W214)/(X214-(U214*Y214))))</f>
        <v>7.5229988850164178</v>
      </c>
      <c r="O214" s="18">
        <v>-0.05</v>
      </c>
      <c r="P214" s="18">
        <v>-0.01</v>
      </c>
      <c r="Q214" s="18">
        <v>0.08</v>
      </c>
      <c r="R214" s="19">
        <v>0.53</v>
      </c>
      <c r="S214" s="19">
        <v>0.39</v>
      </c>
      <c r="T214" s="19">
        <v>0.08</v>
      </c>
      <c r="U214" s="3">
        <f>((S214-P214-(T214-Q214))/(R214-O214-(T214-Q214)))</f>
        <v>0.68965517241379304</v>
      </c>
      <c r="V214" s="20">
        <f t="shared" si="86"/>
        <v>8.0171697325171891</v>
      </c>
      <c r="W214" s="3">
        <v>6.8999999999999999E-3</v>
      </c>
      <c r="X214" s="3">
        <v>2.222</v>
      </c>
      <c r="Y214" s="3">
        <v>0.13300000000000001</v>
      </c>
      <c r="Z214" s="6">
        <v>11.941370388885369</v>
      </c>
      <c r="AA214" s="6">
        <v>-5.7493759226184871</v>
      </c>
      <c r="AB214" s="6">
        <f>U214-(L214*(Z214+(AA214*U214)))</f>
        <v>0.68207770304537785</v>
      </c>
      <c r="AC214" s="6">
        <f t="shared" si="92"/>
        <v>0</v>
      </c>
    </row>
    <row r="215" spans="1:29" s="6" customFormat="1" x14ac:dyDescent="0.2">
      <c r="A215" s="3">
        <v>6</v>
      </c>
      <c r="B215" s="3" t="s">
        <v>30</v>
      </c>
      <c r="C215" s="3" t="s">
        <v>31</v>
      </c>
      <c r="D215" s="3">
        <v>2</v>
      </c>
      <c r="E215" s="3"/>
      <c r="F215" s="3"/>
      <c r="G215" s="3"/>
      <c r="H215" s="15">
        <v>0.45833333333333331</v>
      </c>
      <c r="I215" s="5">
        <v>43544</v>
      </c>
      <c r="J215" s="3">
        <v>25</v>
      </c>
      <c r="K215" s="3">
        <v>29.5</v>
      </c>
      <c r="L215" s="6">
        <v>9.5E-4</v>
      </c>
      <c r="M215" s="3">
        <f t="shared" ref="M215:M217" si="93">V215+(LOG10((AB215-W215)/(X215-(AB215*Y215))))</f>
        <v>7.0296637890772322</v>
      </c>
      <c r="N215" s="3">
        <f t="shared" ref="N215:N217" si="94">V215+(LOG10((U215-W215)/(X215-(U215*Y215))))</f>
        <v>7.0488093105385818</v>
      </c>
      <c r="O215" s="18">
        <v>-0.02</v>
      </c>
      <c r="P215" s="18">
        <v>0</v>
      </c>
      <c r="Q215" s="18">
        <v>0.09</v>
      </c>
      <c r="R215" s="19">
        <v>0.64</v>
      </c>
      <c r="S215" s="19">
        <v>0.16</v>
      </c>
      <c r="T215" s="19">
        <v>0.09</v>
      </c>
      <c r="U215" s="3">
        <f t="shared" ref="U215:U217" si="95">((S215-P215-(T215-Q215))/(R215-O215-(T215-Q215)))</f>
        <v>0.24242424242424243</v>
      </c>
      <c r="V215" s="20">
        <f t="shared" si="86"/>
        <v>8.0171697325171891</v>
      </c>
      <c r="W215" s="6">
        <v>6.8999999999999999E-3</v>
      </c>
      <c r="X215" s="6">
        <v>2.222</v>
      </c>
      <c r="Y215" s="6">
        <v>0.13300000000000001</v>
      </c>
      <c r="Z215" s="6">
        <v>11.941370388885369</v>
      </c>
      <c r="AA215" s="6">
        <v>-5.7493759226184871</v>
      </c>
      <c r="AB215" s="6">
        <f t="shared" ref="AB215:AB217" si="96">U215-(L215*(Z215+(AA215*U215)))</f>
        <v>0.23240403925213166</v>
      </c>
      <c r="AC215" s="6">
        <f t="shared" si="92"/>
        <v>0</v>
      </c>
    </row>
    <row r="216" spans="1:29" s="6" customFormat="1" x14ac:dyDescent="0.2">
      <c r="A216" s="6">
        <v>8</v>
      </c>
      <c r="B216" s="3" t="s">
        <v>30</v>
      </c>
      <c r="C216" s="3" t="s">
        <v>31</v>
      </c>
      <c r="D216" s="3">
        <v>2</v>
      </c>
      <c r="F216" s="3"/>
      <c r="G216" s="3"/>
      <c r="H216" s="15">
        <v>0.45833333333333331</v>
      </c>
      <c r="I216" s="5">
        <v>43544</v>
      </c>
      <c r="J216" s="3">
        <v>25</v>
      </c>
      <c r="K216" s="3">
        <v>29.5</v>
      </c>
      <c r="L216" s="6">
        <v>9.5E-4</v>
      </c>
      <c r="M216" s="3">
        <f t="shared" si="93"/>
        <v>6.9988848812344138</v>
      </c>
      <c r="N216" s="3">
        <f t="shared" si="94"/>
        <v>7.0195320603186593</v>
      </c>
      <c r="O216" s="18">
        <v>-7.0000000000000007E-2</v>
      </c>
      <c r="P216" s="18">
        <v>-0.05</v>
      </c>
      <c r="Q216" s="18">
        <v>0.04</v>
      </c>
      <c r="R216" s="19">
        <v>0.61</v>
      </c>
      <c r="S216" s="19">
        <v>0.12</v>
      </c>
      <c r="T216" s="19">
        <v>0.06</v>
      </c>
      <c r="U216" s="3">
        <f t="shared" si="95"/>
        <v>0.22727272727272729</v>
      </c>
      <c r="V216" s="20">
        <f t="shared" si="86"/>
        <v>8.0171697325171891</v>
      </c>
      <c r="W216" s="6">
        <v>6.8999999999999999E-3</v>
      </c>
      <c r="X216" s="6">
        <v>2.222</v>
      </c>
      <c r="Y216" s="6">
        <v>0.13300000000000001</v>
      </c>
      <c r="Z216" s="6">
        <v>11.941370388885369</v>
      </c>
      <c r="AA216" s="6">
        <v>-5.7493759226184871</v>
      </c>
      <c r="AB216" s="6">
        <f t="shared" si="96"/>
        <v>0.21716976793203335</v>
      </c>
      <c r="AC216" s="6">
        <f t="shared" si="92"/>
        <v>-1.9999999999999997E-2</v>
      </c>
    </row>
    <row r="217" spans="1:29" s="6" customFormat="1" x14ac:dyDescent="0.2">
      <c r="A217" s="6">
        <v>10</v>
      </c>
      <c r="B217" s="3" t="s">
        <v>30</v>
      </c>
      <c r="C217" s="3" t="s">
        <v>31</v>
      </c>
      <c r="D217" s="3">
        <v>3</v>
      </c>
      <c r="F217" s="3"/>
      <c r="G217" s="3"/>
      <c r="H217" s="15">
        <v>0.45833333333333331</v>
      </c>
      <c r="I217" s="5">
        <v>43544</v>
      </c>
      <c r="J217" s="3">
        <v>25</v>
      </c>
      <c r="K217" s="3">
        <v>29.5</v>
      </c>
      <c r="L217" s="6">
        <v>9.5E-4</v>
      </c>
      <c r="M217" s="3">
        <f t="shared" si="93"/>
        <v>7.5059852573297112</v>
      </c>
      <c r="N217" s="3">
        <f t="shared" si="94"/>
        <v>7.5112315678848125</v>
      </c>
      <c r="O217" s="18">
        <v>-0.05</v>
      </c>
      <c r="P217" s="18">
        <v>-0.02</v>
      </c>
      <c r="Q217" s="18">
        <v>7.0000000000000007E-2</v>
      </c>
      <c r="R217" s="19">
        <v>0.57999999999999996</v>
      </c>
      <c r="S217" s="19">
        <v>0.41</v>
      </c>
      <c r="T217" s="19">
        <v>0.09</v>
      </c>
      <c r="U217" s="3">
        <f t="shared" si="95"/>
        <v>0.67213114754098369</v>
      </c>
      <c r="V217" s="20">
        <f t="shared" si="86"/>
        <v>8.0171697325171891</v>
      </c>
      <c r="W217" s="6">
        <v>6.8999999999999999E-3</v>
      </c>
      <c r="X217" s="6">
        <v>2.222</v>
      </c>
      <c r="Y217" s="6">
        <v>0.13300000000000001</v>
      </c>
      <c r="Z217" s="6">
        <v>11.941370388885369</v>
      </c>
      <c r="AA217" s="6">
        <v>-5.7493759226184871</v>
      </c>
      <c r="AB217" s="6">
        <f t="shared" si="96"/>
        <v>0.66445796357623099</v>
      </c>
      <c r="AC217" s="6">
        <f t="shared" si="92"/>
        <v>-1.999999999999999E-2</v>
      </c>
    </row>
    <row r="218" spans="1:29" s="6" customFormat="1" x14ac:dyDescent="0.2">
      <c r="A218" s="6">
        <v>11</v>
      </c>
      <c r="B218" s="3" t="s">
        <v>30</v>
      </c>
      <c r="C218" s="3" t="s">
        <v>31</v>
      </c>
      <c r="D218" s="3">
        <v>3</v>
      </c>
      <c r="F218" s="3"/>
      <c r="G218" s="3"/>
      <c r="H218" s="15">
        <v>0.45833333333333331</v>
      </c>
      <c r="I218" s="5">
        <v>43544</v>
      </c>
      <c r="J218" s="3">
        <v>25</v>
      </c>
      <c r="K218" s="3">
        <v>29.5</v>
      </c>
      <c r="L218" s="6">
        <v>9.5E-4</v>
      </c>
      <c r="M218" s="3">
        <f>V218+(LOG10((AB218-W218)/(X218-(AB218*Y218))))</f>
        <v>7.5089755789320982</v>
      </c>
      <c r="N218" s="3">
        <f>V218+(LOG10((U218-W218)/(X218-(U218*Y218))))</f>
        <v>7.5141729093940821</v>
      </c>
      <c r="O218" s="18">
        <v>-0.05</v>
      </c>
      <c r="P218" s="18">
        <v>-0.02</v>
      </c>
      <c r="Q218" s="18">
        <v>7.0000000000000007E-2</v>
      </c>
      <c r="R218" s="19">
        <v>0.65</v>
      </c>
      <c r="S218" s="19">
        <v>0.46</v>
      </c>
      <c r="T218" s="19">
        <v>0.09</v>
      </c>
      <c r="U218" s="3">
        <f>((S218-P218-(T218-Q218))/(R218-O218-(T218-Q218)))</f>
        <v>0.67647058823529416</v>
      </c>
      <c r="V218" s="20">
        <f t="shared" si="86"/>
        <v>8.0171697325171891</v>
      </c>
      <c r="W218" s="6">
        <v>6.8999999999999999E-3</v>
      </c>
      <c r="X218" s="6">
        <v>2.222</v>
      </c>
      <c r="Y218" s="6">
        <v>0.13300000000000001</v>
      </c>
      <c r="Z218" s="6">
        <v>11.941370388885399</v>
      </c>
      <c r="AA218" s="6">
        <v>-5.7493759226184897</v>
      </c>
      <c r="AB218" s="6">
        <f>U218-(L218*(Z218+(AA218*U218)))</f>
        <v>0.66882110589259458</v>
      </c>
      <c r="AC218" s="6">
        <f>Q218-T218</f>
        <v>-1.999999999999999E-2</v>
      </c>
    </row>
    <row r="219" spans="1:29" s="6" customFormat="1" x14ac:dyDescent="0.2">
      <c r="A219" s="6">
        <v>14</v>
      </c>
      <c r="B219" s="3" t="s">
        <v>30</v>
      </c>
      <c r="C219" s="3" t="s">
        <v>31</v>
      </c>
      <c r="D219" s="3">
        <v>4</v>
      </c>
      <c r="F219" s="3"/>
      <c r="G219" s="3"/>
      <c r="H219" s="15">
        <v>0.45833333333333298</v>
      </c>
      <c r="I219" s="5">
        <v>43544</v>
      </c>
      <c r="J219" s="3">
        <v>25</v>
      </c>
      <c r="K219" s="3">
        <v>29.5</v>
      </c>
      <c r="L219" s="6">
        <v>9.5E-4</v>
      </c>
      <c r="M219" s="3">
        <f t="shared" ref="M219:M224" si="97">V219+(LOG10((AB219-W219)/(X219-(AB219*Y219))))</f>
        <v>7.0000933547860091</v>
      </c>
      <c r="N219" s="3">
        <f t="shared" ref="N219:N224" si="98">V219+(LOG10((U219-W219)/(X219-(U219*Y219))))</f>
        <v>7.0206796511427907</v>
      </c>
      <c r="O219" s="18">
        <v>-0.03</v>
      </c>
      <c r="P219" s="18">
        <v>0</v>
      </c>
      <c r="Q219" s="18">
        <v>0.09</v>
      </c>
      <c r="R219" s="19">
        <v>0.76</v>
      </c>
      <c r="S219" s="19">
        <v>0.18</v>
      </c>
      <c r="T219" s="19">
        <v>0.09</v>
      </c>
      <c r="U219" s="3">
        <f t="shared" ref="U219:U224" si="99">((S219-P219-(T219-Q219))/(R219-O219-(T219-Q219)))</f>
        <v>0.22784810126582278</v>
      </c>
      <c r="V219" s="20">
        <f t="shared" si="86"/>
        <v>8.0171697325171891</v>
      </c>
      <c r="W219" s="6">
        <v>6.8999999999999999E-3</v>
      </c>
      <c r="X219" s="6">
        <v>2.222</v>
      </c>
      <c r="Y219" s="6">
        <v>0.13300000000000001</v>
      </c>
      <c r="Z219" s="6">
        <v>11.941370388885399</v>
      </c>
      <c r="AA219" s="6">
        <v>-5.7493759226184897</v>
      </c>
      <c r="AB219" s="6">
        <f t="shared" ref="AB219:AB224" si="100">U219-(L219*(Z219+(AA219*U219)))</f>
        <v>0.21774828456444212</v>
      </c>
      <c r="AC219" s="6">
        <f t="shared" ref="AC219:AC234" si="101">Q219-T219</f>
        <v>0</v>
      </c>
    </row>
    <row r="220" spans="1:29" s="6" customFormat="1" x14ac:dyDescent="0.2">
      <c r="A220" s="6">
        <v>15</v>
      </c>
      <c r="B220" s="3" t="s">
        <v>30</v>
      </c>
      <c r="C220" s="3" t="s">
        <v>31</v>
      </c>
      <c r="D220" s="3">
        <v>4</v>
      </c>
      <c r="F220" s="3"/>
      <c r="G220" s="3"/>
      <c r="H220" s="15">
        <v>0.45833333333333298</v>
      </c>
      <c r="I220" s="5">
        <v>43544</v>
      </c>
      <c r="J220" s="3">
        <v>25</v>
      </c>
      <c r="K220" s="3">
        <v>29.5</v>
      </c>
      <c r="L220" s="6">
        <v>9.5E-4</v>
      </c>
      <c r="M220" s="3">
        <f t="shared" si="97"/>
        <v>7.0023269368904835</v>
      </c>
      <c r="N220" s="3">
        <f t="shared" si="98"/>
        <v>7.022801127304235</v>
      </c>
      <c r="O220" s="18">
        <v>-0.02</v>
      </c>
      <c r="P220" s="18">
        <v>-0.01</v>
      </c>
      <c r="Q220" s="18">
        <v>0.08</v>
      </c>
      <c r="R220" s="19">
        <v>0.82</v>
      </c>
      <c r="S220" s="19">
        <v>0.19</v>
      </c>
      <c r="T220" s="19">
        <v>0.09</v>
      </c>
      <c r="U220" s="3">
        <f t="shared" si="99"/>
        <v>0.22891566265060243</v>
      </c>
      <c r="V220" s="20">
        <f t="shared" si="86"/>
        <v>8.0171697325171891</v>
      </c>
      <c r="W220" s="6">
        <v>6.8999999999999999E-3</v>
      </c>
      <c r="X220" s="6">
        <v>2.222</v>
      </c>
      <c r="Y220" s="6">
        <v>0.13300000000000001</v>
      </c>
      <c r="Z220" s="6">
        <v>11.941370388885399</v>
      </c>
      <c r="AA220" s="6">
        <v>-5.7493759226184897</v>
      </c>
      <c r="AB220" s="6">
        <f t="shared" si="100"/>
        <v>0.21882167687035725</v>
      </c>
      <c r="AC220" s="6">
        <f t="shared" si="101"/>
        <v>-9.999999999999995E-3</v>
      </c>
    </row>
    <row r="221" spans="1:29" s="6" customFormat="1" x14ac:dyDescent="0.2">
      <c r="A221" s="6">
        <v>16</v>
      </c>
      <c r="B221" s="3" t="s">
        <v>30</v>
      </c>
      <c r="C221" s="3" t="s">
        <v>31</v>
      </c>
      <c r="D221" s="3">
        <v>5</v>
      </c>
      <c r="F221" s="3"/>
      <c r="G221" s="3"/>
      <c r="H221" s="15">
        <v>0.45833333333333298</v>
      </c>
      <c r="I221" s="5">
        <v>43544</v>
      </c>
      <c r="J221" s="3">
        <v>25</v>
      </c>
      <c r="K221" s="3">
        <v>29.5</v>
      </c>
      <c r="L221" s="6">
        <v>9.5E-4</v>
      </c>
      <c r="M221" s="3">
        <f t="shared" si="97"/>
        <v>7.5356490577689357</v>
      </c>
      <c r="N221" s="3">
        <f t="shared" si="98"/>
        <v>7.5404235116294602</v>
      </c>
      <c r="O221" s="18">
        <v>-0.01</v>
      </c>
      <c r="P221" s="18">
        <v>0</v>
      </c>
      <c r="Q221" s="18">
        <v>0.09</v>
      </c>
      <c r="R221" s="19">
        <v>0.66</v>
      </c>
      <c r="S221" s="19">
        <v>0.48</v>
      </c>
      <c r="T221" s="19">
        <v>0.09</v>
      </c>
      <c r="U221" s="3">
        <f t="shared" si="99"/>
        <v>0.71641791044776115</v>
      </c>
      <c r="V221" s="20">
        <f t="shared" si="86"/>
        <v>8.0171697325171891</v>
      </c>
      <c r="W221" s="6">
        <v>6.8999999999999999E-3</v>
      </c>
      <c r="X221" s="6">
        <v>2.222</v>
      </c>
      <c r="Y221" s="6">
        <v>0.13300000000000001</v>
      </c>
      <c r="Z221" s="6">
        <v>11.941370388885399</v>
      </c>
      <c r="AA221" s="6">
        <v>-5.7493759226184897</v>
      </c>
      <c r="AB221" s="6">
        <f t="shared" si="100"/>
        <v>0.70898661666893803</v>
      </c>
      <c r="AC221" s="6">
        <f t="shared" si="101"/>
        <v>0</v>
      </c>
    </row>
    <row r="222" spans="1:29" s="6" customFormat="1" x14ac:dyDescent="0.2">
      <c r="A222" s="6">
        <v>17</v>
      </c>
      <c r="B222" s="3" t="s">
        <v>30</v>
      </c>
      <c r="C222" s="3" t="s">
        <v>31</v>
      </c>
      <c r="D222" s="3">
        <v>5</v>
      </c>
      <c r="F222" s="3"/>
      <c r="G222" s="3"/>
      <c r="H222" s="15">
        <v>0.45833333333333298</v>
      </c>
      <c r="I222" s="5">
        <v>43544</v>
      </c>
      <c r="J222" s="3">
        <v>25</v>
      </c>
      <c r="K222" s="3">
        <v>29.5</v>
      </c>
      <c r="L222" s="6">
        <v>9.5E-4</v>
      </c>
      <c r="M222" s="3">
        <f t="shared" si="97"/>
        <v>7.5058081511177681</v>
      </c>
      <c r="N222" s="3">
        <f t="shared" si="98"/>
        <v>7.5110573727606527</v>
      </c>
      <c r="O222" s="18">
        <v>-7.0000000000000007E-2</v>
      </c>
      <c r="P222" s="18">
        <v>-0.05</v>
      </c>
      <c r="Q222" s="18">
        <v>0.03</v>
      </c>
      <c r="R222" s="19">
        <v>0.59</v>
      </c>
      <c r="S222" s="19">
        <v>0.4</v>
      </c>
      <c r="T222" s="19">
        <v>0.05</v>
      </c>
      <c r="U222" s="3">
        <f t="shared" si="99"/>
        <v>0.67187500000000011</v>
      </c>
      <c r="V222" s="20">
        <f t="shared" si="86"/>
        <v>8.0171697325171891</v>
      </c>
      <c r="W222" s="6">
        <v>6.8999999999999999E-3</v>
      </c>
      <c r="X222" s="6">
        <v>2.222</v>
      </c>
      <c r="Y222" s="6">
        <v>0.13300000000000001</v>
      </c>
      <c r="Z222" s="6">
        <v>11.941370388885399</v>
      </c>
      <c r="AA222" s="6">
        <v>-5.7493759226184897</v>
      </c>
      <c r="AB222" s="6">
        <f t="shared" si="100"/>
        <v>0.66420041698116783</v>
      </c>
      <c r="AC222" s="6">
        <f t="shared" si="101"/>
        <v>-2.0000000000000004E-2</v>
      </c>
    </row>
    <row r="223" spans="1:29" s="6" customFormat="1" x14ac:dyDescent="0.2">
      <c r="A223" s="6">
        <v>19</v>
      </c>
      <c r="B223" s="3" t="s">
        <v>30</v>
      </c>
      <c r="C223" s="3" t="s">
        <v>31</v>
      </c>
      <c r="D223" s="3">
        <v>6</v>
      </c>
      <c r="F223" s="3"/>
      <c r="G223" s="3"/>
      <c r="H223" s="15">
        <v>0.45833333333333298</v>
      </c>
      <c r="I223" s="5">
        <v>43544</v>
      </c>
      <c r="J223" s="3">
        <v>25</v>
      </c>
      <c r="K223" s="3">
        <v>29.5</v>
      </c>
      <c r="L223" s="6">
        <v>9.5E-4</v>
      </c>
      <c r="M223" s="3">
        <f t="shared" si="97"/>
        <v>6.9196696096955312</v>
      </c>
      <c r="N223" s="3">
        <f t="shared" si="98"/>
        <v>6.9446777534170891</v>
      </c>
      <c r="O223" s="18">
        <v>0.01</v>
      </c>
      <c r="P223" s="18">
        <v>0.03</v>
      </c>
      <c r="Q223" s="18">
        <v>0.12</v>
      </c>
      <c r="R223" s="19">
        <v>0.86</v>
      </c>
      <c r="S223" s="19">
        <v>0.21</v>
      </c>
      <c r="T223" s="19">
        <v>0.14000000000000001</v>
      </c>
      <c r="U223" s="3">
        <f t="shared" si="99"/>
        <v>0.19277108433734938</v>
      </c>
      <c r="V223" s="20">
        <f t="shared" si="86"/>
        <v>8.0171697325171891</v>
      </c>
      <c r="W223" s="6">
        <v>6.8999999999999999E-3</v>
      </c>
      <c r="X223" s="6">
        <v>2.222</v>
      </c>
      <c r="Y223" s="6">
        <v>0.13300000000000001</v>
      </c>
      <c r="Z223" s="6">
        <v>11.941370388885399</v>
      </c>
      <c r="AA223" s="6">
        <v>-5.7493759226184897</v>
      </c>
      <c r="AB223" s="6">
        <f t="shared" si="100"/>
        <v>0.18247968022723116</v>
      </c>
      <c r="AC223" s="6">
        <f t="shared" si="101"/>
        <v>-2.0000000000000018E-2</v>
      </c>
    </row>
    <row r="224" spans="1:29" s="6" customFormat="1" x14ac:dyDescent="0.2">
      <c r="A224" s="6">
        <v>20</v>
      </c>
      <c r="B224" s="3" t="s">
        <v>30</v>
      </c>
      <c r="C224" s="3" t="s">
        <v>31</v>
      </c>
      <c r="D224" s="3">
        <v>6</v>
      </c>
      <c r="F224" s="3"/>
      <c r="G224" s="3"/>
      <c r="H224" s="15">
        <v>0.45833333333333298</v>
      </c>
      <c r="I224" s="5">
        <v>43544</v>
      </c>
      <c r="J224" s="3">
        <v>25</v>
      </c>
      <c r="K224" s="3">
        <v>29.5</v>
      </c>
      <c r="L224" s="6">
        <v>9.5E-4</v>
      </c>
      <c r="M224" s="3">
        <f t="shared" si="97"/>
        <v>6.937476830774159</v>
      </c>
      <c r="N224" s="3">
        <f t="shared" si="98"/>
        <v>6.9614383464263323</v>
      </c>
      <c r="O224" s="18">
        <v>-0.04</v>
      </c>
      <c r="P224" s="18">
        <v>-0.02</v>
      </c>
      <c r="Q224" s="18">
        <v>7.0000000000000007E-2</v>
      </c>
      <c r="R224" s="19">
        <v>0.56999999999999995</v>
      </c>
      <c r="S224" s="19">
        <v>0.11</v>
      </c>
      <c r="T224" s="19">
        <v>0.08</v>
      </c>
      <c r="U224" s="3">
        <f t="shared" si="99"/>
        <v>0.2</v>
      </c>
      <c r="V224" s="20">
        <f t="shared" si="86"/>
        <v>8.0171697325171891</v>
      </c>
      <c r="W224" s="6">
        <v>6.8999999999999999E-3</v>
      </c>
      <c r="X224" s="6">
        <v>2.222</v>
      </c>
      <c r="Y224" s="6">
        <v>0.13300000000000001</v>
      </c>
      <c r="Z224" s="6">
        <v>11.941370388885399</v>
      </c>
      <c r="AA224" s="6">
        <v>-5.7493759226184897</v>
      </c>
      <c r="AB224" s="6">
        <f t="shared" si="100"/>
        <v>0.1897480795558564</v>
      </c>
      <c r="AC224" s="6">
        <f t="shared" si="101"/>
        <v>-9.999999999999995E-3</v>
      </c>
    </row>
    <row r="225" spans="1:29" s="6" customFormat="1" x14ac:dyDescent="0.2">
      <c r="A225" s="3">
        <v>1</v>
      </c>
      <c r="B225" s="3" t="s">
        <v>30</v>
      </c>
      <c r="C225" s="3" t="s">
        <v>31</v>
      </c>
      <c r="D225" s="3">
        <v>1</v>
      </c>
      <c r="E225" s="3"/>
      <c r="F225" s="3"/>
      <c r="G225" s="3"/>
      <c r="H225" s="15">
        <v>0.45833333333333331</v>
      </c>
      <c r="I225" s="5">
        <v>43551</v>
      </c>
      <c r="J225" s="6">
        <v>25</v>
      </c>
      <c r="K225" s="3">
        <v>29.5</v>
      </c>
      <c r="L225" s="6">
        <v>9.5E-4</v>
      </c>
      <c r="M225" s="6">
        <f>V225+(LOG10((AB225-W225)/(X225-AB225*Y225)))</f>
        <v>7.5713870041031353</v>
      </c>
      <c r="N225" s="6">
        <f>V225+(LOG10((U225-W225)/(X225-(U225*Y225))))</f>
        <v>7.5756324872863656</v>
      </c>
      <c r="O225" s="18">
        <v>-7.0000000000000007E-2</v>
      </c>
      <c r="P225" s="18">
        <v>-0.05</v>
      </c>
      <c r="Q225" s="18">
        <v>0.05</v>
      </c>
      <c r="R225" s="19">
        <v>0.46</v>
      </c>
      <c r="S225" s="19">
        <v>0.36</v>
      </c>
      <c r="T225" s="19">
        <v>0.05</v>
      </c>
      <c r="U225" s="6">
        <f>((S225-P225-(T225-Q225))/(R225-O225-(T225-Q225)))</f>
        <v>0.7735849056603773</v>
      </c>
      <c r="V225" s="20">
        <f t="shared" si="86"/>
        <v>8.0171697325171891</v>
      </c>
      <c r="W225" s="6">
        <v>6.8999999999999999E-3</v>
      </c>
      <c r="X225" s="6">
        <v>2.222</v>
      </c>
      <c r="Y225" s="6">
        <v>0.13300000000000001</v>
      </c>
      <c r="Z225" s="6">
        <v>11.941370388885369</v>
      </c>
      <c r="AA225" s="6">
        <v>-5.7493759226184871</v>
      </c>
      <c r="AB225" s="6">
        <f>U225-(L225*(Z225+(AA225*U225)))</f>
        <v>0.76646585270010581</v>
      </c>
      <c r="AC225" s="6">
        <f t="shared" si="101"/>
        <v>0</v>
      </c>
    </row>
    <row r="226" spans="1:29" s="21" customFormat="1" x14ac:dyDescent="0.2">
      <c r="A226" s="3">
        <v>2</v>
      </c>
      <c r="B226" s="3" t="s">
        <v>30</v>
      </c>
      <c r="C226" s="3" t="s">
        <v>31</v>
      </c>
      <c r="D226" s="3">
        <v>1</v>
      </c>
      <c r="E226" s="3"/>
      <c r="F226" s="3"/>
      <c r="G226" s="3"/>
      <c r="H226" s="15">
        <v>0.45833333333333331</v>
      </c>
      <c r="I226" s="5">
        <v>43551</v>
      </c>
      <c r="J226" s="3">
        <v>25</v>
      </c>
      <c r="K226" s="3">
        <v>29.5</v>
      </c>
      <c r="L226" s="6">
        <v>9.5E-4</v>
      </c>
      <c r="M226" s="6">
        <f>V226+(LOG10((AB226-W226)/(X226-(AB226*Y226))))</f>
        <v>7.567924748582338</v>
      </c>
      <c r="N226" s="6">
        <f>V226+(LOG10((U226-W226)/(X226-(U226*Y226))))</f>
        <v>7.5722196773025852</v>
      </c>
      <c r="O226" s="18">
        <v>-0.04</v>
      </c>
      <c r="P226" s="18">
        <v>-0.02</v>
      </c>
      <c r="Q226" s="18">
        <v>7.0000000000000007E-2</v>
      </c>
      <c r="R226" s="19">
        <v>0.53</v>
      </c>
      <c r="S226" s="19">
        <v>0.42</v>
      </c>
      <c r="T226" s="19">
        <v>0.08</v>
      </c>
      <c r="U226" s="3">
        <f>((S226-P226-(T226-Q226))/(R226-O226-(T226-Q226)))</f>
        <v>0.76785714285714279</v>
      </c>
      <c r="V226" s="20">
        <f t="shared" si="86"/>
        <v>8.0171697325171891</v>
      </c>
      <c r="W226" s="3">
        <v>6.8999999999999999E-3</v>
      </c>
      <c r="X226" s="3">
        <v>2.222</v>
      </c>
      <c r="Y226" s="3">
        <v>0.13300000000000001</v>
      </c>
      <c r="Z226" s="6">
        <v>11.941370388885369</v>
      </c>
      <c r="AA226" s="6">
        <v>-5.7493759226184871</v>
      </c>
      <c r="AB226" s="6">
        <f>U226-(L226*(Z226+(AA226*U226)))</f>
        <v>0.76070680538839752</v>
      </c>
      <c r="AC226" s="6">
        <f t="shared" si="101"/>
        <v>-9.999999999999995E-3</v>
      </c>
    </row>
    <row r="227" spans="1:29" s="3" customFormat="1" x14ac:dyDescent="0.2">
      <c r="A227" s="3">
        <v>6</v>
      </c>
      <c r="B227" s="3" t="s">
        <v>30</v>
      </c>
      <c r="C227" s="3" t="s">
        <v>31</v>
      </c>
      <c r="D227" s="3">
        <v>2</v>
      </c>
      <c r="H227" s="15">
        <v>0.45833333333333331</v>
      </c>
      <c r="I227" s="5">
        <v>43551</v>
      </c>
      <c r="J227" s="3">
        <v>25</v>
      </c>
      <c r="K227" s="3">
        <v>29.5</v>
      </c>
      <c r="L227" s="6">
        <v>9.5E-4</v>
      </c>
      <c r="M227" s="3">
        <f t="shared" ref="M227:M234" si="102">V227+(LOG10((AB227-W227)/(X227-(AB227*Y227))))</f>
        <v>7.1590320642073548</v>
      </c>
      <c r="N227" s="3">
        <f t="shared" ref="N227:N234" si="103">V227+(LOG10((U227-W227)/(X227-(U227*Y227))))</f>
        <v>7.1728659632940595</v>
      </c>
      <c r="O227" s="18">
        <v>-0.01</v>
      </c>
      <c r="P227" s="18">
        <v>0.02</v>
      </c>
      <c r="Q227" s="18">
        <v>0.11</v>
      </c>
      <c r="R227" s="19">
        <v>0.69</v>
      </c>
      <c r="S227" s="19">
        <v>0.25</v>
      </c>
      <c r="T227" s="19">
        <v>0.12</v>
      </c>
      <c r="U227" s="3">
        <f>((S227-P227-(T227-Q227))/(R227-O227-(T227-Q227)))</f>
        <v>0.31884057971014501</v>
      </c>
      <c r="V227" s="20">
        <f t="shared" si="86"/>
        <v>8.0171697325171891</v>
      </c>
      <c r="W227" s="6">
        <v>6.8999999999999999E-3</v>
      </c>
      <c r="X227" s="6">
        <v>2.222</v>
      </c>
      <c r="Y227" s="6">
        <v>0.13300000000000001</v>
      </c>
      <c r="Z227" s="6">
        <v>11.941370388885369</v>
      </c>
      <c r="AA227" s="6">
        <v>-5.7493759226184871</v>
      </c>
      <c r="AB227" s="6">
        <f>U227-(L227*(Z227+(AA227*U227)))</f>
        <v>0.30923775547523619</v>
      </c>
      <c r="AC227" s="6">
        <f t="shared" si="101"/>
        <v>-9.999999999999995E-3</v>
      </c>
    </row>
    <row r="228" spans="1:29" s="6" customFormat="1" x14ac:dyDescent="0.2">
      <c r="A228" s="3">
        <v>8</v>
      </c>
      <c r="B228" s="3" t="s">
        <v>30</v>
      </c>
      <c r="C228" s="3" t="s">
        <v>31</v>
      </c>
      <c r="D228" s="3">
        <v>2</v>
      </c>
      <c r="E228" s="3"/>
      <c r="F228" s="3"/>
      <c r="G228" s="3"/>
      <c r="H228" s="15">
        <v>0.45833333333333331</v>
      </c>
      <c r="I228" s="5">
        <v>43551</v>
      </c>
      <c r="J228" s="3">
        <v>25</v>
      </c>
      <c r="K228" s="3">
        <v>29.5</v>
      </c>
      <c r="L228" s="6">
        <v>9.5E-4</v>
      </c>
      <c r="M228" s="3">
        <f t="shared" si="102"/>
        <v>7.1580620284127168</v>
      </c>
      <c r="N228" s="3">
        <f t="shared" si="103"/>
        <v>7.1719303854695386</v>
      </c>
      <c r="O228" s="18">
        <v>-0.05</v>
      </c>
      <c r="P228" s="18">
        <v>-0.03</v>
      </c>
      <c r="Q228" s="18">
        <v>0.06</v>
      </c>
      <c r="R228" s="19">
        <v>0.62</v>
      </c>
      <c r="S228" s="19">
        <v>0.19</v>
      </c>
      <c r="T228" s="19">
        <v>7.0000000000000007E-2</v>
      </c>
      <c r="U228" s="3">
        <f>((S228-P228-(T228-Q228))/(R228-O228-(T228-Q228)))</f>
        <v>0.31818181818181818</v>
      </c>
      <c r="V228" s="20">
        <f t="shared" si="86"/>
        <v>8.0171697325171891</v>
      </c>
      <c r="W228" s="6">
        <v>6.8999999999999999E-3</v>
      </c>
      <c r="X228" s="6">
        <v>2.222</v>
      </c>
      <c r="Y228" s="6">
        <v>0.13300000000000001</v>
      </c>
      <c r="Z228" s="6">
        <v>11.941370388885369</v>
      </c>
      <c r="AA228" s="6">
        <v>-5.7493759226184871</v>
      </c>
      <c r="AB228" s="6">
        <f t="shared" ref="AB228:AB234" si="104">U228-(L228*(Z228+(AA228*U228)))</f>
        <v>0.30857539585262311</v>
      </c>
      <c r="AC228" s="6">
        <f t="shared" si="101"/>
        <v>-1.0000000000000009E-2</v>
      </c>
    </row>
    <row r="229" spans="1:29" s="6" customFormat="1" x14ac:dyDescent="0.2">
      <c r="A229" s="3">
        <v>10</v>
      </c>
      <c r="B229" s="3" t="s">
        <v>30</v>
      </c>
      <c r="C229" s="3" t="s">
        <v>31</v>
      </c>
      <c r="D229" s="3">
        <v>3</v>
      </c>
      <c r="E229" s="3"/>
      <c r="F229" s="3"/>
      <c r="G229" s="3"/>
      <c r="H229" s="15">
        <v>0.45833333333333331</v>
      </c>
      <c r="I229" s="5">
        <v>43551</v>
      </c>
      <c r="J229" s="3">
        <v>25</v>
      </c>
      <c r="K229" s="3">
        <v>29.5</v>
      </c>
      <c r="L229" s="6">
        <v>9.5E-4</v>
      </c>
      <c r="M229" s="3">
        <f t="shared" si="102"/>
        <v>7.6192429735621836</v>
      </c>
      <c r="N229" s="3">
        <f t="shared" si="103"/>
        <v>7.62284211810573</v>
      </c>
      <c r="O229" s="18">
        <v>-0.03</v>
      </c>
      <c r="P229" s="18">
        <v>0</v>
      </c>
      <c r="Q229" s="18">
        <v>0.09</v>
      </c>
      <c r="R229" s="19">
        <v>0.89</v>
      </c>
      <c r="S229" s="19">
        <v>0.79</v>
      </c>
      <c r="T229" s="19">
        <v>0.1</v>
      </c>
      <c r="U229" s="3">
        <f t="shared" ref="U229:U234" si="105">((S229-P229-(T229-Q229))/(R229-O229-(T229-Q229)))</f>
        <v>0.8571428571428571</v>
      </c>
      <c r="V229" s="20">
        <f t="shared" si="86"/>
        <v>8.0171697325171891</v>
      </c>
      <c r="W229" s="6">
        <v>6.8999999999999999E-3</v>
      </c>
      <c r="X229" s="6">
        <v>2.222</v>
      </c>
      <c r="Y229" s="6">
        <v>0.13300000000000001</v>
      </c>
      <c r="Z229" s="6">
        <v>11.941370388885369</v>
      </c>
      <c r="AA229" s="6">
        <v>-5.7493759226184871</v>
      </c>
      <c r="AB229" s="6">
        <f t="shared" si="104"/>
        <v>0.85048018995326247</v>
      </c>
      <c r="AC229" s="6">
        <f t="shared" si="101"/>
        <v>-1.0000000000000009E-2</v>
      </c>
    </row>
    <row r="230" spans="1:29" s="6" customFormat="1" x14ac:dyDescent="0.2">
      <c r="A230" s="3">
        <v>11</v>
      </c>
      <c r="B230" s="3" t="s">
        <v>30</v>
      </c>
      <c r="C230" s="3" t="s">
        <v>31</v>
      </c>
      <c r="D230" s="3">
        <v>3</v>
      </c>
      <c r="E230" s="3"/>
      <c r="F230" s="3"/>
      <c r="G230" s="3"/>
      <c r="H230" s="15">
        <v>0.45833333333333331</v>
      </c>
      <c r="I230" s="5">
        <v>43551</v>
      </c>
      <c r="J230" s="3">
        <v>25</v>
      </c>
      <c r="K230" s="3">
        <v>29.5</v>
      </c>
      <c r="L230" s="6">
        <v>9.5E-4</v>
      </c>
      <c r="M230" s="3">
        <f t="shared" si="102"/>
        <v>7.6024800620676318</v>
      </c>
      <c r="N230" s="3">
        <f t="shared" si="103"/>
        <v>7.6062979385975291</v>
      </c>
      <c r="O230" s="18">
        <v>0</v>
      </c>
      <c r="P230" s="18">
        <v>0.02</v>
      </c>
      <c r="Q230" s="18">
        <v>0.1</v>
      </c>
      <c r="R230" s="19">
        <v>0.53</v>
      </c>
      <c r="S230" s="19">
        <v>0.46</v>
      </c>
      <c r="T230" s="19">
        <v>0.11</v>
      </c>
      <c r="U230" s="3">
        <f t="shared" si="105"/>
        <v>0.82692307692307687</v>
      </c>
      <c r="V230" s="20">
        <f t="shared" si="86"/>
        <v>8.0171697325171891</v>
      </c>
      <c r="W230" s="6">
        <v>6.8999999999999999E-3</v>
      </c>
      <c r="X230" s="6">
        <v>2.222</v>
      </c>
      <c r="Y230" s="6">
        <v>0.13300000000000001</v>
      </c>
      <c r="Z230" s="6">
        <v>11.941370388885369</v>
      </c>
      <c r="AA230" s="6">
        <v>-5.7493759226184871</v>
      </c>
      <c r="AB230" s="6">
        <f t="shared" si="104"/>
        <v>0.82009535210053897</v>
      </c>
      <c r="AC230" s="6">
        <f t="shared" si="101"/>
        <v>-9.999999999999995E-3</v>
      </c>
    </row>
    <row r="231" spans="1:29" s="6" customFormat="1" x14ac:dyDescent="0.2">
      <c r="A231" s="3">
        <v>14</v>
      </c>
      <c r="B231" s="3" t="s">
        <v>30</v>
      </c>
      <c r="C231" s="3" t="s">
        <v>31</v>
      </c>
      <c r="D231" s="3">
        <v>4</v>
      </c>
      <c r="E231" s="3"/>
      <c r="F231" s="3"/>
      <c r="G231" s="3"/>
      <c r="H231" s="15">
        <v>0.45833333333333331</v>
      </c>
      <c r="I231" s="5">
        <v>43551</v>
      </c>
      <c r="J231" s="3">
        <v>25</v>
      </c>
      <c r="K231" s="3">
        <v>29.5</v>
      </c>
      <c r="L231" s="6">
        <v>9.5E-4</v>
      </c>
      <c r="M231" s="3">
        <f t="shared" si="102"/>
        <v>6.79404348976332</v>
      </c>
      <c r="N231" s="3">
        <f t="shared" si="103"/>
        <v>6.8276918372301099</v>
      </c>
      <c r="O231" s="18">
        <v>-0.08</v>
      </c>
      <c r="P231" s="18">
        <v>-0.06</v>
      </c>
      <c r="Q231" s="18">
        <v>0.03</v>
      </c>
      <c r="R231" s="19">
        <v>0.6</v>
      </c>
      <c r="S231" s="19">
        <v>0.05</v>
      </c>
      <c r="T231" s="19">
        <v>0.04</v>
      </c>
      <c r="U231" s="3">
        <f t="shared" si="105"/>
        <v>0.1492537313432836</v>
      </c>
      <c r="V231" s="20">
        <f t="shared" si="86"/>
        <v>8.0171697325171891</v>
      </c>
      <c r="W231" s="6">
        <v>6.8999999999999999E-3</v>
      </c>
      <c r="X231" s="6">
        <v>2.222</v>
      </c>
      <c r="Y231" s="6">
        <v>0.13300000000000001</v>
      </c>
      <c r="Z231" s="6">
        <v>11.941370388885369</v>
      </c>
      <c r="AA231" s="6">
        <v>-5.7493759226184871</v>
      </c>
      <c r="AB231" s="6">
        <f t="shared" si="104"/>
        <v>0.13872463949272124</v>
      </c>
      <c r="AC231" s="6">
        <f t="shared" si="101"/>
        <v>-1.0000000000000002E-2</v>
      </c>
    </row>
    <row r="232" spans="1:29" s="6" customFormat="1" x14ac:dyDescent="0.2">
      <c r="A232" s="6">
        <v>15</v>
      </c>
      <c r="B232" s="3" t="s">
        <v>30</v>
      </c>
      <c r="C232" s="3" t="s">
        <v>31</v>
      </c>
      <c r="D232" s="3">
        <v>4</v>
      </c>
      <c r="F232" s="3"/>
      <c r="G232" s="3"/>
      <c r="H232" s="15">
        <v>0.45833333333333331</v>
      </c>
      <c r="I232" s="5">
        <v>43551</v>
      </c>
      <c r="J232" s="3">
        <v>25</v>
      </c>
      <c r="K232" s="3">
        <v>29.5</v>
      </c>
      <c r="L232" s="6">
        <v>9.5E-4</v>
      </c>
      <c r="M232" s="3">
        <f t="shared" si="102"/>
        <v>6.9085598030567379</v>
      </c>
      <c r="N232" s="3">
        <f t="shared" si="103"/>
        <v>6.9342416357302099</v>
      </c>
      <c r="O232" s="18">
        <v>-0.05</v>
      </c>
      <c r="P232" s="18">
        <v>-0.02</v>
      </c>
      <c r="Q232" s="18">
        <v>7.0000000000000007E-2</v>
      </c>
      <c r="R232" s="19">
        <v>0.64</v>
      </c>
      <c r="S232" s="19">
        <v>0.11</v>
      </c>
      <c r="T232" s="19">
        <v>7.0000000000000007E-2</v>
      </c>
      <c r="U232" s="3">
        <f t="shared" si="105"/>
        <v>0.18840579710144928</v>
      </c>
      <c r="V232" s="20">
        <f t="shared" si="86"/>
        <v>8.0171697325171891</v>
      </c>
      <c r="W232" s="6">
        <v>6.8999999999999999E-3</v>
      </c>
      <c r="X232" s="6">
        <v>2.222</v>
      </c>
      <c r="Y232" s="6">
        <v>0.13300000000000001</v>
      </c>
      <c r="Z232" s="6">
        <v>11.941370388885369</v>
      </c>
      <c r="AA232" s="6">
        <v>-5.7493759226184871</v>
      </c>
      <c r="AB232" s="6">
        <f t="shared" si="104"/>
        <v>0.17809055019786815</v>
      </c>
      <c r="AC232" s="6">
        <f t="shared" si="101"/>
        <v>0</v>
      </c>
    </row>
    <row r="233" spans="1:29" s="6" customFormat="1" x14ac:dyDescent="0.2">
      <c r="A233" s="6">
        <v>16</v>
      </c>
      <c r="B233" s="3" t="s">
        <v>30</v>
      </c>
      <c r="C233" s="3" t="s">
        <v>31</v>
      </c>
      <c r="D233" s="3">
        <v>5</v>
      </c>
      <c r="F233" s="3"/>
      <c r="G233" s="3"/>
      <c r="H233" s="15">
        <v>0.45833333333333331</v>
      </c>
      <c r="I233" s="5">
        <v>43551</v>
      </c>
      <c r="J233" s="3">
        <v>25</v>
      </c>
      <c r="K233" s="3">
        <v>29.5</v>
      </c>
      <c r="L233" s="6">
        <v>9.5E-4</v>
      </c>
      <c r="M233" s="3">
        <f t="shared" si="102"/>
        <v>7.5975204654711783</v>
      </c>
      <c r="N233" s="3">
        <f t="shared" si="103"/>
        <v>7.6014046101725077</v>
      </c>
      <c r="O233" s="18">
        <v>-0.01</v>
      </c>
      <c r="P233" s="18">
        <v>0.01</v>
      </c>
      <c r="Q233" s="18">
        <v>0.1</v>
      </c>
      <c r="R233" s="19">
        <v>0.55000000000000004</v>
      </c>
      <c r="S233" s="19">
        <v>0.47</v>
      </c>
      <c r="T233" s="19">
        <v>0.11</v>
      </c>
      <c r="U233" s="3">
        <f t="shared" si="105"/>
        <v>0.81818181818181801</v>
      </c>
      <c r="V233" s="20">
        <f t="shared" si="86"/>
        <v>8.0171697325171891</v>
      </c>
      <c r="W233" s="6">
        <v>6.8999999999999999E-3</v>
      </c>
      <c r="X233" s="6">
        <v>2.222</v>
      </c>
      <c r="Y233" s="6">
        <v>0.13300000000000001</v>
      </c>
      <c r="Z233" s="6">
        <v>11.941370388885369</v>
      </c>
      <c r="AA233" s="6">
        <v>-5.7493759226184871</v>
      </c>
      <c r="AB233" s="6">
        <f t="shared" si="104"/>
        <v>0.81130634941586677</v>
      </c>
      <c r="AC233" s="6">
        <f t="shared" si="101"/>
        <v>-9.999999999999995E-3</v>
      </c>
    </row>
    <row r="234" spans="1:29" s="6" customFormat="1" x14ac:dyDescent="0.2">
      <c r="A234" s="6">
        <v>17</v>
      </c>
      <c r="B234" s="3" t="s">
        <v>30</v>
      </c>
      <c r="C234" s="3" t="s">
        <v>31</v>
      </c>
      <c r="D234" s="3">
        <v>5</v>
      </c>
      <c r="F234" s="3"/>
      <c r="G234" s="3"/>
      <c r="H234" s="15">
        <v>0.45833333333333331</v>
      </c>
      <c r="I234" s="5">
        <v>43551</v>
      </c>
      <c r="J234" s="3">
        <v>25</v>
      </c>
      <c r="K234" s="3">
        <v>29.5</v>
      </c>
      <c r="L234" s="6">
        <v>9.5E-4</v>
      </c>
      <c r="M234" s="3">
        <f t="shared" si="102"/>
        <v>7.5975204654711783</v>
      </c>
      <c r="N234" s="3">
        <f t="shared" si="103"/>
        <v>7.6014046101725077</v>
      </c>
      <c r="O234" s="18">
        <v>-0.01</v>
      </c>
      <c r="P234" s="18">
        <v>0.01</v>
      </c>
      <c r="Q234" s="18">
        <v>0.1</v>
      </c>
      <c r="R234" s="19">
        <v>0.51</v>
      </c>
      <c r="S234" s="19">
        <v>0.43</v>
      </c>
      <c r="T234" s="19">
        <v>7.0000000000000007E-2</v>
      </c>
      <c r="U234" s="3">
        <f t="shared" si="105"/>
        <v>0.81818181818181801</v>
      </c>
      <c r="V234" s="20">
        <f t="shared" si="86"/>
        <v>8.0171697325171891</v>
      </c>
      <c r="W234" s="6">
        <v>6.8999999999999999E-3</v>
      </c>
      <c r="X234" s="6">
        <v>2.222</v>
      </c>
      <c r="Y234" s="6">
        <v>0.13300000000000001</v>
      </c>
      <c r="Z234" s="6">
        <v>11.941370388885369</v>
      </c>
      <c r="AA234" s="6">
        <v>-5.7493759226184871</v>
      </c>
      <c r="AB234" s="6">
        <f t="shared" si="104"/>
        <v>0.81130634941586677</v>
      </c>
      <c r="AC234" s="6">
        <f t="shared" si="101"/>
        <v>0.03</v>
      </c>
    </row>
    <row r="235" spans="1:29" s="6" customFormat="1" x14ac:dyDescent="0.2">
      <c r="A235" s="6">
        <v>19</v>
      </c>
      <c r="B235" s="3" t="s">
        <v>30</v>
      </c>
      <c r="C235" s="3" t="s">
        <v>31</v>
      </c>
      <c r="D235" s="3">
        <v>6</v>
      </c>
      <c r="F235" s="3"/>
      <c r="G235" s="3"/>
      <c r="H235" s="15">
        <v>0.45833333333333331</v>
      </c>
      <c r="I235" s="5">
        <v>43551</v>
      </c>
      <c r="J235" s="3">
        <v>25</v>
      </c>
      <c r="K235" s="3">
        <v>29.5</v>
      </c>
      <c r="L235" s="6">
        <v>9.5E-4</v>
      </c>
      <c r="M235" s="3">
        <f>V235+(LOG10((AB235-W235)/(X235-(AB235*Y235))))</f>
        <v>6.8946667137586406</v>
      </c>
      <c r="N235" s="3">
        <f>V235+(LOG10((U235-W235)/(X235-(U235*Y235))))</f>
        <v>6.9212140551499557</v>
      </c>
      <c r="O235" s="18">
        <v>-0.01</v>
      </c>
      <c r="P235" s="18">
        <v>0.01</v>
      </c>
      <c r="Q235" s="18">
        <v>0.1</v>
      </c>
      <c r="R235" s="19">
        <v>0.69</v>
      </c>
      <c r="S235" s="19">
        <v>0.13</v>
      </c>
      <c r="T235" s="19">
        <v>0.09</v>
      </c>
      <c r="U235" s="3">
        <f>((S235-P235-(T235-Q235))/(R235-O235-(T235-Q235)))</f>
        <v>0.18309859154929578</v>
      </c>
      <c r="V235" s="20">
        <f t="shared" si="86"/>
        <v>8.0171697325171891</v>
      </c>
      <c r="W235" s="6">
        <v>6.8999999999999999E-3</v>
      </c>
      <c r="X235" s="6">
        <v>2.222</v>
      </c>
      <c r="Y235" s="6">
        <v>0.13300000000000001</v>
      </c>
      <c r="Z235" s="6">
        <v>11.941370388885399</v>
      </c>
      <c r="AA235" s="6">
        <v>-5.7493759226184897</v>
      </c>
      <c r="AB235" s="6">
        <f>U235-(L235*(Z235+(AA235*U235)))</f>
        <v>0.17275435718188759</v>
      </c>
      <c r="AC235" s="6">
        <f>Q235-T235</f>
        <v>1.0000000000000009E-2</v>
      </c>
    </row>
    <row r="236" spans="1:29" s="6" customFormat="1" x14ac:dyDescent="0.2">
      <c r="A236" s="6">
        <v>20</v>
      </c>
      <c r="B236" s="3" t="s">
        <v>30</v>
      </c>
      <c r="C236" s="3" t="s">
        <v>31</v>
      </c>
      <c r="D236" s="3">
        <v>6</v>
      </c>
      <c r="F236" s="3"/>
      <c r="G236" s="3"/>
      <c r="H236" s="15">
        <v>0.45833333333333331</v>
      </c>
      <c r="I236" s="5">
        <v>43551</v>
      </c>
      <c r="J236" s="3">
        <v>25</v>
      </c>
      <c r="K236" s="3">
        <v>29.5</v>
      </c>
      <c r="L236" s="6">
        <v>9.5E-4</v>
      </c>
      <c r="M236" s="3">
        <f>V236+(LOG10((AB236-W236)/(X236-(AB236*Y236))))</f>
        <v>6.8125986527967166</v>
      </c>
      <c r="N236" s="3">
        <f>V236+(LOG10((U236-W236)/(X236-(U236*Y236))))</f>
        <v>6.8448203813135002</v>
      </c>
      <c r="O236" s="18">
        <v>-0.01</v>
      </c>
      <c r="P236" s="18">
        <v>0.01</v>
      </c>
      <c r="Q236" s="18">
        <v>0.1</v>
      </c>
      <c r="R236" s="19">
        <v>0.7</v>
      </c>
      <c r="S236" s="19">
        <v>0.12</v>
      </c>
      <c r="T236" s="19">
        <v>0.1</v>
      </c>
      <c r="U236" s="3">
        <f>((S236-P236-(T236-Q236))/(R236-O236-(T236-Q236)))</f>
        <v>0.15492957746478875</v>
      </c>
      <c r="V236" s="20">
        <f t="shared" si="86"/>
        <v>8.0171697325171891</v>
      </c>
      <c r="W236" s="6">
        <v>6.8999999999999999E-3</v>
      </c>
      <c r="X236" s="6">
        <v>2.222</v>
      </c>
      <c r="Y236" s="6">
        <v>0.13300000000000001</v>
      </c>
      <c r="Z236" s="6">
        <v>11.941370388885399</v>
      </c>
      <c r="AA236" s="6">
        <v>-5.7493759226184897</v>
      </c>
      <c r="AB236" s="6">
        <f>U236-(L236*(Z236+(AA236*U236)))</f>
        <v>0.14443148655860627</v>
      </c>
      <c r="AC236" s="6">
        <f>Q236-T236</f>
        <v>0</v>
      </c>
    </row>
    <row r="237" spans="1:29" s="6" customFormat="1" x14ac:dyDescent="0.2">
      <c r="A237" s="3">
        <v>1</v>
      </c>
      <c r="B237" s="3" t="s">
        <v>30</v>
      </c>
      <c r="C237" s="3" t="s">
        <v>31</v>
      </c>
      <c r="D237" s="3">
        <v>1</v>
      </c>
      <c r="E237" s="3"/>
      <c r="F237" s="3"/>
      <c r="G237" s="3"/>
      <c r="H237" s="15">
        <v>0.45833333333333331</v>
      </c>
      <c r="I237" s="5">
        <v>43557</v>
      </c>
      <c r="J237" s="6">
        <v>25</v>
      </c>
      <c r="K237" s="3">
        <v>29.6</v>
      </c>
      <c r="L237" s="6">
        <v>9.5E-4</v>
      </c>
      <c r="M237" s="6">
        <f>V237+(LOG10((AB237-W237)/(X237-AB237*Y237)))</f>
        <v>7.5386046141904544</v>
      </c>
      <c r="N237" s="6">
        <f>V237+(LOG10((U237-W237)/(X237-(U237*Y237))))</f>
        <v>7.5433304991729697</v>
      </c>
      <c r="O237" s="18">
        <v>-0.03</v>
      </c>
      <c r="P237" s="18">
        <v>-0.01</v>
      </c>
      <c r="Q237" s="18">
        <v>0.08</v>
      </c>
      <c r="R237" s="19">
        <v>0.57999999999999996</v>
      </c>
      <c r="S237" s="19">
        <v>0.43</v>
      </c>
      <c r="T237" s="19">
        <v>0.08</v>
      </c>
      <c r="U237" s="6">
        <f>((S237-P237-(T237-Q237))/(R237-O237-(T237-Q237)))</f>
        <v>0.72131147540983609</v>
      </c>
      <c r="V237" s="20">
        <f t="shared" si="86"/>
        <v>8.0169587325171889</v>
      </c>
      <c r="W237" s="6">
        <v>6.8999999999999999E-3</v>
      </c>
      <c r="X237" s="6">
        <v>2.222</v>
      </c>
      <c r="Y237" s="6">
        <v>0.13300000000000001</v>
      </c>
      <c r="Z237" s="6">
        <v>11.941370388885369</v>
      </c>
      <c r="AA237" s="6">
        <v>-5.7493759226184871</v>
      </c>
      <c r="AB237" s="6">
        <f>U237-(L237*(Z237+(AA237*U237)))</f>
        <v>0.71390690982835325</v>
      </c>
      <c r="AC237" s="6">
        <f t="shared" ref="AC237:AC246" si="106">Q237-T237</f>
        <v>0</v>
      </c>
    </row>
    <row r="238" spans="1:29" s="21" customFormat="1" x14ac:dyDescent="0.2">
      <c r="A238" s="3">
        <v>2</v>
      </c>
      <c r="B238" s="3" t="s">
        <v>30</v>
      </c>
      <c r="C238" s="3" t="s">
        <v>31</v>
      </c>
      <c r="D238" s="3">
        <v>1</v>
      </c>
      <c r="E238" s="3"/>
      <c r="F238" s="3"/>
      <c r="G238" s="3"/>
      <c r="H238" s="15">
        <v>0.45833333333333331</v>
      </c>
      <c r="I238" s="5">
        <v>43557</v>
      </c>
      <c r="J238" s="3">
        <v>25</v>
      </c>
      <c r="K238" s="3">
        <v>29.6</v>
      </c>
      <c r="L238" s="6">
        <v>9.5E-4</v>
      </c>
      <c r="M238" s="6">
        <f>V238+(LOG10((AB238-W238)/(X238-(AB238*Y238))))</f>
        <v>7.5306569646974006</v>
      </c>
      <c r="N238" s="6">
        <f>V238+(LOG10((U238-W238)/(X238-(U238*Y238))))</f>
        <v>7.5355053971023533</v>
      </c>
      <c r="O238" s="18">
        <v>-0.1</v>
      </c>
      <c r="P238" s="18">
        <v>-7.0000000000000007E-2</v>
      </c>
      <c r="Q238" s="18">
        <v>0.02</v>
      </c>
      <c r="R238" s="19">
        <v>0.45</v>
      </c>
      <c r="S238" s="19">
        <v>0.32</v>
      </c>
      <c r="T238" s="19">
        <v>0.02</v>
      </c>
      <c r="U238" s="3">
        <f>((S238-P238-(T238-Q238))/(R238-O238-(T238-Q238)))</f>
        <v>0.70909090909090911</v>
      </c>
      <c r="V238" s="20">
        <f t="shared" si="86"/>
        <v>8.0169587325171889</v>
      </c>
      <c r="W238" s="3">
        <v>6.8999999999999999E-3</v>
      </c>
      <c r="X238" s="3">
        <v>2.222</v>
      </c>
      <c r="Y238" s="3">
        <v>0.13300000000000001</v>
      </c>
      <c r="Z238" s="6">
        <v>11.941370388885369</v>
      </c>
      <c r="AA238" s="6">
        <v>-5.7493759226184871</v>
      </c>
      <c r="AB238" s="6">
        <f>U238-(L238*(Z238+(AA238*U238)))</f>
        <v>0.70161959591115919</v>
      </c>
      <c r="AC238" s="6">
        <f t="shared" si="106"/>
        <v>0</v>
      </c>
    </row>
    <row r="239" spans="1:29" s="3" customFormat="1" x14ac:dyDescent="0.2">
      <c r="A239" s="3">
        <v>6</v>
      </c>
      <c r="B239" s="3" t="s">
        <v>30</v>
      </c>
      <c r="C239" s="3" t="s">
        <v>31</v>
      </c>
      <c r="D239" s="3">
        <v>2</v>
      </c>
      <c r="H239" s="15">
        <v>0.45833333333333331</v>
      </c>
      <c r="I239" s="5">
        <v>43557</v>
      </c>
      <c r="J239" s="3">
        <v>25</v>
      </c>
      <c r="K239" s="3">
        <v>29.6</v>
      </c>
      <c r="L239" s="6">
        <v>9.5E-4</v>
      </c>
      <c r="M239" s="3">
        <f t="shared" ref="M239:M246" si="107">V239+(LOG10((AB239-W239)/(X239-(AB239*Y239))))</f>
        <v>7.0830402379667854</v>
      </c>
      <c r="N239" s="3">
        <f t="shared" ref="N239:N246" si="108">V239+(LOG10((U239-W239)/(X239-(U239*Y239))))</f>
        <v>7.0998010289981899</v>
      </c>
      <c r="O239" s="18">
        <v>-0.05</v>
      </c>
      <c r="P239" s="18">
        <v>-0.02</v>
      </c>
      <c r="Q239" s="18">
        <v>0.08</v>
      </c>
      <c r="R239" s="19">
        <v>0.64</v>
      </c>
      <c r="S239" s="19">
        <v>0.16</v>
      </c>
      <c r="T239" s="19">
        <v>7.0000000000000007E-2</v>
      </c>
      <c r="U239" s="3">
        <f>((S239-P239-(T239-Q239))/(R239-O239-(T239-Q239)))</f>
        <v>0.27142857142857141</v>
      </c>
      <c r="V239" s="20">
        <f t="shared" si="86"/>
        <v>8.0169587325171889</v>
      </c>
      <c r="W239" s="6">
        <v>6.8999999999999999E-3</v>
      </c>
      <c r="X239" s="6">
        <v>2.222</v>
      </c>
      <c r="Y239" s="6">
        <v>0.13300000000000001</v>
      </c>
      <c r="Z239" s="6">
        <v>11.941370388885369</v>
      </c>
      <c r="AA239" s="6">
        <v>-5.7493759226184871</v>
      </c>
      <c r="AB239" s="6">
        <f>U239-(L239*(Z239+(AA239*U239)))</f>
        <v>0.26156678720774834</v>
      </c>
      <c r="AC239" s="6">
        <f t="shared" si="106"/>
        <v>9.999999999999995E-3</v>
      </c>
    </row>
    <row r="240" spans="1:29" s="6" customFormat="1" x14ac:dyDescent="0.2">
      <c r="A240" s="3">
        <v>7</v>
      </c>
      <c r="B240" s="3" t="s">
        <v>30</v>
      </c>
      <c r="C240" s="3" t="s">
        <v>31</v>
      </c>
      <c r="D240" s="3">
        <v>6</v>
      </c>
      <c r="E240" s="3"/>
      <c r="F240" s="3"/>
      <c r="G240" s="3"/>
      <c r="H240" s="15">
        <v>0.45833333333333331</v>
      </c>
      <c r="I240" s="5">
        <v>43557</v>
      </c>
      <c r="J240" s="3">
        <v>25</v>
      </c>
      <c r="K240" s="3">
        <v>29.6</v>
      </c>
      <c r="L240" s="6">
        <v>9.5E-4</v>
      </c>
      <c r="M240" s="3">
        <f t="shared" si="107"/>
        <v>6.9914818791848905</v>
      </c>
      <c r="N240" s="3">
        <f t="shared" si="108"/>
        <v>7.01249472798004</v>
      </c>
      <c r="O240" s="18">
        <v>-0.04</v>
      </c>
      <c r="P240" s="18">
        <v>-0.03</v>
      </c>
      <c r="Q240" s="18">
        <v>0.06</v>
      </c>
      <c r="R240" s="19">
        <v>0.63</v>
      </c>
      <c r="S240" s="19">
        <v>0.12</v>
      </c>
      <c r="T240" s="19">
        <v>0.06</v>
      </c>
      <c r="U240" s="3">
        <f>((S240-P240-(T240-Q240))/(R240-O240-(T240-Q240)))</f>
        <v>0.22388059701492535</v>
      </c>
      <c r="V240" s="20">
        <f t="shared" si="86"/>
        <v>8.0169587325171889</v>
      </c>
      <c r="W240" s="6">
        <v>6.8999999999999999E-3</v>
      </c>
      <c r="X240" s="6">
        <v>2.222</v>
      </c>
      <c r="Y240" s="6">
        <v>0.13300000000000001</v>
      </c>
      <c r="Z240" s="6">
        <v>11.941370388885369</v>
      </c>
      <c r="AA240" s="6">
        <v>-5.7493759226184871</v>
      </c>
      <c r="AB240" s="6">
        <f t="shared" ref="AB240:AB246" si="109">U240-(L240*(Z240+(AA240*U240)))</f>
        <v>0.21375911017380236</v>
      </c>
      <c r="AC240" s="6">
        <f t="shared" si="106"/>
        <v>0</v>
      </c>
    </row>
    <row r="241" spans="1:29" s="6" customFormat="1" x14ac:dyDescent="0.2">
      <c r="A241" s="3">
        <v>8</v>
      </c>
      <c r="B241" s="3" t="s">
        <v>30</v>
      </c>
      <c r="C241" s="3" t="s">
        <v>31</v>
      </c>
      <c r="D241" s="3">
        <v>2</v>
      </c>
      <c r="E241" s="3"/>
      <c r="F241" s="3"/>
      <c r="G241" s="3"/>
      <c r="H241" s="15">
        <v>0.45833333333333331</v>
      </c>
      <c r="I241" s="5">
        <v>43557</v>
      </c>
      <c r="J241" s="3">
        <v>25</v>
      </c>
      <c r="K241" s="3">
        <v>29.6</v>
      </c>
      <c r="L241" s="6">
        <v>9.5E-4</v>
      </c>
      <c r="M241" s="3">
        <f t="shared" si="107"/>
        <v>7.1140285290483725</v>
      </c>
      <c r="N241" s="3">
        <f t="shared" si="108"/>
        <v>7.1295331092503238</v>
      </c>
      <c r="O241" s="18">
        <v>-0.01</v>
      </c>
      <c r="P241" s="18">
        <v>0.01</v>
      </c>
      <c r="Q241" s="18">
        <v>0.1</v>
      </c>
      <c r="R241" s="19">
        <v>0.68</v>
      </c>
      <c r="S241" s="19">
        <v>0.21</v>
      </c>
      <c r="T241" s="19">
        <v>0.1</v>
      </c>
      <c r="U241" s="3">
        <f t="shared" ref="U241:U246" si="110">((S241-P241-(T241-Q241))/(R241-O241-(T241-Q241)))</f>
        <v>0.28985507246376807</v>
      </c>
      <c r="V241" s="20">
        <f t="shared" si="86"/>
        <v>8.0169587325171889</v>
      </c>
      <c r="W241" s="6">
        <v>6.8999999999999999E-3</v>
      </c>
      <c r="X241" s="6">
        <v>2.222</v>
      </c>
      <c r="Y241" s="6">
        <v>0.13300000000000001</v>
      </c>
      <c r="Z241" s="6">
        <v>11.941370388885369</v>
      </c>
      <c r="AA241" s="6">
        <v>-5.7493759226184871</v>
      </c>
      <c r="AB241" s="6">
        <f t="shared" si="109"/>
        <v>0.2800939320802654</v>
      </c>
      <c r="AC241" s="6">
        <f t="shared" si="106"/>
        <v>0</v>
      </c>
    </row>
    <row r="242" spans="1:29" s="6" customFormat="1" x14ac:dyDescent="0.2">
      <c r="A242" s="3">
        <v>10</v>
      </c>
      <c r="B242" s="3" t="s">
        <v>30</v>
      </c>
      <c r="C242" s="3" t="s">
        <v>31</v>
      </c>
      <c r="D242" s="3">
        <v>3</v>
      </c>
      <c r="E242" s="3"/>
      <c r="F242" s="3"/>
      <c r="G242" s="3"/>
      <c r="H242" s="15">
        <v>0.45833333333333331</v>
      </c>
      <c r="I242" s="5">
        <v>43557</v>
      </c>
      <c r="J242" s="3">
        <v>25</v>
      </c>
      <c r="K242" s="3">
        <v>29.6</v>
      </c>
      <c r="L242" s="6">
        <v>9.5E-4</v>
      </c>
      <c r="M242" s="3">
        <f t="shared" si="107"/>
        <v>7.5434184448880135</v>
      </c>
      <c r="N242" s="3">
        <f t="shared" si="108"/>
        <v>7.5480711415104169</v>
      </c>
      <c r="O242" s="18">
        <v>-0.04</v>
      </c>
      <c r="P242" s="18">
        <v>-0.01</v>
      </c>
      <c r="Q242" s="18">
        <v>0.08</v>
      </c>
      <c r="R242" s="19">
        <v>0.55000000000000004</v>
      </c>
      <c r="S242" s="19">
        <v>0.42</v>
      </c>
      <c r="T242" s="19">
        <v>0.08</v>
      </c>
      <c r="U242" s="3">
        <f t="shared" si="110"/>
        <v>0.72881355932203384</v>
      </c>
      <c r="V242" s="20">
        <f t="shared" si="86"/>
        <v>8.0169587325171889</v>
      </c>
      <c r="W242" s="6">
        <v>6.8999999999999999E-3</v>
      </c>
      <c r="X242" s="6">
        <v>2.222</v>
      </c>
      <c r="Y242" s="6">
        <v>0.13300000000000001</v>
      </c>
      <c r="Z242" s="6">
        <v>11.941370388885369</v>
      </c>
      <c r="AA242" s="6">
        <v>-5.7493759226184871</v>
      </c>
      <c r="AB242" s="6">
        <f t="shared" si="109"/>
        <v>0.72144996942613449</v>
      </c>
      <c r="AC242" s="6">
        <f t="shared" si="106"/>
        <v>0</v>
      </c>
    </row>
    <row r="243" spans="1:29" s="6" customFormat="1" x14ac:dyDescent="0.2">
      <c r="A243" s="3">
        <v>11</v>
      </c>
      <c r="B243" s="3" t="s">
        <v>30</v>
      </c>
      <c r="C243" s="3" t="s">
        <v>31</v>
      </c>
      <c r="D243" s="3">
        <v>3</v>
      </c>
      <c r="E243" s="3"/>
      <c r="F243" s="3"/>
      <c r="G243" s="3"/>
      <c r="H243" s="15">
        <v>0.45833333333333331</v>
      </c>
      <c r="I243" s="5">
        <v>43557</v>
      </c>
      <c r="J243" s="3">
        <v>25</v>
      </c>
      <c r="K243" s="3">
        <v>29.6</v>
      </c>
      <c r="L243" s="6">
        <v>9.5E-4</v>
      </c>
      <c r="M243" s="3">
        <f t="shared" si="107"/>
        <v>7.5292156405144555</v>
      </c>
      <c r="N243" s="3">
        <f t="shared" si="108"/>
        <v>7.534086528255612</v>
      </c>
      <c r="O243" s="18">
        <v>-0.06</v>
      </c>
      <c r="P243" s="18">
        <v>-0.02</v>
      </c>
      <c r="Q243" s="18">
        <v>7.0000000000000007E-2</v>
      </c>
      <c r="R243" s="19">
        <v>0.51</v>
      </c>
      <c r="S243" s="19">
        <v>0.38</v>
      </c>
      <c r="T243" s="19">
        <v>0.06</v>
      </c>
      <c r="U243" s="3">
        <f t="shared" si="110"/>
        <v>0.7068965517241379</v>
      </c>
      <c r="V243" s="20">
        <f t="shared" si="86"/>
        <v>8.0169587325171889</v>
      </c>
      <c r="W243" s="6">
        <v>6.8999999999999999E-3</v>
      </c>
      <c r="X243" s="6">
        <v>2.222</v>
      </c>
      <c r="Y243" s="6">
        <v>0.13300000000000001</v>
      </c>
      <c r="Z243" s="6">
        <v>11.941370388885369</v>
      </c>
      <c r="AA243" s="6">
        <v>-5.7493759226184871</v>
      </c>
      <c r="AB243" s="6">
        <f t="shared" si="109"/>
        <v>0.69941325316824832</v>
      </c>
      <c r="AC243" s="6">
        <f t="shared" si="106"/>
        <v>1.0000000000000009E-2</v>
      </c>
    </row>
    <row r="244" spans="1:29" s="6" customFormat="1" x14ac:dyDescent="0.2">
      <c r="A244" s="6">
        <v>14</v>
      </c>
      <c r="B244" s="3" t="s">
        <v>30</v>
      </c>
      <c r="C244" s="3" t="s">
        <v>31</v>
      </c>
      <c r="D244" s="3">
        <v>4</v>
      </c>
      <c r="F244" s="3"/>
      <c r="G244" s="3"/>
      <c r="H244" s="15">
        <v>0.45833333333333331</v>
      </c>
      <c r="I244" s="5">
        <v>43557</v>
      </c>
      <c r="J244" s="3">
        <v>25</v>
      </c>
      <c r="K244" s="3">
        <v>29.6</v>
      </c>
      <c r="L244" s="6">
        <v>9.5E-4</v>
      </c>
      <c r="M244" s="3">
        <f t="shared" si="107"/>
        <v>7.0033508387597525</v>
      </c>
      <c r="N244" s="3">
        <f t="shared" si="108"/>
        <v>7.0237632822194618</v>
      </c>
      <c r="O244" s="18">
        <v>-0.05</v>
      </c>
      <c r="P244" s="18">
        <v>-0.03</v>
      </c>
      <c r="Q244" s="18">
        <v>0.06</v>
      </c>
      <c r="R244" s="19">
        <v>0.59</v>
      </c>
      <c r="S244" s="19">
        <v>0.14000000000000001</v>
      </c>
      <c r="T244" s="19">
        <v>0.09</v>
      </c>
      <c r="U244" s="3">
        <f t="shared" si="110"/>
        <v>0.22950819672131151</v>
      </c>
      <c r="V244" s="20">
        <f t="shared" si="86"/>
        <v>8.0169587325171889</v>
      </c>
      <c r="W244" s="6">
        <v>6.8999999999999999E-3</v>
      </c>
      <c r="X244" s="6">
        <v>2.222</v>
      </c>
      <c r="Y244" s="6">
        <v>0.13300000000000001</v>
      </c>
      <c r="Z244" s="6">
        <v>11.941370388885369</v>
      </c>
      <c r="AA244" s="6">
        <v>-5.7493759226184871</v>
      </c>
      <c r="AB244" s="6">
        <f t="shared" si="109"/>
        <v>0.21941744730712984</v>
      </c>
      <c r="AC244" s="6">
        <f t="shared" si="106"/>
        <v>-0.03</v>
      </c>
    </row>
    <row r="245" spans="1:29" s="6" customFormat="1" x14ac:dyDescent="0.2">
      <c r="A245" s="6">
        <v>15</v>
      </c>
      <c r="B245" s="3" t="s">
        <v>30</v>
      </c>
      <c r="C245" s="3" t="s">
        <v>31</v>
      </c>
      <c r="D245" s="3">
        <v>4</v>
      </c>
      <c r="F245" s="3"/>
      <c r="G245" s="3"/>
      <c r="H245" s="15">
        <v>0.45833333333333331</v>
      </c>
      <c r="I245" s="5">
        <v>43557</v>
      </c>
      <c r="J245" s="3">
        <v>25</v>
      </c>
      <c r="K245" s="3">
        <v>29.6</v>
      </c>
      <c r="L245" s="6">
        <v>9.5E-4</v>
      </c>
      <c r="M245" s="3">
        <f t="shared" si="107"/>
        <v>7.0082682945540204</v>
      </c>
      <c r="N245" s="3">
        <f t="shared" si="108"/>
        <v>7.0284365019727062</v>
      </c>
      <c r="O245" s="18">
        <v>-7.0000000000000007E-2</v>
      </c>
      <c r="P245" s="18">
        <v>-0.04</v>
      </c>
      <c r="Q245" s="18">
        <v>0.05</v>
      </c>
      <c r="R245" s="19">
        <v>0.63</v>
      </c>
      <c r="S245" s="19">
        <v>0.13</v>
      </c>
      <c r="T245" s="19">
        <v>0.06</v>
      </c>
      <c r="U245" s="3">
        <f t="shared" si="110"/>
        <v>0.23188405797101455</v>
      </c>
      <c r="V245" s="20">
        <f t="shared" si="86"/>
        <v>8.0169587325171889</v>
      </c>
      <c r="W245" s="6">
        <v>6.8999999999999999E-3</v>
      </c>
      <c r="X245" s="6">
        <v>2.222</v>
      </c>
      <c r="Y245" s="6">
        <v>0.13300000000000001</v>
      </c>
      <c r="Z245" s="6">
        <v>11.941370388885369</v>
      </c>
      <c r="AA245" s="6">
        <v>-5.7493759226184871</v>
      </c>
      <c r="AB245" s="6">
        <f t="shared" si="109"/>
        <v>0.2218062852903242</v>
      </c>
      <c r="AC245" s="6">
        <f t="shared" si="106"/>
        <v>-9.999999999999995E-3</v>
      </c>
    </row>
    <row r="246" spans="1:29" s="6" customFormat="1" x14ac:dyDescent="0.2">
      <c r="A246" s="6">
        <v>16</v>
      </c>
      <c r="B246" s="3" t="s">
        <v>30</v>
      </c>
      <c r="C246" s="3" t="s">
        <v>31</v>
      </c>
      <c r="D246" s="3">
        <v>5</v>
      </c>
      <c r="F246" s="3"/>
      <c r="G246" s="3"/>
      <c r="H246" s="15">
        <v>0.45833333333333331</v>
      </c>
      <c r="I246" s="5">
        <v>43557</v>
      </c>
      <c r="J246" s="3">
        <v>25</v>
      </c>
      <c r="K246" s="3">
        <v>29.6</v>
      </c>
      <c r="L246" s="6">
        <v>9.5E-4</v>
      </c>
      <c r="M246" s="3">
        <f t="shared" si="107"/>
        <v>7.5279123145232356</v>
      </c>
      <c r="N246" s="3">
        <f t="shared" si="108"/>
        <v>7.5328035692216968</v>
      </c>
      <c r="O246" s="18">
        <v>-0.03</v>
      </c>
      <c r="P246" s="18">
        <v>-0.01</v>
      </c>
      <c r="Q246" s="18">
        <v>0.08</v>
      </c>
      <c r="R246" s="19">
        <v>0.59</v>
      </c>
      <c r="S246" s="19">
        <v>0.43</v>
      </c>
      <c r="T246" s="19">
        <v>0.09</v>
      </c>
      <c r="U246" s="3">
        <f t="shared" si="110"/>
        <v>0.70491803278688525</v>
      </c>
      <c r="V246" s="20">
        <f t="shared" si="86"/>
        <v>8.0169587325171889</v>
      </c>
      <c r="W246" s="6">
        <v>6.8999999999999999E-3</v>
      </c>
      <c r="X246" s="6">
        <v>2.222</v>
      </c>
      <c r="Y246" s="6">
        <v>0.13300000000000001</v>
      </c>
      <c r="Z246" s="6">
        <v>11.941370388885369</v>
      </c>
      <c r="AA246" s="6">
        <v>-5.7493759226184871</v>
      </c>
      <c r="AB246" s="6">
        <f t="shared" si="109"/>
        <v>0.69742392774431239</v>
      </c>
      <c r="AC246" s="6">
        <f t="shared" si="106"/>
        <v>-9.999999999999995E-3</v>
      </c>
    </row>
    <row r="247" spans="1:29" s="6" customFormat="1" x14ac:dyDescent="0.2">
      <c r="A247" s="6">
        <v>17</v>
      </c>
      <c r="B247" s="3" t="s">
        <v>30</v>
      </c>
      <c r="C247" s="3" t="s">
        <v>31</v>
      </c>
      <c r="D247" s="3">
        <v>5</v>
      </c>
      <c r="F247" s="3"/>
      <c r="G247" s="3"/>
      <c r="H247" s="15">
        <v>0.45833333333333331</v>
      </c>
      <c r="I247" s="5">
        <v>43557</v>
      </c>
      <c r="J247" s="3">
        <v>25</v>
      </c>
      <c r="K247" s="3">
        <v>29.6</v>
      </c>
      <c r="L247" s="6">
        <v>9.5E-4</v>
      </c>
      <c r="M247" s="3">
        <f>V247+(LOG10((AB247-W247)/(X247-(AB247*Y247))))</f>
        <v>7.5258208151246135</v>
      </c>
      <c r="N247" s="3">
        <f>V247+(LOG10((U247-W247)/(X247-(U247*Y247))))</f>
        <v>7.530744876187998</v>
      </c>
      <c r="O247" s="18">
        <v>-0.04</v>
      </c>
      <c r="P247" s="18">
        <v>-0.01</v>
      </c>
      <c r="Q247" s="18">
        <v>7.0000000000000007E-2</v>
      </c>
      <c r="R247" s="19">
        <v>0.54</v>
      </c>
      <c r="S247" s="19">
        <v>0.4</v>
      </c>
      <c r="T247" s="19">
        <v>0.08</v>
      </c>
      <c r="U247" s="3">
        <f>((S247-P247-(T247-Q247))/(R247-O247-(T247-Q247)))</f>
        <v>0.70175438596491224</v>
      </c>
      <c r="V247" s="20">
        <f t="shared" si="86"/>
        <v>8.0169587325171889</v>
      </c>
      <c r="W247" s="6">
        <v>6.8999999999999999E-3</v>
      </c>
      <c r="X247" s="6">
        <v>2.222</v>
      </c>
      <c r="Y247" s="6">
        <v>0.13300000000000001</v>
      </c>
      <c r="Z247" s="6">
        <v>11.941370388885399</v>
      </c>
      <c r="AA247" s="6">
        <v>-5.7493759226184897</v>
      </c>
      <c r="AB247" s="6">
        <f>U247-(L247*(Z247+(AA247*U247)))</f>
        <v>0.69424300137721673</v>
      </c>
      <c r="AC247" s="6">
        <f>Q247-T247</f>
        <v>-9.999999999999995E-3</v>
      </c>
    </row>
    <row r="248" spans="1:29" s="6" customFormat="1" x14ac:dyDescent="0.2">
      <c r="A248" s="6">
        <v>19</v>
      </c>
      <c r="B248" s="3" t="s">
        <v>30</v>
      </c>
      <c r="C248" s="3" t="s">
        <v>31</v>
      </c>
      <c r="D248" s="3">
        <v>6</v>
      </c>
      <c r="F248" s="3"/>
      <c r="G248" s="3"/>
      <c r="H248" s="15">
        <v>0.45833333333333331</v>
      </c>
      <c r="I248" s="5">
        <v>43557</v>
      </c>
      <c r="J248" s="3">
        <v>25</v>
      </c>
      <c r="K248" s="3">
        <v>29.6</v>
      </c>
      <c r="L248" s="6">
        <v>9.5E-4</v>
      </c>
      <c r="M248" s="3">
        <f>V248+(LOG10((AB248-W248)/(X248-(AB248*Y248))))</f>
        <v>6.930411569090527</v>
      </c>
      <c r="N248" s="3">
        <f>V248+(LOG10((U248-W248)/(X248-(U248*Y248))))</f>
        <v>6.9547711809534469</v>
      </c>
      <c r="O248" s="18">
        <v>-0.05</v>
      </c>
      <c r="P248" s="18">
        <v>-0.02</v>
      </c>
      <c r="Q248" s="18">
        <v>7.0000000000000007E-2</v>
      </c>
      <c r="R248" s="19">
        <v>0.66</v>
      </c>
      <c r="S248" s="19">
        <v>0.12</v>
      </c>
      <c r="T248" s="19">
        <v>7.0000000000000007E-2</v>
      </c>
      <c r="U248" s="3">
        <f>((S248-P248-(T248-Q248))/(R248-O248-(T248-Q248)))</f>
        <v>0.19718309859154926</v>
      </c>
      <c r="V248" s="20">
        <f t="shared" si="86"/>
        <v>8.0169587325171889</v>
      </c>
      <c r="W248" s="6">
        <v>6.8999999999999999E-3</v>
      </c>
      <c r="X248" s="6">
        <v>2.222</v>
      </c>
      <c r="Y248" s="6">
        <v>0.13300000000000001</v>
      </c>
      <c r="Z248" s="6">
        <v>11.941370388885399</v>
      </c>
      <c r="AA248" s="6">
        <v>-5.7493759226184897</v>
      </c>
      <c r="AB248" s="6">
        <f>U248-(L248*(Z248+(AA248*U248)))</f>
        <v>0.18691579249352822</v>
      </c>
      <c r="AC248" s="6">
        <f>Q248-T248</f>
        <v>0</v>
      </c>
    </row>
    <row r="249" spans="1:29" s="6" customFormat="1" x14ac:dyDescent="0.2">
      <c r="A249" s="3">
        <v>1</v>
      </c>
      <c r="B249" s="3" t="s">
        <v>30</v>
      </c>
      <c r="C249" s="3" t="s">
        <v>31</v>
      </c>
      <c r="D249" s="3">
        <v>1</v>
      </c>
      <c r="E249" s="3"/>
      <c r="F249" s="3"/>
      <c r="G249" s="3"/>
      <c r="H249" s="15">
        <v>0.45833333333333331</v>
      </c>
      <c r="I249" s="5">
        <v>43565</v>
      </c>
      <c r="J249" s="6">
        <v>25</v>
      </c>
      <c r="K249" s="3">
        <v>29.3</v>
      </c>
      <c r="L249" s="6">
        <v>9.5E-4</v>
      </c>
      <c r="M249" s="6">
        <f>V249+(LOG10((AB249-W249)/(X249-AB249*Y249)))</f>
        <v>7.5240351201731679</v>
      </c>
      <c r="N249" s="6">
        <f>V249+(LOG10((U249-W249)/(X249-(U249*Y249))))</f>
        <v>7.5289973091949278</v>
      </c>
      <c r="O249" s="18">
        <v>-0.03</v>
      </c>
      <c r="P249" s="18">
        <v>-0.03</v>
      </c>
      <c r="Q249" s="18">
        <v>0.04</v>
      </c>
      <c r="R249" s="19">
        <v>0.54</v>
      </c>
      <c r="S249" s="19">
        <v>0.38</v>
      </c>
      <c r="T249" s="19">
        <v>0.08</v>
      </c>
      <c r="U249" s="6">
        <f>((S249-P249-(T249-Q249))/(R249-O249-(T249-Q249)))</f>
        <v>0.69811320754716988</v>
      </c>
      <c r="V249" s="20">
        <f t="shared" si="86"/>
        <v>8.0175917325171895</v>
      </c>
      <c r="W249" s="6">
        <v>6.8999999999999999E-3</v>
      </c>
      <c r="X249" s="6">
        <v>2.222</v>
      </c>
      <c r="Y249" s="6">
        <v>0.13300000000000001</v>
      </c>
      <c r="Z249" s="6">
        <v>11.941370388885369</v>
      </c>
      <c r="AA249" s="6">
        <v>-5.7493759226184871</v>
      </c>
      <c r="AB249" s="6">
        <f>U249-(L249*(Z249+(AA249*U249)))</f>
        <v>0.69058193518112576</v>
      </c>
      <c r="AC249" s="6">
        <f t="shared" ref="AC249:AC258" si="111">Q249-T249</f>
        <v>-0.04</v>
      </c>
    </row>
    <row r="250" spans="1:29" s="21" customFormat="1" x14ac:dyDescent="0.2">
      <c r="A250" s="3">
        <v>2</v>
      </c>
      <c r="B250" s="3" t="s">
        <v>30</v>
      </c>
      <c r="C250" s="3" t="s">
        <v>31</v>
      </c>
      <c r="D250" s="3">
        <v>1</v>
      </c>
      <c r="E250" s="3"/>
      <c r="F250" s="3"/>
      <c r="G250" s="3"/>
      <c r="H250" s="15">
        <v>0.45833333333333331</v>
      </c>
      <c r="I250" s="5">
        <v>43565</v>
      </c>
      <c r="J250" s="3">
        <v>25</v>
      </c>
      <c r="K250" s="3">
        <v>29.3</v>
      </c>
      <c r="L250" s="6">
        <v>9.5E-4</v>
      </c>
      <c r="M250" s="6" t="e">
        <f>V250+(LOG10((AB250-W250)/(X250-(AB250*Y250))))</f>
        <v>#DIV/0!</v>
      </c>
      <c r="N250" s="6" t="e">
        <f>V250+(LOG10((U250-W250)/(X250-(U250*Y250))))</f>
        <v>#DIV/0!</v>
      </c>
      <c r="O250" s="18">
        <v>-0.02</v>
      </c>
      <c r="P250" s="18">
        <v>0</v>
      </c>
      <c r="Q250" s="18">
        <v>0.09</v>
      </c>
      <c r="R250" s="19">
        <v>-0.02</v>
      </c>
      <c r="S250" s="19">
        <v>0</v>
      </c>
      <c r="T250" s="19">
        <v>0.09</v>
      </c>
      <c r="U250" s="3" t="e">
        <f>((S250-P250-(T250-Q250))/(R250-O250-(T250-Q250)))</f>
        <v>#DIV/0!</v>
      </c>
      <c r="V250" s="20">
        <f t="shared" si="86"/>
        <v>8.0175917325171895</v>
      </c>
      <c r="W250" s="3">
        <v>6.8999999999999999E-3</v>
      </c>
      <c r="X250" s="3">
        <v>2.222</v>
      </c>
      <c r="Y250" s="3">
        <v>0.13300000000000001</v>
      </c>
      <c r="Z250" s="6">
        <v>11.941370388885369</v>
      </c>
      <c r="AA250" s="6">
        <v>-5.7493759226184871</v>
      </c>
      <c r="AB250" s="6" t="e">
        <f>U250-(L250*(Z250+(AA250*U250)))</f>
        <v>#DIV/0!</v>
      </c>
      <c r="AC250" s="6">
        <f t="shared" si="111"/>
        <v>0</v>
      </c>
    </row>
    <row r="251" spans="1:29" s="3" customFormat="1" x14ac:dyDescent="0.2">
      <c r="A251" s="3">
        <v>3</v>
      </c>
      <c r="B251" s="3" t="s">
        <v>30</v>
      </c>
      <c r="C251" s="3" t="s">
        <v>31</v>
      </c>
      <c r="D251" s="3">
        <v>2</v>
      </c>
      <c r="H251" s="15">
        <v>0.45833333333333331</v>
      </c>
      <c r="I251" s="5">
        <v>43565</v>
      </c>
      <c r="J251" s="3">
        <v>25</v>
      </c>
      <c r="K251" s="3">
        <v>29.3</v>
      </c>
      <c r="L251" s="6">
        <v>9.5E-4</v>
      </c>
      <c r="M251" s="3">
        <f t="shared" ref="M251:M258" si="112">V251+(LOG10((AB251-W251)/(X251-(AB251*Y251))))</f>
        <v>6.9529708146283449</v>
      </c>
      <c r="N251" s="3">
        <f t="shared" ref="N251:N258" si="113">V251+(LOG10((U251-W251)/(X251-(U251*Y251))))</f>
        <v>6.9760774654559201</v>
      </c>
      <c r="O251" s="18">
        <v>-0.05</v>
      </c>
      <c r="P251" s="18">
        <v>-0.02</v>
      </c>
      <c r="Q251" s="18">
        <v>0.08</v>
      </c>
      <c r="R251" s="19">
        <v>0.56999999999999995</v>
      </c>
      <c r="S251" s="19">
        <v>0.1</v>
      </c>
      <c r="T251" s="19">
        <v>7.0000000000000007E-2</v>
      </c>
      <c r="U251" s="3">
        <f>((S251-P251-(T251-Q251))/(R251-O251-(T251-Q251)))</f>
        <v>0.20634920634920637</v>
      </c>
      <c r="V251" s="20">
        <f t="shared" si="86"/>
        <v>8.0175917325171895</v>
      </c>
      <c r="W251" s="6">
        <v>6.8999999999999999E-3</v>
      </c>
      <c r="X251" s="6">
        <v>2.222</v>
      </c>
      <c r="Y251" s="6">
        <v>0.13300000000000001</v>
      </c>
      <c r="Z251" s="6">
        <v>11.941370388885369</v>
      </c>
      <c r="AA251" s="6">
        <v>-5.7493759226184871</v>
      </c>
      <c r="AB251" s="6">
        <f>U251-(L251*(Z251+(AA251*U251)))</f>
        <v>0.19613196468046903</v>
      </c>
      <c r="AC251" s="6">
        <f t="shared" si="111"/>
        <v>9.999999999999995E-3</v>
      </c>
    </row>
    <row r="252" spans="1:29" s="6" customFormat="1" x14ac:dyDescent="0.2">
      <c r="A252" s="3">
        <v>4</v>
      </c>
      <c r="B252" s="3" t="s">
        <v>30</v>
      </c>
      <c r="C252" s="3" t="s">
        <v>31</v>
      </c>
      <c r="D252" s="3">
        <v>2</v>
      </c>
      <c r="E252" s="3"/>
      <c r="F252" s="3"/>
      <c r="G252" s="3"/>
      <c r="H252" s="15">
        <v>0.45833333333333331</v>
      </c>
      <c r="I252" s="5">
        <v>43565</v>
      </c>
      <c r="J252" s="3">
        <v>25</v>
      </c>
      <c r="K252" s="3">
        <v>29.3</v>
      </c>
      <c r="L252" s="6">
        <v>9.5E-4</v>
      </c>
      <c r="M252" s="3">
        <f t="shared" si="112"/>
        <v>6.9506492640031565</v>
      </c>
      <c r="N252" s="3">
        <f t="shared" si="113"/>
        <v>6.9738857770452762</v>
      </c>
      <c r="O252" s="18">
        <v>-7.0000000000000007E-2</v>
      </c>
      <c r="P252" s="18">
        <v>-0.04</v>
      </c>
      <c r="Q252" s="18">
        <v>0.05</v>
      </c>
      <c r="R252" s="19">
        <v>1.07</v>
      </c>
      <c r="S252" s="19">
        <v>0.21</v>
      </c>
      <c r="T252" s="19">
        <v>7.0000000000000007E-2</v>
      </c>
      <c r="U252" s="3">
        <f>((S252-P252-(T252-Q252))/(R252-O252-(T252-Q252)))</f>
        <v>0.20535714285714282</v>
      </c>
      <c r="V252" s="20">
        <f t="shared" si="86"/>
        <v>8.0175917325171895</v>
      </c>
      <c r="W252" s="6">
        <v>6.8999999999999999E-3</v>
      </c>
      <c r="X252" s="6">
        <v>2.222</v>
      </c>
      <c r="Y252" s="6">
        <v>0.13300000000000001</v>
      </c>
      <c r="Z252" s="6">
        <v>11.941370388885369</v>
      </c>
      <c r="AA252" s="6">
        <v>-5.7493759226184871</v>
      </c>
      <c r="AB252" s="6">
        <f t="shared" ref="AB252:AB258" si="114">U252-(L252*(Z252+(AA252*U252)))</f>
        <v>0.19513448262974828</v>
      </c>
      <c r="AC252" s="6">
        <f t="shared" si="111"/>
        <v>-2.0000000000000004E-2</v>
      </c>
    </row>
    <row r="253" spans="1:29" s="6" customFormat="1" x14ac:dyDescent="0.2">
      <c r="A253" s="3">
        <v>5</v>
      </c>
      <c r="B253" s="3" t="s">
        <v>30</v>
      </c>
      <c r="C253" s="3" t="s">
        <v>31</v>
      </c>
      <c r="D253" s="3">
        <v>3</v>
      </c>
      <c r="E253" s="3"/>
      <c r="F253" s="3"/>
      <c r="G253" s="3"/>
      <c r="H253" s="15">
        <v>0.45833333333333331</v>
      </c>
      <c r="I253" s="5">
        <v>43565</v>
      </c>
      <c r="J253" s="3">
        <v>25</v>
      </c>
      <c r="K253" s="3">
        <v>29.3</v>
      </c>
      <c r="L253" s="6">
        <v>9.5E-4</v>
      </c>
      <c r="M253" s="3">
        <f t="shared" si="112"/>
        <v>7.5543357685553412</v>
      </c>
      <c r="N253" s="3">
        <f t="shared" si="113"/>
        <v>7.5588346816427299</v>
      </c>
      <c r="O253" s="18">
        <v>-0.08</v>
      </c>
      <c r="P253" s="18">
        <v>-0.04</v>
      </c>
      <c r="Q253" s="18">
        <v>0.05</v>
      </c>
      <c r="R253" s="19">
        <v>0.43</v>
      </c>
      <c r="S253" s="19">
        <v>0.34</v>
      </c>
      <c r="T253" s="19">
        <v>0.05</v>
      </c>
      <c r="U253" s="3">
        <f t="shared" ref="U253:U258" si="115">((S253-P253-(T253-Q253))/(R253-O253-(T253-Q253)))</f>
        <v>0.74509803921568629</v>
      </c>
      <c r="V253" s="20">
        <f t="shared" si="86"/>
        <v>8.0175917325171895</v>
      </c>
      <c r="W253" s="6">
        <v>6.8999999999999999E-3</v>
      </c>
      <c r="X253" s="6">
        <v>2.222</v>
      </c>
      <c r="Y253" s="6">
        <v>0.13300000000000001</v>
      </c>
      <c r="Z253" s="6">
        <v>11.941370388885369</v>
      </c>
      <c r="AA253" s="6">
        <v>-5.7493759226184871</v>
      </c>
      <c r="AB253" s="6">
        <f t="shared" si="114"/>
        <v>0.73782339363656924</v>
      </c>
      <c r="AC253" s="6">
        <f t="shared" si="111"/>
        <v>0</v>
      </c>
    </row>
    <row r="254" spans="1:29" s="6" customFormat="1" x14ac:dyDescent="0.2">
      <c r="A254" s="3">
        <v>6</v>
      </c>
      <c r="B254" s="3" t="s">
        <v>30</v>
      </c>
      <c r="C254" s="3" t="s">
        <v>31</v>
      </c>
      <c r="D254" s="3">
        <v>3</v>
      </c>
      <c r="E254" s="3"/>
      <c r="F254" s="3"/>
      <c r="G254" s="3"/>
      <c r="H254" s="15">
        <v>0.45833333333333331</v>
      </c>
      <c r="I254" s="5">
        <v>43565</v>
      </c>
      <c r="J254" s="3">
        <v>25</v>
      </c>
      <c r="K254" s="3">
        <v>29.3</v>
      </c>
      <c r="L254" s="6">
        <v>9.5E-4</v>
      </c>
      <c r="M254" s="3">
        <f t="shared" si="112"/>
        <v>7.554750850002832</v>
      </c>
      <c r="N254" s="3">
        <f t="shared" si="113"/>
        <v>7.5592436291264979</v>
      </c>
      <c r="O254" s="18">
        <v>-0.03</v>
      </c>
      <c r="P254" s="18">
        <v>-0.01</v>
      </c>
      <c r="Q254" s="18">
        <v>0.08</v>
      </c>
      <c r="R254" s="19">
        <v>0.56000000000000005</v>
      </c>
      <c r="S254" s="19">
        <v>0.43</v>
      </c>
      <c r="T254" s="19">
        <v>0.08</v>
      </c>
      <c r="U254" s="3">
        <f t="shared" si="115"/>
        <v>0.74576271186440668</v>
      </c>
      <c r="V254" s="20">
        <f t="shared" si="86"/>
        <v>8.0175917325171895</v>
      </c>
      <c r="W254" s="6">
        <v>6.8999999999999999E-3</v>
      </c>
      <c r="X254" s="6">
        <v>2.222</v>
      </c>
      <c r="Y254" s="6">
        <v>0.13300000000000001</v>
      </c>
      <c r="Z254" s="6">
        <v>11.941370388885369</v>
      </c>
      <c r="AA254" s="6">
        <v>-5.7493759226184871</v>
      </c>
      <c r="AB254" s="6">
        <f t="shared" si="114"/>
        <v>0.73849169666556647</v>
      </c>
      <c r="AC254" s="6">
        <f t="shared" si="111"/>
        <v>0</v>
      </c>
    </row>
    <row r="255" spans="1:29" s="6" customFormat="1" x14ac:dyDescent="0.2">
      <c r="A255" s="3">
        <v>7</v>
      </c>
      <c r="B255" s="3" t="s">
        <v>30</v>
      </c>
      <c r="C255" s="3" t="s">
        <v>31</v>
      </c>
      <c r="D255" s="3">
        <v>4</v>
      </c>
      <c r="E255" s="3"/>
      <c r="F255" s="3"/>
      <c r="G255" s="3"/>
      <c r="H255" s="15">
        <v>0.45833333333333331</v>
      </c>
      <c r="I255" s="5">
        <v>43565</v>
      </c>
      <c r="J255" s="3">
        <v>25</v>
      </c>
      <c r="K255" s="3">
        <v>29.3</v>
      </c>
      <c r="L255" s="6">
        <v>9.5E-4</v>
      </c>
      <c r="M255" s="3">
        <f t="shared" si="112"/>
        <v>6.916065451406066</v>
      </c>
      <c r="N255" s="3">
        <f t="shared" si="113"/>
        <v>6.9413158725418329</v>
      </c>
      <c r="O255" s="18">
        <v>-7.0000000000000007E-2</v>
      </c>
      <c r="P255" s="18">
        <v>-0.04</v>
      </c>
      <c r="Q255" s="18">
        <v>0.05</v>
      </c>
      <c r="R255" s="19">
        <v>0.61</v>
      </c>
      <c r="S255" s="19">
        <v>0.09</v>
      </c>
      <c r="T255" s="19">
        <v>0.05</v>
      </c>
      <c r="U255" s="3">
        <f t="shared" si="115"/>
        <v>0.19117647058823531</v>
      </c>
      <c r="V255" s="20">
        <f t="shared" si="86"/>
        <v>8.0175917325171895</v>
      </c>
      <c r="W255" s="6">
        <v>6.8999999999999999E-3</v>
      </c>
      <c r="X255" s="6">
        <v>2.222</v>
      </c>
      <c r="Y255" s="6">
        <v>0.13300000000000001</v>
      </c>
      <c r="Z255" s="6">
        <v>11.941370388885369</v>
      </c>
      <c r="AA255" s="6">
        <v>-5.7493759226184871</v>
      </c>
      <c r="AB255" s="6">
        <f t="shared" si="114"/>
        <v>0.18087635684591682</v>
      </c>
      <c r="AC255" s="6">
        <f t="shared" si="111"/>
        <v>0</v>
      </c>
    </row>
    <row r="256" spans="1:29" s="6" customFormat="1" x14ac:dyDescent="0.2">
      <c r="A256" s="6">
        <v>8</v>
      </c>
      <c r="B256" s="3" t="s">
        <v>30</v>
      </c>
      <c r="C256" s="3" t="s">
        <v>31</v>
      </c>
      <c r="D256" s="3">
        <v>4</v>
      </c>
      <c r="F256" s="3"/>
      <c r="G256" s="3"/>
      <c r="H256" s="15">
        <v>0.45833333333333331</v>
      </c>
      <c r="I256" s="5">
        <v>43565</v>
      </c>
      <c r="J256" s="3">
        <v>25</v>
      </c>
      <c r="K256" s="3">
        <v>29.3</v>
      </c>
      <c r="L256" s="6">
        <v>9.5E-4</v>
      </c>
      <c r="M256" s="3">
        <f t="shared" si="112"/>
        <v>6.9590120645741234</v>
      </c>
      <c r="N256" s="3">
        <f t="shared" si="113"/>
        <v>6.9817838323608257</v>
      </c>
      <c r="O256" s="18">
        <v>-0.09</v>
      </c>
      <c r="P256" s="18">
        <v>-7.0000000000000007E-2</v>
      </c>
      <c r="Q256" s="18">
        <v>0.02</v>
      </c>
      <c r="R256" s="19">
        <v>0.59</v>
      </c>
      <c r="S256" s="19">
        <v>0.08</v>
      </c>
      <c r="T256" s="19">
        <v>0.03</v>
      </c>
      <c r="U256" s="3">
        <f t="shared" si="115"/>
        <v>0.20895522388059706</v>
      </c>
      <c r="V256" s="20">
        <f t="shared" si="86"/>
        <v>8.0175917325171895</v>
      </c>
      <c r="W256" s="6">
        <v>6.8999999999999999E-3</v>
      </c>
      <c r="X256" s="6">
        <v>2.222</v>
      </c>
      <c r="Y256" s="6">
        <v>0.13300000000000001</v>
      </c>
      <c r="Z256" s="6">
        <v>11.941370388885369</v>
      </c>
      <c r="AA256" s="6">
        <v>-5.7493759226184871</v>
      </c>
      <c r="AB256" s="6">
        <f t="shared" si="114"/>
        <v>0.19875221603758619</v>
      </c>
      <c r="AC256" s="6">
        <f t="shared" si="111"/>
        <v>-9.9999999999999985E-3</v>
      </c>
    </row>
    <row r="257" spans="1:29" s="6" customFormat="1" x14ac:dyDescent="0.2">
      <c r="A257" s="6">
        <v>9</v>
      </c>
      <c r="B257" s="3" t="s">
        <v>30</v>
      </c>
      <c r="C257" s="3" t="s">
        <v>31</v>
      </c>
      <c r="D257" s="3">
        <v>5</v>
      </c>
      <c r="F257" s="3"/>
      <c r="G257" s="3"/>
      <c r="H257" s="15">
        <v>0.45833333333333331</v>
      </c>
      <c r="I257" s="5">
        <v>43565</v>
      </c>
      <c r="J257" s="3">
        <v>25</v>
      </c>
      <c r="K257" s="3">
        <v>29.3</v>
      </c>
      <c r="L257" s="6">
        <v>9.5E-4</v>
      </c>
      <c r="M257" s="3">
        <f t="shared" si="112"/>
        <v>7.5854794804675016</v>
      </c>
      <c r="N257" s="3">
        <f t="shared" si="113"/>
        <v>7.5895333638632341</v>
      </c>
      <c r="O257" s="18">
        <v>-0.06</v>
      </c>
      <c r="P257" s="18">
        <v>-0.04</v>
      </c>
      <c r="Q257" s="18">
        <v>0.05</v>
      </c>
      <c r="R257" s="19">
        <v>0.54</v>
      </c>
      <c r="S257" s="19">
        <v>0.44</v>
      </c>
      <c r="T257" s="19">
        <v>0.06</v>
      </c>
      <c r="U257" s="3">
        <f t="shared" si="115"/>
        <v>0.7966101694915253</v>
      </c>
      <c r="V257" s="20">
        <f t="shared" si="86"/>
        <v>8.0175917325171895</v>
      </c>
      <c r="W257" s="6">
        <v>6.8999999999999999E-3</v>
      </c>
      <c r="X257" s="6">
        <v>2.222</v>
      </c>
      <c r="Y257" s="6">
        <v>0.13300000000000001</v>
      </c>
      <c r="Z257" s="6">
        <v>11.941370388885369</v>
      </c>
      <c r="AA257" s="6">
        <v>-5.7493759226184871</v>
      </c>
      <c r="AB257" s="6">
        <f t="shared" si="114"/>
        <v>0.78961687838386241</v>
      </c>
      <c r="AC257" s="6">
        <f t="shared" si="111"/>
        <v>-9.999999999999995E-3</v>
      </c>
    </row>
    <row r="258" spans="1:29" s="6" customFormat="1" x14ac:dyDescent="0.2">
      <c r="A258" s="6">
        <v>10</v>
      </c>
      <c r="B258" s="3" t="s">
        <v>30</v>
      </c>
      <c r="C258" s="3" t="s">
        <v>31</v>
      </c>
      <c r="D258" s="3">
        <v>5</v>
      </c>
      <c r="F258" s="3"/>
      <c r="G258" s="3"/>
      <c r="H258" s="15">
        <v>0.45833333333333331</v>
      </c>
      <c r="I258" s="5">
        <v>43565</v>
      </c>
      <c r="J258" s="3">
        <v>25</v>
      </c>
      <c r="K258" s="3">
        <v>29.3</v>
      </c>
      <c r="L258" s="6">
        <v>9.5E-4</v>
      </c>
      <c r="M258" s="3">
        <f t="shared" si="112"/>
        <v>7.5652150322527048</v>
      </c>
      <c r="N258" s="3">
        <f t="shared" si="113"/>
        <v>7.5695550112898484</v>
      </c>
      <c r="O258" s="18">
        <v>-0.04</v>
      </c>
      <c r="P258" s="18">
        <v>-0.02</v>
      </c>
      <c r="Q258" s="18">
        <v>7.0000000000000007E-2</v>
      </c>
      <c r="R258" s="19">
        <v>0.55000000000000004</v>
      </c>
      <c r="S258" s="19">
        <v>0.43</v>
      </c>
      <c r="T258" s="19">
        <v>7.0000000000000007E-2</v>
      </c>
      <c r="U258" s="3">
        <f t="shared" si="115"/>
        <v>0.76271186440677963</v>
      </c>
      <c r="V258" s="20">
        <f t="shared" si="86"/>
        <v>8.0175917325171895</v>
      </c>
      <c r="W258" s="6">
        <v>6.8999999999999999E-3</v>
      </c>
      <c r="X258" s="6">
        <v>2.222</v>
      </c>
      <c r="Y258" s="6">
        <v>0.13300000000000001</v>
      </c>
      <c r="Z258" s="6">
        <v>11.941370388885369</v>
      </c>
      <c r="AA258" s="6">
        <v>-5.7493759226184871</v>
      </c>
      <c r="AB258" s="6">
        <f t="shared" si="114"/>
        <v>0.75553342390499856</v>
      </c>
      <c r="AC258" s="6">
        <f t="shared" si="111"/>
        <v>0</v>
      </c>
    </row>
    <row r="259" spans="1:29" s="6" customFormat="1" x14ac:dyDescent="0.2">
      <c r="A259" s="6">
        <v>11</v>
      </c>
      <c r="B259" s="3" t="s">
        <v>30</v>
      </c>
      <c r="C259" s="3" t="s">
        <v>31</v>
      </c>
      <c r="D259" s="3">
        <v>6</v>
      </c>
      <c r="F259" s="3"/>
      <c r="G259" s="3"/>
      <c r="H259" s="15">
        <v>0.45833333333333331</v>
      </c>
      <c r="I259" s="5">
        <v>43565</v>
      </c>
      <c r="J259" s="3">
        <v>25</v>
      </c>
      <c r="K259" s="3">
        <v>29.3</v>
      </c>
      <c r="L259" s="6">
        <v>9.5E-4</v>
      </c>
      <c r="M259" s="3">
        <f>V259+(LOG10((AB259-W259)/(X259-(AB259*Y259))))</f>
        <v>6.9731405266121529</v>
      </c>
      <c r="N259" s="3">
        <f>V259+(LOG10((U259-W259)/(X259-(U259*Y259))))</f>
        <v>6.9951460595863706</v>
      </c>
      <c r="O259" s="18">
        <v>-0.05</v>
      </c>
      <c r="P259" s="18">
        <v>-0.02</v>
      </c>
      <c r="Q259" s="18">
        <v>7.0000000000000007E-2</v>
      </c>
      <c r="R259" s="19">
        <v>0.72</v>
      </c>
      <c r="S259" s="19">
        <v>0.13</v>
      </c>
      <c r="T259" s="19">
        <v>0.05</v>
      </c>
      <c r="U259" s="3">
        <f>((S259-P259-(T259-Q259))/(R259-O259-(T259-Q259)))</f>
        <v>0.2151898734177215</v>
      </c>
      <c r="V259" s="20">
        <f t="shared" si="86"/>
        <v>8.0175917325171895</v>
      </c>
      <c r="W259" s="6">
        <v>6.8999999999999999E-3</v>
      </c>
      <c r="X259" s="6">
        <v>2.222</v>
      </c>
      <c r="Y259" s="6">
        <v>0.13300000000000001</v>
      </c>
      <c r="Z259" s="6">
        <v>11.941370388885399</v>
      </c>
      <c r="AA259" s="6">
        <v>-5.7493759226184897</v>
      </c>
      <c r="AB259" s="6">
        <f>U259-(L259*(Z259+(AA259*U259)))</f>
        <v>0.20502091865144859</v>
      </c>
      <c r="AC259" s="6">
        <f>Q259-T259</f>
        <v>2.0000000000000004E-2</v>
      </c>
    </row>
    <row r="260" spans="1:29" s="6" customFormat="1" x14ac:dyDescent="0.2">
      <c r="A260" s="6">
        <v>12</v>
      </c>
      <c r="B260" s="3" t="s">
        <v>30</v>
      </c>
      <c r="C260" s="3" t="s">
        <v>31</v>
      </c>
      <c r="D260" s="3">
        <v>6</v>
      </c>
      <c r="F260" s="3"/>
      <c r="G260" s="3"/>
      <c r="H260" s="15">
        <v>0.45833333333333331</v>
      </c>
      <c r="I260" s="5">
        <v>43565</v>
      </c>
      <c r="J260" s="3">
        <v>25</v>
      </c>
      <c r="K260" s="3">
        <v>29.3</v>
      </c>
      <c r="L260" s="6">
        <v>9.5E-4</v>
      </c>
      <c r="M260" s="3">
        <f>V260+(LOG10((AB260-W260)/(X260-(AB260*Y260))))</f>
        <v>7.0316905244286012</v>
      </c>
      <c r="N260" s="3">
        <f>V260+(LOG10((U260-W260)/(X260-(U260*Y260))))</f>
        <v>7.0507604899266667</v>
      </c>
      <c r="O260" s="18">
        <v>-0.04</v>
      </c>
      <c r="P260" s="18">
        <v>-0.01</v>
      </c>
      <c r="Q260" s="18">
        <v>0.08</v>
      </c>
      <c r="R260" s="19">
        <v>0.7</v>
      </c>
      <c r="S260" s="19">
        <v>0.17</v>
      </c>
      <c r="T260" s="19">
        <v>0.08</v>
      </c>
      <c r="U260" s="3">
        <f>((S260-P260-(T260-Q260))/(R260-O260-(T260-Q260)))</f>
        <v>0.24324324324324328</v>
      </c>
      <c r="V260" s="20">
        <f t="shared" si="86"/>
        <v>8.0175917325171895</v>
      </c>
      <c r="W260" s="6">
        <v>6.8999999999999999E-3</v>
      </c>
      <c r="X260" s="6">
        <v>2.222</v>
      </c>
      <c r="Y260" s="6">
        <v>0.13300000000000001</v>
      </c>
      <c r="Z260" s="6">
        <v>11.941370388885399</v>
      </c>
      <c r="AA260" s="6">
        <v>-5.7493759226184897</v>
      </c>
      <c r="AB260" s="6">
        <f>U260-(L260*(Z260+(AA260*U260)))</f>
        <v>0.23322751337754238</v>
      </c>
      <c r="AC260" s="6">
        <f>Q260-T260</f>
        <v>0</v>
      </c>
    </row>
    <row r="261" spans="1:29" s="6" customFormat="1" x14ac:dyDescent="0.2">
      <c r="A261" s="3">
        <v>1</v>
      </c>
      <c r="B261" s="3" t="s">
        <v>30</v>
      </c>
      <c r="C261" s="3" t="s">
        <v>31</v>
      </c>
      <c r="D261" s="3">
        <v>1</v>
      </c>
      <c r="E261" s="3"/>
      <c r="F261" s="3"/>
      <c r="G261" s="3"/>
      <c r="H261" s="15">
        <v>0.45833333333333331</v>
      </c>
      <c r="I261" s="5">
        <v>43574</v>
      </c>
      <c r="J261" s="6">
        <v>25</v>
      </c>
      <c r="K261" s="3">
        <v>29.4</v>
      </c>
      <c r="L261" s="6">
        <v>9.5E-4</v>
      </c>
      <c r="M261" s="6">
        <f>V261+(LOG10((AB261-W261)/(X261-AB261*Y261)))</f>
        <v>7.6096192159139715</v>
      </c>
      <c r="N261" s="6">
        <f>V261+(LOG10((U261-W261)/(X261-(U261*Y261))))</f>
        <v>7.6133457171188574</v>
      </c>
      <c r="O261" s="18">
        <v>0</v>
      </c>
      <c r="P261" s="18">
        <v>0.02</v>
      </c>
      <c r="Q261" s="18">
        <v>0.1</v>
      </c>
      <c r="R261" s="19">
        <v>0.56000000000000005</v>
      </c>
      <c r="S261" s="19">
        <v>0.49</v>
      </c>
      <c r="T261" s="19">
        <v>0.1</v>
      </c>
      <c r="U261" s="6">
        <f>((S261-P261-(T261-Q261))/(R261-O261-(T261-Q261)))</f>
        <v>0.83928571428571419</v>
      </c>
      <c r="V261" s="20">
        <f t="shared" ref="V261:V324" si="116">(1245.69/(J261+273.15))+3.8275+0.00211*(35-K261)</f>
        <v>8.0173807325171893</v>
      </c>
      <c r="W261" s="6">
        <v>6.8999999999999999E-3</v>
      </c>
      <c r="X261" s="6">
        <v>2.222</v>
      </c>
      <c r="Y261" s="6">
        <v>0.13300000000000001</v>
      </c>
      <c r="Z261" s="6">
        <v>11.941370388885369</v>
      </c>
      <c r="AA261" s="6">
        <v>-5.7493759226184871</v>
      </c>
      <c r="AB261" s="6">
        <f>U261-(L261*(Z261+(AA261*U261)))</f>
        <v>0.83252551304028943</v>
      </c>
      <c r="AC261" s="6">
        <f t="shared" ref="AC261:AC270" si="117">Q261-T261</f>
        <v>0</v>
      </c>
    </row>
    <row r="262" spans="1:29" s="21" customFormat="1" x14ac:dyDescent="0.2">
      <c r="A262" s="3">
        <v>2</v>
      </c>
      <c r="B262" s="3" t="s">
        <v>30</v>
      </c>
      <c r="C262" s="3" t="s">
        <v>31</v>
      </c>
      <c r="D262" s="3">
        <v>1</v>
      </c>
      <c r="E262" s="3"/>
      <c r="F262" s="3"/>
      <c r="G262" s="3"/>
      <c r="H262" s="15">
        <v>0.45833333333333331</v>
      </c>
      <c r="I262" s="5">
        <v>43574</v>
      </c>
      <c r="J262" s="3">
        <v>25</v>
      </c>
      <c r="K262" s="3">
        <v>29.4</v>
      </c>
      <c r="L262" s="6">
        <v>9.5E-4</v>
      </c>
      <c r="M262" s="6">
        <f>V262+(LOG10((AB262-W262)/(X262-(AB262*Y262))))</f>
        <v>7.6126928917994041</v>
      </c>
      <c r="N262" s="6">
        <f>V262+(LOG10((U262-W262)/(X262-(U262*Y262))))</f>
        <v>7.6163792955750171</v>
      </c>
      <c r="O262" s="22">
        <v>-0.03</v>
      </c>
      <c r="P262" s="22">
        <v>-0.02</v>
      </c>
      <c r="Q262" s="22">
        <v>7.0000000000000007E-2</v>
      </c>
      <c r="R262" s="23">
        <v>0.55000000000000004</v>
      </c>
      <c r="S262" s="23">
        <v>0.47</v>
      </c>
      <c r="T262" s="23">
        <v>7.0000000000000007E-2</v>
      </c>
      <c r="U262" s="3">
        <f>((S262-P262-(T262-Q262))/(R262-O262-(T262-Q262)))</f>
        <v>0.84482758620689646</v>
      </c>
      <c r="V262" s="20">
        <f t="shared" si="116"/>
        <v>8.0173807325171893</v>
      </c>
      <c r="W262" s="3">
        <v>6.8999999999999999E-3</v>
      </c>
      <c r="X262" s="3">
        <v>2.222</v>
      </c>
      <c r="Y262" s="3">
        <v>0.13300000000000001</v>
      </c>
      <c r="Z262" s="6">
        <v>11.941370388885369</v>
      </c>
      <c r="AA262" s="6">
        <v>-5.7493759226184871</v>
      </c>
      <c r="AB262" s="6">
        <f>U262-(L262*(Z262+(AA262*U262)))</f>
        <v>0.83809765415121207</v>
      </c>
      <c r="AC262" s="6">
        <f t="shared" si="117"/>
        <v>0</v>
      </c>
    </row>
    <row r="263" spans="1:29" s="3" customFormat="1" x14ac:dyDescent="0.2">
      <c r="A263" s="3">
        <v>3</v>
      </c>
      <c r="B263" s="3" t="s">
        <v>30</v>
      </c>
      <c r="C263" s="3" t="s">
        <v>31</v>
      </c>
      <c r="D263" s="3">
        <v>2</v>
      </c>
      <c r="H263" s="15">
        <v>0.45833333333333331</v>
      </c>
      <c r="I263" s="5">
        <v>43574</v>
      </c>
      <c r="J263" s="3">
        <v>25</v>
      </c>
      <c r="K263" s="3">
        <v>29.4</v>
      </c>
      <c r="L263" s="6">
        <v>9.5E-4</v>
      </c>
      <c r="M263" s="3">
        <f t="shared" ref="M263:M270" si="118">V263+(LOG10((AB263-W263)/(X263-(AB263*Y263))))</f>
        <v>6.8697517482119759</v>
      </c>
      <c r="N263" s="3">
        <f t="shared" ref="N263:N270" si="119">V263+(LOG10((U263-W263)/(X263-(U263*Y263))))</f>
        <v>6.8979316545603284</v>
      </c>
      <c r="O263" s="18">
        <v>0</v>
      </c>
      <c r="P263" s="18">
        <v>0.02</v>
      </c>
      <c r="Q263" s="18">
        <v>0.1</v>
      </c>
      <c r="R263" s="19">
        <v>0.7</v>
      </c>
      <c r="S263" s="19">
        <v>0.15</v>
      </c>
      <c r="T263" s="19">
        <v>0.11</v>
      </c>
      <c r="U263" s="3">
        <f>((S263-P263-(T263-Q263))/(R263-O263-(T263-Q263)))</f>
        <v>0.17391304347826089</v>
      </c>
      <c r="V263" s="20">
        <f t="shared" si="116"/>
        <v>8.0173807325171893</v>
      </c>
      <c r="W263" s="6">
        <v>6.8999999999999999E-3</v>
      </c>
      <c r="X263" s="6">
        <v>2.222</v>
      </c>
      <c r="Y263" s="6">
        <v>0.13300000000000001</v>
      </c>
      <c r="Z263" s="6">
        <v>11.941370388885369</v>
      </c>
      <c r="AA263" s="6">
        <v>-5.7493759226184871</v>
      </c>
      <c r="AB263" s="6">
        <f>U263-(L263*(Z263+(AA263*U263)))</f>
        <v>0.16351863850038284</v>
      </c>
      <c r="AC263" s="6">
        <f t="shared" si="117"/>
        <v>-9.999999999999995E-3</v>
      </c>
    </row>
    <row r="264" spans="1:29" s="6" customFormat="1" x14ac:dyDescent="0.2">
      <c r="A264" s="3">
        <v>4</v>
      </c>
      <c r="B264" s="3" t="s">
        <v>30</v>
      </c>
      <c r="C264" s="3" t="s">
        <v>31</v>
      </c>
      <c r="D264" s="3">
        <v>2</v>
      </c>
      <c r="E264" s="3"/>
      <c r="F264" s="3"/>
      <c r="G264" s="3"/>
      <c r="H264" s="15">
        <v>0.45833333333333331</v>
      </c>
      <c r="I264" s="5">
        <v>43574</v>
      </c>
      <c r="J264" s="3">
        <v>25</v>
      </c>
      <c r="K264" s="3">
        <v>29.4</v>
      </c>
      <c r="L264" s="6">
        <v>9.5E-4</v>
      </c>
      <c r="M264" s="3">
        <f t="shared" si="118"/>
        <v>6.8170167420840908</v>
      </c>
      <c r="N264" s="3">
        <f t="shared" si="119"/>
        <v>6.8489227559783785</v>
      </c>
      <c r="O264" s="18">
        <v>-0.04</v>
      </c>
      <c r="P264" s="18">
        <v>-0.01</v>
      </c>
      <c r="Q264" s="18">
        <v>7.0000000000000007E-2</v>
      </c>
      <c r="R264" s="19">
        <v>0.61</v>
      </c>
      <c r="S264" s="19">
        <v>0.1</v>
      </c>
      <c r="T264" s="19">
        <v>0.08</v>
      </c>
      <c r="U264" s="3">
        <f>((S264-P264-(T264-Q264))/(R264-O264-(T264-Q264)))</f>
        <v>0.15625</v>
      </c>
      <c r="V264" s="20">
        <f t="shared" si="116"/>
        <v>8.0173807325171893</v>
      </c>
      <c r="W264" s="6">
        <v>6.8999999999999999E-3</v>
      </c>
      <c r="X264" s="6">
        <v>2.222</v>
      </c>
      <c r="Y264" s="6">
        <v>0.13300000000000001</v>
      </c>
      <c r="Z264" s="6">
        <v>11.941370388885369</v>
      </c>
      <c r="AA264" s="6">
        <v>-5.7493759226184871</v>
      </c>
      <c r="AB264" s="6">
        <f t="shared" ref="AB264:AB270" si="120">U264-(L264*(Z264+(AA264*U264)))</f>
        <v>0.14575912111907258</v>
      </c>
      <c r="AC264" s="6">
        <f t="shared" si="117"/>
        <v>-9.999999999999995E-3</v>
      </c>
    </row>
    <row r="265" spans="1:29" s="6" customFormat="1" x14ac:dyDescent="0.2">
      <c r="A265" s="3">
        <v>5</v>
      </c>
      <c r="B265" s="3" t="s">
        <v>30</v>
      </c>
      <c r="C265" s="3" t="s">
        <v>31</v>
      </c>
      <c r="D265" s="3">
        <v>3</v>
      </c>
      <c r="E265" s="3"/>
      <c r="F265" s="3"/>
      <c r="G265" s="3"/>
      <c r="H265" s="15">
        <v>0.45833333333333331</v>
      </c>
      <c r="I265" s="5">
        <v>43574</v>
      </c>
      <c r="J265" s="3">
        <v>25</v>
      </c>
      <c r="K265" s="3">
        <v>29.4</v>
      </c>
      <c r="L265" s="6">
        <v>9.5E-4</v>
      </c>
      <c r="M265" s="3">
        <f t="shared" si="118"/>
        <v>7.606295878178357</v>
      </c>
      <c r="N265" s="3">
        <f t="shared" si="119"/>
        <v>7.6100660380352751</v>
      </c>
      <c r="O265" s="18">
        <v>0</v>
      </c>
      <c r="P265" s="18">
        <v>0.01</v>
      </c>
      <c r="Q265" s="18">
        <v>0.09</v>
      </c>
      <c r="R265" s="19">
        <v>0.54</v>
      </c>
      <c r="S265" s="19">
        <v>0.46</v>
      </c>
      <c r="T265" s="19">
        <v>0.09</v>
      </c>
      <c r="U265" s="3">
        <f t="shared" ref="U265:U270" si="121">((S265-P265-(T265-Q265))/(R265-O265-(T265-Q265)))</f>
        <v>0.83333333333333326</v>
      </c>
      <c r="V265" s="20">
        <f t="shared" si="116"/>
        <v>8.0173807325171893</v>
      </c>
      <c r="W265" s="6">
        <v>6.8999999999999999E-3</v>
      </c>
      <c r="X265" s="6">
        <v>2.222</v>
      </c>
      <c r="Y265" s="6">
        <v>0.13300000000000001</v>
      </c>
      <c r="Z265" s="6">
        <v>11.941370388885369</v>
      </c>
      <c r="AA265" s="6">
        <v>-5.7493759226184871</v>
      </c>
      <c r="AB265" s="6">
        <f t="shared" si="120"/>
        <v>0.82654062073596513</v>
      </c>
      <c r="AC265" s="6">
        <f t="shared" si="117"/>
        <v>0</v>
      </c>
    </row>
    <row r="266" spans="1:29" s="6" customFormat="1" x14ac:dyDescent="0.2">
      <c r="A266" s="3">
        <v>6</v>
      </c>
      <c r="B266" s="3" t="s">
        <v>30</v>
      </c>
      <c r="C266" s="3" t="s">
        <v>31</v>
      </c>
      <c r="D266" s="3">
        <v>3</v>
      </c>
      <c r="E266" s="3"/>
      <c r="F266" s="3"/>
      <c r="G266" s="3"/>
      <c r="H266" s="15">
        <v>0.45833333333333331</v>
      </c>
      <c r="I266" s="5">
        <v>43574</v>
      </c>
      <c r="J266" s="3">
        <v>25</v>
      </c>
      <c r="K266" s="3">
        <v>29.4</v>
      </c>
      <c r="L266" s="6">
        <v>9.5E-4</v>
      </c>
      <c r="M266" s="3">
        <f t="shared" si="118"/>
        <v>7.6111854644989769</v>
      </c>
      <c r="N266" s="3">
        <f t="shared" si="119"/>
        <v>7.6148914996511863</v>
      </c>
      <c r="O266" s="22">
        <v>-0.01</v>
      </c>
      <c r="P266" s="22">
        <v>0</v>
      </c>
      <c r="Q266" s="22">
        <v>0.08</v>
      </c>
      <c r="R266" s="23">
        <v>0.56999999999999995</v>
      </c>
      <c r="S266" s="23">
        <v>0.49</v>
      </c>
      <c r="T266" s="23">
        <v>0.09</v>
      </c>
      <c r="U266" s="3">
        <f t="shared" si="121"/>
        <v>0.8421052631578948</v>
      </c>
      <c r="V266" s="20">
        <f t="shared" si="116"/>
        <v>8.0173807325171893</v>
      </c>
      <c r="W266" s="6">
        <v>6.8999999999999999E-3</v>
      </c>
      <c r="X266" s="6">
        <v>2.222</v>
      </c>
      <c r="Y266" s="6">
        <v>0.13300000000000001</v>
      </c>
      <c r="Z266" s="6">
        <v>11.941370388885369</v>
      </c>
      <c r="AA266" s="6">
        <v>-5.7493759226184871</v>
      </c>
      <c r="AB266" s="6">
        <f t="shared" si="120"/>
        <v>0.83536046202654846</v>
      </c>
      <c r="AC266" s="6">
        <f t="shared" si="117"/>
        <v>-9.999999999999995E-3</v>
      </c>
    </row>
    <row r="267" spans="1:29" s="6" customFormat="1" x14ac:dyDescent="0.2">
      <c r="A267" s="3">
        <v>7</v>
      </c>
      <c r="B267" s="3" t="s">
        <v>30</v>
      </c>
      <c r="C267" s="3" t="s">
        <v>31</v>
      </c>
      <c r="D267" s="3">
        <v>4</v>
      </c>
      <c r="E267" s="3"/>
      <c r="F267" s="3"/>
      <c r="G267" s="3"/>
      <c r="H267" s="15">
        <v>0.45833333333333331</v>
      </c>
      <c r="I267" s="5">
        <v>43574</v>
      </c>
      <c r="J267" s="3">
        <v>25</v>
      </c>
      <c r="K267" s="3">
        <v>29.4</v>
      </c>
      <c r="L267" s="6">
        <v>9.5E-4</v>
      </c>
      <c r="M267" s="3">
        <f t="shared" si="118"/>
        <v>6.9709082119542112</v>
      </c>
      <c r="N267" s="3">
        <f t="shared" si="119"/>
        <v>6.9930219305902552</v>
      </c>
      <c r="O267" s="18">
        <v>-0.02</v>
      </c>
      <c r="P267" s="18">
        <v>0</v>
      </c>
      <c r="Q267" s="18">
        <v>0.09</v>
      </c>
      <c r="R267" s="19">
        <v>0.67</v>
      </c>
      <c r="S267" s="19">
        <v>0.14000000000000001</v>
      </c>
      <c r="T267" s="19">
        <v>0.08</v>
      </c>
      <c r="U267" s="3">
        <f t="shared" si="121"/>
        <v>0.2142857142857143</v>
      </c>
      <c r="V267" s="20">
        <f t="shared" si="116"/>
        <v>8.0173807325171893</v>
      </c>
      <c r="W267" s="6">
        <v>6.8999999999999999E-3</v>
      </c>
      <c r="X267" s="6">
        <v>2.222</v>
      </c>
      <c r="Y267" s="6">
        <v>0.13300000000000001</v>
      </c>
      <c r="Z267" s="6">
        <v>11.941370388885369</v>
      </c>
      <c r="AA267" s="6">
        <v>-5.7493759226184871</v>
      </c>
      <c r="AB267" s="6">
        <f t="shared" si="120"/>
        <v>0.20411182108623482</v>
      </c>
      <c r="AC267" s="6">
        <f t="shared" si="117"/>
        <v>9.999999999999995E-3</v>
      </c>
    </row>
    <row r="268" spans="1:29" s="6" customFormat="1" x14ac:dyDescent="0.2">
      <c r="A268" s="6">
        <v>8</v>
      </c>
      <c r="B268" s="3" t="s">
        <v>30</v>
      </c>
      <c r="C268" s="3" t="s">
        <v>31</v>
      </c>
      <c r="D268" s="3">
        <v>4</v>
      </c>
      <c r="F268" s="3"/>
      <c r="G268" s="3"/>
      <c r="H268" s="15">
        <v>0.45833333333333331</v>
      </c>
      <c r="I268" s="5">
        <v>43574</v>
      </c>
      <c r="J268" s="3">
        <v>25</v>
      </c>
      <c r="K268" s="3">
        <v>29.4</v>
      </c>
      <c r="L268" s="6">
        <v>9.5E-4</v>
      </c>
      <c r="M268" s="3">
        <f t="shared" si="118"/>
        <v>6.9883450642708969</v>
      </c>
      <c r="N268" s="3">
        <f t="shared" si="119"/>
        <v>7.0095409884476627</v>
      </c>
      <c r="O268" s="18">
        <v>0.03</v>
      </c>
      <c r="P268" s="18">
        <v>7.0000000000000007E-2</v>
      </c>
      <c r="Q268" s="18">
        <v>0.16</v>
      </c>
      <c r="R268" s="19">
        <v>0.71</v>
      </c>
      <c r="S268" s="19">
        <v>0.19</v>
      </c>
      <c r="T268" s="19">
        <v>0.12</v>
      </c>
      <c r="U268" s="3">
        <f t="shared" si="121"/>
        <v>0.22222222222222224</v>
      </c>
      <c r="V268" s="20">
        <f t="shared" si="116"/>
        <v>8.0173807325171893</v>
      </c>
      <c r="W268" s="6">
        <v>6.8999999999999999E-3</v>
      </c>
      <c r="X268" s="6">
        <v>2.222</v>
      </c>
      <c r="Y268" s="6">
        <v>0.13300000000000001</v>
      </c>
      <c r="Z268" s="6">
        <v>11.941370388885369</v>
      </c>
      <c r="AA268" s="6">
        <v>-5.7493759226184871</v>
      </c>
      <c r="AB268" s="6">
        <f t="shared" si="120"/>
        <v>0.21209167749200059</v>
      </c>
      <c r="AC268" s="6">
        <f t="shared" si="117"/>
        <v>4.0000000000000008E-2</v>
      </c>
    </row>
    <row r="269" spans="1:29" s="6" customFormat="1" x14ac:dyDescent="0.2">
      <c r="A269" s="6">
        <v>9</v>
      </c>
      <c r="B269" s="3" t="s">
        <v>30</v>
      </c>
      <c r="C269" s="3" t="s">
        <v>31</v>
      </c>
      <c r="D269" s="3">
        <v>5</v>
      </c>
      <c r="F269" s="3"/>
      <c r="G269" s="3"/>
      <c r="H269" s="15">
        <v>0.45833333333333331</v>
      </c>
      <c r="I269" s="5">
        <v>43574</v>
      </c>
      <c r="J269" s="3">
        <v>25</v>
      </c>
      <c r="K269" s="3">
        <v>29.4</v>
      </c>
      <c r="L269" s="6">
        <v>9.5E-4</v>
      </c>
      <c r="M269" s="3">
        <f t="shared" si="118"/>
        <v>7.6030652285899185</v>
      </c>
      <c r="N269" s="3">
        <f t="shared" si="119"/>
        <v>7.6068781347813301</v>
      </c>
      <c r="O269" s="18">
        <v>-0.08</v>
      </c>
      <c r="P269" s="18">
        <v>-0.06</v>
      </c>
      <c r="Q269" s="18">
        <v>0.03</v>
      </c>
      <c r="R269" s="19">
        <v>0.56999999999999995</v>
      </c>
      <c r="S269" s="19">
        <v>0.49</v>
      </c>
      <c r="T269" s="19">
        <v>0.1</v>
      </c>
      <c r="U269" s="3">
        <f t="shared" si="121"/>
        <v>0.82758620689655205</v>
      </c>
      <c r="V269" s="20">
        <f t="shared" si="116"/>
        <v>8.0173807325171893</v>
      </c>
      <c r="W269" s="6">
        <v>6.8999999999999999E-3</v>
      </c>
      <c r="X269" s="6">
        <v>2.222</v>
      </c>
      <c r="Y269" s="6">
        <v>0.13300000000000001</v>
      </c>
      <c r="Z269" s="6">
        <v>11.941370388885369</v>
      </c>
      <c r="AA269" s="6">
        <v>-5.7493759226184871</v>
      </c>
      <c r="AB269" s="6">
        <f t="shared" si="120"/>
        <v>0.82076210402834204</v>
      </c>
      <c r="AC269" s="6">
        <f t="shared" si="117"/>
        <v>-7.0000000000000007E-2</v>
      </c>
    </row>
    <row r="270" spans="1:29" s="6" customFormat="1" x14ac:dyDescent="0.2">
      <c r="A270" s="6">
        <v>10</v>
      </c>
      <c r="B270" s="3" t="s">
        <v>30</v>
      </c>
      <c r="C270" s="3" t="s">
        <v>31</v>
      </c>
      <c r="D270" s="3">
        <v>5</v>
      </c>
      <c r="F270" s="3"/>
      <c r="G270" s="3"/>
      <c r="H270" s="15">
        <v>0.45833333333333331</v>
      </c>
      <c r="I270" s="5">
        <v>43574</v>
      </c>
      <c r="J270" s="3">
        <v>25</v>
      </c>
      <c r="K270" s="3">
        <v>29.4</v>
      </c>
      <c r="L270" s="6">
        <v>9.5E-4</v>
      </c>
      <c r="M270" s="3">
        <f t="shared" si="118"/>
        <v>7.5966722016671566</v>
      </c>
      <c r="N270" s="3">
        <f t="shared" si="119"/>
        <v>7.600570593345477</v>
      </c>
      <c r="O270" s="18">
        <v>-0.08</v>
      </c>
      <c r="P270" s="18">
        <v>-0.06</v>
      </c>
      <c r="Q270" s="18">
        <v>0.03</v>
      </c>
      <c r="R270" s="19">
        <v>0.42</v>
      </c>
      <c r="S270" s="19">
        <v>0.35</v>
      </c>
      <c r="T270" s="19">
        <v>0.04</v>
      </c>
      <c r="U270" s="3">
        <f t="shared" si="121"/>
        <v>0.81632653061224481</v>
      </c>
      <c r="V270" s="20">
        <f t="shared" si="116"/>
        <v>8.0173807325171893</v>
      </c>
      <c r="W270" s="6">
        <v>6.8999999999999999E-3</v>
      </c>
      <c r="X270" s="6">
        <v>2.222</v>
      </c>
      <c r="Y270" s="6">
        <v>0.13300000000000001</v>
      </c>
      <c r="Z270" s="6">
        <v>11.941370388885369</v>
      </c>
      <c r="AA270" s="6">
        <v>-5.7493759226184871</v>
      </c>
      <c r="AB270" s="6">
        <f t="shared" si="120"/>
        <v>0.80944092843789561</v>
      </c>
      <c r="AC270" s="6">
        <f t="shared" si="117"/>
        <v>-1.0000000000000002E-2</v>
      </c>
    </row>
    <row r="271" spans="1:29" s="6" customFormat="1" x14ac:dyDescent="0.2">
      <c r="A271" s="6">
        <v>11</v>
      </c>
      <c r="B271" s="3" t="s">
        <v>30</v>
      </c>
      <c r="C271" s="3" t="s">
        <v>31</v>
      </c>
      <c r="D271" s="3">
        <v>6</v>
      </c>
      <c r="F271" s="3"/>
      <c r="G271" s="3"/>
      <c r="H271" s="15">
        <v>0.45833333333333331</v>
      </c>
      <c r="I271" s="5">
        <v>43574</v>
      </c>
      <c r="J271" s="3">
        <v>25</v>
      </c>
      <c r="K271" s="3">
        <v>29.4</v>
      </c>
      <c r="L271" s="6">
        <v>9.5E-4</v>
      </c>
      <c r="M271" s="3">
        <f>V271+(LOG10((AB271-W271)/(X271-(AB271*Y271))))</f>
        <v>6.9376878307741592</v>
      </c>
      <c r="N271" s="3">
        <f>V271+(LOG10((U271-W271)/(X271-(U271*Y271))))</f>
        <v>6.9616493464263334</v>
      </c>
      <c r="O271" s="22">
        <v>-7.0000000000000007E-2</v>
      </c>
      <c r="P271" s="22">
        <v>-0.06</v>
      </c>
      <c r="Q271" s="22">
        <v>0.03</v>
      </c>
      <c r="R271" s="23">
        <v>0.63</v>
      </c>
      <c r="S271" s="23">
        <v>0.08</v>
      </c>
      <c r="T271" s="23">
        <v>0.03</v>
      </c>
      <c r="U271" s="3">
        <f>((S271-P271-(T271-Q271))/(R271-O271-(T271-Q271)))</f>
        <v>0.20000000000000004</v>
      </c>
      <c r="V271" s="20">
        <f t="shared" si="116"/>
        <v>8.0173807325171893</v>
      </c>
      <c r="W271" s="6">
        <v>6.8999999999999999E-3</v>
      </c>
      <c r="X271" s="6">
        <v>2.222</v>
      </c>
      <c r="Y271" s="6">
        <v>0.13300000000000001</v>
      </c>
      <c r="Z271" s="6">
        <v>11.941370388885399</v>
      </c>
      <c r="AA271" s="6">
        <v>-5.7493759226184897</v>
      </c>
      <c r="AB271" s="6">
        <f>U271-(L271*(Z271+(AA271*U271)))</f>
        <v>0.18974807955585643</v>
      </c>
      <c r="AC271" s="6">
        <f>Q271-T271</f>
        <v>0</v>
      </c>
    </row>
    <row r="272" spans="1:29" s="6" customFormat="1" x14ac:dyDescent="0.2">
      <c r="A272" s="6">
        <v>12</v>
      </c>
      <c r="B272" s="3" t="s">
        <v>30</v>
      </c>
      <c r="C272" s="3" t="s">
        <v>31</v>
      </c>
      <c r="D272" s="3">
        <v>6</v>
      </c>
      <c r="F272" s="3"/>
      <c r="G272" s="3"/>
      <c r="H272" s="15">
        <v>0.45833333333333331</v>
      </c>
      <c r="I272" s="5">
        <v>43574</v>
      </c>
      <c r="J272" s="3">
        <v>25</v>
      </c>
      <c r="K272" s="3">
        <v>29.4</v>
      </c>
      <c r="L272" s="6">
        <v>9.5E-4</v>
      </c>
      <c r="M272" s="3">
        <f>V272+(LOG10((AB272-W272)/(X272-(AB272*Y272))))</f>
        <v>6.9848105412221653</v>
      </c>
      <c r="N272" s="3">
        <f>V272+(LOG10((U272-W272)/(X272-(U272*Y272))))</f>
        <v>7.0061897015431374</v>
      </c>
      <c r="O272" s="18">
        <v>-0.05</v>
      </c>
      <c r="P272" s="18">
        <v>-0.04</v>
      </c>
      <c r="Q272" s="18">
        <v>0.05</v>
      </c>
      <c r="R272" s="19">
        <v>0.64</v>
      </c>
      <c r="S272" s="19">
        <v>0.12</v>
      </c>
      <c r="T272" s="19">
        <v>0.06</v>
      </c>
      <c r="U272" s="3">
        <f>((S272-P272-(T272-Q272))/(R272-O272-(T272-Q272)))</f>
        <v>0.22058823529411767</v>
      </c>
      <c r="V272" s="20">
        <f t="shared" si="116"/>
        <v>8.0173807325171893</v>
      </c>
      <c r="W272" s="6">
        <v>6.8999999999999999E-3</v>
      </c>
      <c r="X272" s="6">
        <v>2.222</v>
      </c>
      <c r="Y272" s="6">
        <v>0.13300000000000001</v>
      </c>
      <c r="Z272" s="6">
        <v>11.941370388885399</v>
      </c>
      <c r="AA272" s="6">
        <v>-5.7493759226184897</v>
      </c>
      <c r="AB272" s="6">
        <f>U272-(L272*(Z272+(AA272*U272)))</f>
        <v>0.21044876587904879</v>
      </c>
      <c r="AC272" s="6">
        <f>Q272-T272</f>
        <v>-9.999999999999995E-3</v>
      </c>
    </row>
    <row r="273" spans="1:29" s="6" customFormat="1" x14ac:dyDescent="0.2">
      <c r="A273" s="3">
        <v>9</v>
      </c>
      <c r="B273" s="3" t="s">
        <v>30</v>
      </c>
      <c r="C273" s="3" t="s">
        <v>31</v>
      </c>
      <c r="D273" s="3">
        <v>1</v>
      </c>
      <c r="E273" s="3"/>
      <c r="F273" s="3"/>
      <c r="G273" s="3"/>
      <c r="H273" s="15">
        <v>0.45833333333333331</v>
      </c>
      <c r="I273" s="5">
        <v>43578</v>
      </c>
      <c r="J273" s="6">
        <v>25</v>
      </c>
      <c r="K273" s="3">
        <v>29.2</v>
      </c>
      <c r="L273" s="6">
        <v>9.5E-4</v>
      </c>
      <c r="M273" s="6">
        <f>V273+(LOG10((AB273-W273)/(X273-AB273*Y273)))</f>
        <v>7.6067178781783573</v>
      </c>
      <c r="N273" s="6">
        <f>V273+(LOG10((U273-W273)/(X273-(U273*Y273))))</f>
        <v>7.6104880380352755</v>
      </c>
      <c r="O273" s="22">
        <v>-0.04</v>
      </c>
      <c r="P273" s="22">
        <v>-0.01</v>
      </c>
      <c r="Q273" s="22">
        <v>0.08</v>
      </c>
      <c r="R273" s="23">
        <v>0.56999999999999995</v>
      </c>
      <c r="S273" s="23">
        <v>0.5</v>
      </c>
      <c r="T273" s="23">
        <v>0.09</v>
      </c>
      <c r="U273" s="6">
        <f>((S273-P273-(T273-Q273))/(R273-O273-(T273-Q273)))</f>
        <v>0.83333333333333337</v>
      </c>
      <c r="V273" s="20">
        <f t="shared" si="116"/>
        <v>8.0178027325171897</v>
      </c>
      <c r="W273" s="6">
        <v>6.8999999999999999E-3</v>
      </c>
      <c r="X273" s="6">
        <v>2.222</v>
      </c>
      <c r="Y273" s="6">
        <v>0.13300000000000001</v>
      </c>
      <c r="Z273" s="6">
        <v>11.941370388885369</v>
      </c>
      <c r="AA273" s="6">
        <v>-5.7493759226184871</v>
      </c>
      <c r="AB273" s="6">
        <f>U273-(L273*(Z273+(AA273*U273)))</f>
        <v>0.82654062073596524</v>
      </c>
      <c r="AC273" s="6">
        <f t="shared" ref="AC273:AC282" si="122">Q273-T273</f>
        <v>-9.999999999999995E-3</v>
      </c>
    </row>
    <row r="274" spans="1:29" s="21" customFormat="1" x14ac:dyDescent="0.2">
      <c r="A274" s="3">
        <v>4</v>
      </c>
      <c r="B274" s="3" t="s">
        <v>30</v>
      </c>
      <c r="C274" s="3" t="s">
        <v>31</v>
      </c>
      <c r="D274" s="3">
        <v>1</v>
      </c>
      <c r="E274" s="3"/>
      <c r="F274" s="3"/>
      <c r="G274" s="3"/>
      <c r="H274" s="15">
        <v>0.45833333333333331</v>
      </c>
      <c r="I274" s="5">
        <v>43578</v>
      </c>
      <c r="J274" s="3">
        <v>25</v>
      </c>
      <c r="K274" s="3">
        <v>29.2</v>
      </c>
      <c r="L274" s="6">
        <v>9.5E-4</v>
      </c>
      <c r="M274" s="6">
        <f>V274+(LOG10((AB274-W274)/(X274-(AB274*Y274))))</f>
        <v>7.6031130620676324</v>
      </c>
      <c r="N274" s="6">
        <f>V274+(LOG10((U274-W274)/(X274-(U274*Y274))))</f>
        <v>7.6069309385975297</v>
      </c>
      <c r="O274" s="18">
        <v>0</v>
      </c>
      <c r="P274" s="18">
        <v>0.02</v>
      </c>
      <c r="Q274" s="18">
        <v>0.11</v>
      </c>
      <c r="R274" s="19">
        <v>0.53</v>
      </c>
      <c r="S274" s="19">
        <v>0.46</v>
      </c>
      <c r="T274" s="19">
        <v>0.12</v>
      </c>
      <c r="U274" s="3">
        <f>((S274-P274-(T274-Q274))/(R274-O274-(T274-Q274)))</f>
        <v>0.82692307692307687</v>
      </c>
      <c r="V274" s="20">
        <f t="shared" si="116"/>
        <v>8.0178027325171897</v>
      </c>
      <c r="W274" s="3">
        <v>6.8999999999999999E-3</v>
      </c>
      <c r="X274" s="3">
        <v>2.222</v>
      </c>
      <c r="Y274" s="3">
        <v>0.13300000000000001</v>
      </c>
      <c r="Z274" s="6">
        <v>11.941370388885369</v>
      </c>
      <c r="AA274" s="6">
        <v>-5.7493759226184871</v>
      </c>
      <c r="AB274" s="6">
        <f>U274-(L274*(Z274+(AA274*U274)))</f>
        <v>0.82009535210053897</v>
      </c>
      <c r="AC274" s="6">
        <f t="shared" si="122"/>
        <v>-9.999999999999995E-3</v>
      </c>
    </row>
    <row r="275" spans="1:29" s="3" customFormat="1" x14ac:dyDescent="0.2">
      <c r="A275" s="3">
        <v>10</v>
      </c>
      <c r="B275" s="3" t="s">
        <v>30</v>
      </c>
      <c r="C275" s="3" t="s">
        <v>31</v>
      </c>
      <c r="D275" s="3">
        <v>2</v>
      </c>
      <c r="H275" s="15">
        <v>0.45833333333333331</v>
      </c>
      <c r="I275" s="5">
        <v>43578</v>
      </c>
      <c r="J275" s="3">
        <v>25</v>
      </c>
      <c r="K275" s="3">
        <v>29.2</v>
      </c>
      <c r="L275" s="6">
        <v>9.5E-4</v>
      </c>
      <c r="M275" s="3">
        <f t="shared" ref="M275:M282" si="123">V275+(LOG10((AB275-W275)/(X275-(AB275*Y275))))</f>
        <v>6.9445882252044333</v>
      </c>
      <c r="N275" s="3">
        <f t="shared" ref="N275:N282" si="124">V275+(LOG10((U275-W275)/(X275-(U275*Y275))))</f>
        <v>6.9681788689730597</v>
      </c>
      <c r="O275" s="18">
        <v>-0.01</v>
      </c>
      <c r="P275" s="18">
        <v>0.01</v>
      </c>
      <c r="Q275" s="18">
        <v>0.1</v>
      </c>
      <c r="R275" s="19">
        <v>0.73</v>
      </c>
      <c r="S275" s="19">
        <v>0.16</v>
      </c>
      <c r="T275" s="19">
        <v>0.1</v>
      </c>
      <c r="U275" s="3">
        <f>((S275-P275-(T275-Q275))/(R275-O275-(T275-Q275)))</f>
        <v>0.20270270270270269</v>
      </c>
      <c r="V275" s="20">
        <f t="shared" si="116"/>
        <v>8.0178027325171897</v>
      </c>
      <c r="W275" s="6">
        <v>6.8999999999999999E-3</v>
      </c>
      <c r="X275" s="6">
        <v>2.222</v>
      </c>
      <c r="Y275" s="6">
        <v>0.13300000000000001</v>
      </c>
      <c r="Z275" s="6">
        <v>11.941370388885369</v>
      </c>
      <c r="AA275" s="6">
        <v>-5.7493759226184871</v>
      </c>
      <c r="AB275" s="6">
        <f>U275-(L275*(Z275+(AA275*U275)))</f>
        <v>0.19246554416971176</v>
      </c>
      <c r="AC275" s="6">
        <f t="shared" si="122"/>
        <v>0</v>
      </c>
    </row>
    <row r="276" spans="1:29" s="6" customFormat="1" x14ac:dyDescent="0.2">
      <c r="A276" s="3">
        <v>11</v>
      </c>
      <c r="B276" s="3" t="s">
        <v>30</v>
      </c>
      <c r="C276" s="3" t="s">
        <v>31</v>
      </c>
      <c r="D276" s="3">
        <v>2</v>
      </c>
      <c r="E276" s="3"/>
      <c r="F276" s="3"/>
      <c r="G276" s="3"/>
      <c r="H276" s="15">
        <v>0.45833333333333331</v>
      </c>
      <c r="I276" s="5">
        <v>43578</v>
      </c>
      <c r="J276" s="3">
        <v>25</v>
      </c>
      <c r="K276" s="3">
        <v>29.2</v>
      </c>
      <c r="L276" s="6">
        <v>9.5E-4</v>
      </c>
      <c r="M276" s="3">
        <f t="shared" si="123"/>
        <v>6.9577888448380723</v>
      </c>
      <c r="N276" s="3">
        <f t="shared" si="124"/>
        <v>6.9806397182671649</v>
      </c>
      <c r="O276" s="18">
        <v>-0.03</v>
      </c>
      <c r="P276" s="18">
        <v>-0.01</v>
      </c>
      <c r="Q276" s="18">
        <v>0.08</v>
      </c>
      <c r="R276" s="19">
        <v>0.68</v>
      </c>
      <c r="S276" s="19">
        <v>0.13</v>
      </c>
      <c r="T276" s="19">
        <v>7.0000000000000007E-2</v>
      </c>
      <c r="U276" s="3">
        <f>((S276-P276-(T276-Q276))/(R276-O276-(T276-Q276)))</f>
        <v>0.20833333333333334</v>
      </c>
      <c r="V276" s="20">
        <f t="shared" si="116"/>
        <v>8.0178027325171897</v>
      </c>
      <c r="W276" s="6">
        <v>6.8999999999999999E-3</v>
      </c>
      <c r="X276" s="6">
        <v>2.222</v>
      </c>
      <c r="Y276" s="6">
        <v>0.13300000000000001</v>
      </c>
      <c r="Z276" s="6">
        <v>11.941370388885369</v>
      </c>
      <c r="AA276" s="6">
        <v>-5.7493759226184871</v>
      </c>
      <c r="AB276" s="6">
        <f t="shared" ref="AB276:AB282" si="125">U276-(L276*(Z276+(AA276*U276)))</f>
        <v>0.19812692878191049</v>
      </c>
      <c r="AC276" s="6">
        <f t="shared" si="122"/>
        <v>9.999999999999995E-3</v>
      </c>
    </row>
    <row r="277" spans="1:29" s="6" customFormat="1" x14ac:dyDescent="0.2">
      <c r="A277" s="3">
        <v>12</v>
      </c>
      <c r="B277" s="3" t="s">
        <v>30</v>
      </c>
      <c r="C277" s="3" t="s">
        <v>31</v>
      </c>
      <c r="D277" s="3">
        <v>3</v>
      </c>
      <c r="E277" s="3"/>
      <c r="F277" s="3"/>
      <c r="G277" s="3"/>
      <c r="H277" s="15">
        <v>0.45833333333333331</v>
      </c>
      <c r="I277" s="5">
        <v>43578</v>
      </c>
      <c r="J277" s="3">
        <v>25</v>
      </c>
      <c r="K277" s="3">
        <v>29.2</v>
      </c>
      <c r="L277" s="6">
        <v>9.5E-4</v>
      </c>
      <c r="M277" s="3">
        <f t="shared" si="123"/>
        <v>7.6100412159139719</v>
      </c>
      <c r="N277" s="3">
        <f t="shared" si="124"/>
        <v>7.6137677171188578</v>
      </c>
      <c r="O277" s="18">
        <v>-0.04</v>
      </c>
      <c r="P277" s="18">
        <v>-0.01</v>
      </c>
      <c r="Q277" s="18">
        <v>0.08</v>
      </c>
      <c r="R277" s="19">
        <v>0.52</v>
      </c>
      <c r="S277" s="19">
        <v>0.46</v>
      </c>
      <c r="T277" s="19">
        <v>0.08</v>
      </c>
      <c r="U277" s="3">
        <f t="shared" ref="U277:U282" si="126">((S277-P277-(T277-Q277))/(R277-O277-(T277-Q277)))</f>
        <v>0.8392857142857143</v>
      </c>
      <c r="V277" s="20">
        <f t="shared" si="116"/>
        <v>8.0178027325171897</v>
      </c>
      <c r="W277" s="6">
        <v>6.8999999999999999E-3</v>
      </c>
      <c r="X277" s="6">
        <v>2.222</v>
      </c>
      <c r="Y277" s="6">
        <v>0.13300000000000001</v>
      </c>
      <c r="Z277" s="6">
        <v>11.941370388885369</v>
      </c>
      <c r="AA277" s="6">
        <v>-5.7493759226184871</v>
      </c>
      <c r="AB277" s="6">
        <f t="shared" si="125"/>
        <v>0.83252551304028954</v>
      </c>
      <c r="AC277" s="6">
        <f t="shared" si="122"/>
        <v>0</v>
      </c>
    </row>
    <row r="278" spans="1:29" s="6" customFormat="1" x14ac:dyDescent="0.2">
      <c r="A278" s="3">
        <v>7</v>
      </c>
      <c r="B278" s="3" t="s">
        <v>30</v>
      </c>
      <c r="C278" s="3" t="s">
        <v>31</v>
      </c>
      <c r="D278" s="3">
        <v>3</v>
      </c>
      <c r="E278" s="3"/>
      <c r="F278" s="3"/>
      <c r="G278" s="3"/>
      <c r="H278" s="15">
        <v>0.45833333333333331</v>
      </c>
      <c r="I278" s="5">
        <v>43578</v>
      </c>
      <c r="J278" s="3">
        <v>25</v>
      </c>
      <c r="K278" s="3">
        <v>29.2</v>
      </c>
      <c r="L278" s="6">
        <v>9.5E-4</v>
      </c>
      <c r="M278" s="3">
        <f t="shared" si="123"/>
        <v>7.6250404149987983</v>
      </c>
      <c r="N278" s="3">
        <f t="shared" si="124"/>
        <v>7.6285737690952216</v>
      </c>
      <c r="O278" s="18">
        <v>-0.03</v>
      </c>
      <c r="P278" s="18">
        <v>0</v>
      </c>
      <c r="Q278" s="18">
        <v>0.09</v>
      </c>
      <c r="R278" s="19">
        <v>0.56000000000000005</v>
      </c>
      <c r="S278" s="19">
        <v>0.51</v>
      </c>
      <c r="T278" s="19">
        <v>0.08</v>
      </c>
      <c r="U278" s="3">
        <f t="shared" si="126"/>
        <v>0.86666666666666659</v>
      </c>
      <c r="V278" s="20">
        <f t="shared" si="116"/>
        <v>8.0178027325171897</v>
      </c>
      <c r="W278" s="6">
        <v>6.8999999999999999E-3</v>
      </c>
      <c r="X278" s="6">
        <v>2.222</v>
      </c>
      <c r="Y278" s="6">
        <v>0.13300000000000001</v>
      </c>
      <c r="Z278" s="6">
        <v>11.941370388885369</v>
      </c>
      <c r="AA278" s="6">
        <v>-5.7493759226184871</v>
      </c>
      <c r="AB278" s="6">
        <f t="shared" si="125"/>
        <v>0.86005601764018136</v>
      </c>
      <c r="AC278" s="6">
        <f t="shared" si="122"/>
        <v>9.999999999999995E-3</v>
      </c>
    </row>
    <row r="279" spans="1:29" s="6" customFormat="1" x14ac:dyDescent="0.2">
      <c r="A279" s="3">
        <v>5</v>
      </c>
      <c r="B279" s="3" t="s">
        <v>30</v>
      </c>
      <c r="C279" s="3" t="s">
        <v>31</v>
      </c>
      <c r="D279" s="3">
        <v>4</v>
      </c>
      <c r="E279" s="3"/>
      <c r="F279" s="3"/>
      <c r="G279" s="3"/>
      <c r="H279" s="15">
        <v>0.45833333333333331</v>
      </c>
      <c r="I279" s="5">
        <v>43578</v>
      </c>
      <c r="J279" s="3">
        <v>25</v>
      </c>
      <c r="K279" s="3">
        <v>29.2</v>
      </c>
      <c r="L279" s="6">
        <v>9.5E-4</v>
      </c>
      <c r="M279" s="3">
        <f t="shared" si="123"/>
        <v>6.9234551969590648</v>
      </c>
      <c r="N279" s="3">
        <f t="shared" si="124"/>
        <v>6.9482750970965501</v>
      </c>
      <c r="O279" s="18">
        <v>-0.04</v>
      </c>
      <c r="P279" s="18">
        <v>-0.02</v>
      </c>
      <c r="Q279" s="18">
        <v>0.08</v>
      </c>
      <c r="R279" s="19">
        <v>0.62</v>
      </c>
      <c r="S279" s="19">
        <v>0.1</v>
      </c>
      <c r="T279" s="19">
        <v>7.0000000000000007E-2</v>
      </c>
      <c r="U279" s="3">
        <f t="shared" si="126"/>
        <v>0.19402985074626866</v>
      </c>
      <c r="V279" s="20">
        <f t="shared" si="116"/>
        <v>8.0178027325171897</v>
      </c>
      <c r="W279" s="6">
        <v>6.8999999999999999E-3</v>
      </c>
      <c r="X279" s="6">
        <v>2.222</v>
      </c>
      <c r="Y279" s="6">
        <v>0.13300000000000001</v>
      </c>
      <c r="Z279" s="6">
        <v>11.941370388885369</v>
      </c>
      <c r="AA279" s="6">
        <v>-5.7493759226184871</v>
      </c>
      <c r="AB279" s="6">
        <f t="shared" si="125"/>
        <v>0.18374532190136991</v>
      </c>
      <c r="AC279" s="6">
        <f t="shared" si="122"/>
        <v>9.999999999999995E-3</v>
      </c>
    </row>
    <row r="280" spans="1:29" s="6" customFormat="1" x14ac:dyDescent="0.2">
      <c r="A280" s="6">
        <v>6</v>
      </c>
      <c r="B280" s="3" t="s">
        <v>30</v>
      </c>
      <c r="C280" s="3" t="s">
        <v>31</v>
      </c>
      <c r="D280" s="3">
        <v>4</v>
      </c>
      <c r="F280" s="3"/>
      <c r="G280" s="3"/>
      <c r="H280" s="15">
        <v>0.45833333333333331</v>
      </c>
      <c r="I280" s="5">
        <v>43578</v>
      </c>
      <c r="J280" s="3">
        <v>25</v>
      </c>
      <c r="K280" s="3">
        <v>29.2</v>
      </c>
      <c r="L280" s="6">
        <v>9.5E-4</v>
      </c>
      <c r="M280" s="3">
        <f t="shared" si="123"/>
        <v>6.9592230645741235</v>
      </c>
      <c r="N280" s="3">
        <f t="shared" si="124"/>
        <v>6.9819948323608259</v>
      </c>
      <c r="O280" s="18">
        <v>-0.01</v>
      </c>
      <c r="P280" s="18">
        <v>0.01</v>
      </c>
      <c r="Q280" s="18">
        <v>0.1</v>
      </c>
      <c r="R280" s="19">
        <v>0.65</v>
      </c>
      <c r="S280" s="19">
        <v>0.14000000000000001</v>
      </c>
      <c r="T280" s="19">
        <v>0.09</v>
      </c>
      <c r="U280" s="3">
        <f t="shared" si="126"/>
        <v>0.20895522388059704</v>
      </c>
      <c r="V280" s="20">
        <f t="shared" si="116"/>
        <v>8.0178027325171897</v>
      </c>
      <c r="W280" s="6">
        <v>6.8999999999999999E-3</v>
      </c>
      <c r="X280" s="6">
        <v>2.222</v>
      </c>
      <c r="Y280" s="6">
        <v>0.13300000000000001</v>
      </c>
      <c r="Z280" s="6">
        <v>11.941370388885369</v>
      </c>
      <c r="AA280" s="6">
        <v>-5.7493759226184871</v>
      </c>
      <c r="AB280" s="6">
        <f t="shared" si="125"/>
        <v>0.19875221603758617</v>
      </c>
      <c r="AC280" s="6">
        <f t="shared" si="122"/>
        <v>1.0000000000000009E-2</v>
      </c>
    </row>
    <row r="281" spans="1:29" s="6" customFormat="1" x14ac:dyDescent="0.2">
      <c r="A281" s="6">
        <v>8</v>
      </c>
      <c r="B281" s="3" t="s">
        <v>30</v>
      </c>
      <c r="C281" s="3" t="s">
        <v>31</v>
      </c>
      <c r="D281" s="3">
        <v>5</v>
      </c>
      <c r="F281" s="3"/>
      <c r="G281" s="3"/>
      <c r="H281" s="15">
        <v>0.45833333333333331</v>
      </c>
      <c r="I281" s="5">
        <v>43578</v>
      </c>
      <c r="J281" s="3">
        <v>25</v>
      </c>
      <c r="K281" s="3">
        <v>29.2</v>
      </c>
      <c r="L281" s="6">
        <v>9.5E-4</v>
      </c>
      <c r="M281" s="3">
        <f t="shared" si="123"/>
        <v>7.6031130620676324</v>
      </c>
      <c r="N281" s="3">
        <f t="shared" si="124"/>
        <v>7.6069309385975297</v>
      </c>
      <c r="O281" s="18">
        <v>0</v>
      </c>
      <c r="P281" s="18">
        <v>0.02</v>
      </c>
      <c r="Q281" s="18">
        <v>0.11</v>
      </c>
      <c r="R281" s="19">
        <v>0.49</v>
      </c>
      <c r="S281" s="19">
        <v>0.42</v>
      </c>
      <c r="T281" s="19">
        <v>0.08</v>
      </c>
      <c r="U281" s="3">
        <f t="shared" si="126"/>
        <v>0.82692307692307676</v>
      </c>
      <c r="V281" s="20">
        <f t="shared" si="116"/>
        <v>8.0178027325171897</v>
      </c>
      <c r="W281" s="6">
        <v>6.8999999999999999E-3</v>
      </c>
      <c r="X281" s="6">
        <v>2.222</v>
      </c>
      <c r="Y281" s="6">
        <v>0.13300000000000001</v>
      </c>
      <c r="Z281" s="6">
        <v>11.941370388885369</v>
      </c>
      <c r="AA281" s="6">
        <v>-5.7493759226184871</v>
      </c>
      <c r="AB281" s="6">
        <f t="shared" si="125"/>
        <v>0.82009535210053885</v>
      </c>
      <c r="AC281" s="6">
        <f t="shared" si="122"/>
        <v>0.03</v>
      </c>
    </row>
    <row r="282" spans="1:29" s="6" customFormat="1" x14ac:dyDescent="0.2">
      <c r="A282" s="6">
        <v>3</v>
      </c>
      <c r="B282" s="3" t="s">
        <v>30</v>
      </c>
      <c r="C282" s="3" t="s">
        <v>31</v>
      </c>
      <c r="D282" s="3">
        <v>5</v>
      </c>
      <c r="F282" s="3"/>
      <c r="G282" s="3"/>
      <c r="H282" s="15">
        <v>0.45833333333333331</v>
      </c>
      <c r="I282" s="5">
        <v>43578</v>
      </c>
      <c r="J282" s="3">
        <v>25</v>
      </c>
      <c r="K282" s="3">
        <v>29.2</v>
      </c>
      <c r="L282" s="6">
        <v>9.5E-4</v>
      </c>
      <c r="M282" s="3">
        <f t="shared" si="123"/>
        <v>7.3974380100844677</v>
      </c>
      <c r="N282" s="3">
        <f t="shared" si="124"/>
        <v>7.4047141956785696</v>
      </c>
      <c r="O282" s="18">
        <v>0</v>
      </c>
      <c r="P282" s="18">
        <v>0.02</v>
      </c>
      <c r="Q282" s="18">
        <v>0.11</v>
      </c>
      <c r="R282" s="19">
        <v>0.63</v>
      </c>
      <c r="S282" s="19">
        <v>0.35</v>
      </c>
      <c r="T282" s="19">
        <v>0.1</v>
      </c>
      <c r="U282" s="3">
        <f t="shared" si="126"/>
        <v>0.53124999999999989</v>
      </c>
      <c r="V282" s="20">
        <f t="shared" si="116"/>
        <v>8.0178027325171897</v>
      </c>
      <c r="W282" s="6">
        <v>6.8999999999999999E-3</v>
      </c>
      <c r="X282" s="6">
        <v>2.222</v>
      </c>
      <c r="Y282" s="6">
        <v>0.13300000000000001</v>
      </c>
      <c r="Z282" s="6">
        <v>11.941370388885369</v>
      </c>
      <c r="AA282" s="6">
        <v>-5.7493759226184871</v>
      </c>
      <c r="AB282" s="6">
        <f t="shared" si="125"/>
        <v>0.52280733629150533</v>
      </c>
      <c r="AC282" s="6">
        <f t="shared" si="122"/>
        <v>9.999999999999995E-3</v>
      </c>
    </row>
    <row r="283" spans="1:29" s="6" customFormat="1" x14ac:dyDescent="0.2">
      <c r="A283" s="6">
        <v>1</v>
      </c>
      <c r="B283" s="3" t="s">
        <v>30</v>
      </c>
      <c r="C283" s="3" t="s">
        <v>31</v>
      </c>
      <c r="D283" s="3">
        <v>6</v>
      </c>
      <c r="F283" s="3"/>
      <c r="G283" s="3"/>
      <c r="H283" s="15">
        <v>0.45833333333333331</v>
      </c>
      <c r="I283" s="5">
        <v>43578</v>
      </c>
      <c r="J283" s="3">
        <v>25</v>
      </c>
      <c r="K283" s="3">
        <v>29.2</v>
      </c>
      <c r="L283" s="6">
        <v>9.5E-4</v>
      </c>
      <c r="M283" s="3">
        <f>V283+(LOG10((AB283-W283)/(X283-(AB283*Y283))))</f>
        <v>7.0651106529422947</v>
      </c>
      <c r="N283" s="3">
        <f>V283+(LOG10((U283-W283)/(X283-(U283*Y283))))</f>
        <v>7.0826751917679589</v>
      </c>
      <c r="O283" s="18">
        <v>-0.02</v>
      </c>
      <c r="P283" s="18">
        <v>0</v>
      </c>
      <c r="Q283" s="18">
        <v>0.09</v>
      </c>
      <c r="R283" s="19">
        <v>0.68</v>
      </c>
      <c r="S283" s="19">
        <v>0.19</v>
      </c>
      <c r="T283" s="19">
        <v>0.1</v>
      </c>
      <c r="U283" s="3">
        <f>((S283-P283-(T283-Q283))/(R283-O283-(T283-Q283)))</f>
        <v>0.2608695652173913</v>
      </c>
      <c r="V283" s="20">
        <f t="shared" si="116"/>
        <v>8.0178027325171897</v>
      </c>
      <c r="W283" s="6">
        <v>6.8999999999999999E-3</v>
      </c>
      <c r="X283" s="6">
        <v>2.222</v>
      </c>
      <c r="Y283" s="6">
        <v>0.13300000000000001</v>
      </c>
      <c r="Z283" s="6">
        <v>11.941370388885399</v>
      </c>
      <c r="AA283" s="6">
        <v>-5.7493759226184897</v>
      </c>
      <c r="AB283" s="6">
        <f>U283-(L283*(Z283+(AA283*U283)))</f>
        <v>0.25095010868529477</v>
      </c>
      <c r="AC283" s="6">
        <f>Q283-T283</f>
        <v>-1.0000000000000009E-2</v>
      </c>
    </row>
    <row r="284" spans="1:29" s="6" customFormat="1" x14ac:dyDescent="0.2">
      <c r="A284" s="6">
        <v>2</v>
      </c>
      <c r="B284" s="3" t="s">
        <v>30</v>
      </c>
      <c r="C284" s="3" t="s">
        <v>31</v>
      </c>
      <c r="D284" s="3">
        <v>6</v>
      </c>
      <c r="F284" s="3"/>
      <c r="G284" s="3"/>
      <c r="H284" s="15">
        <v>0.45833333333333331</v>
      </c>
      <c r="I284" s="5">
        <v>43578</v>
      </c>
      <c r="J284" s="3">
        <v>25</v>
      </c>
      <c r="K284" s="3">
        <v>29.2</v>
      </c>
      <c r="L284" s="6">
        <v>9.5E-4</v>
      </c>
      <c r="M284" s="3">
        <f>V284+(LOG10((AB284-W284)/(X284-(AB284*Y284))))</f>
        <v>7.0765334584474546</v>
      </c>
      <c r="N284" s="3">
        <f>V284+(LOG10((U284-W284)/(X284-(U284*Y284))))</f>
        <v>7.0936050138085855</v>
      </c>
      <c r="O284" s="18">
        <v>0.03</v>
      </c>
      <c r="P284" s="18">
        <v>0.04</v>
      </c>
      <c r="Q284" s="18">
        <v>0.12</v>
      </c>
      <c r="R284" s="19">
        <v>1.19</v>
      </c>
      <c r="S284" s="19">
        <v>0.35</v>
      </c>
      <c r="T284" s="19">
        <v>0.12</v>
      </c>
      <c r="U284" s="3">
        <f>((S284-P284-(T284-Q284))/(R284-O284-(T284-Q284)))</f>
        <v>0.26724137931034486</v>
      </c>
      <c r="V284" s="20">
        <f t="shared" si="116"/>
        <v>8.0178027325171897</v>
      </c>
      <c r="W284" s="6">
        <v>6.8999999999999999E-3</v>
      </c>
      <c r="X284" s="6">
        <v>2.222</v>
      </c>
      <c r="Y284" s="6">
        <v>0.13300000000000001</v>
      </c>
      <c r="Z284" s="6">
        <v>11.941370388885399</v>
      </c>
      <c r="AA284" s="6">
        <v>-5.7493759226184897</v>
      </c>
      <c r="AB284" s="6">
        <f>U284-(L284*(Z284+(AA284*U284)))</f>
        <v>0.25735672503505125</v>
      </c>
      <c r="AC284" s="6">
        <f>Q284-T284</f>
        <v>0</v>
      </c>
    </row>
    <row r="285" spans="1:29" s="6" customFormat="1" x14ac:dyDescent="0.2">
      <c r="A285" s="3">
        <v>9</v>
      </c>
      <c r="B285" s="3" t="s">
        <v>30</v>
      </c>
      <c r="C285" s="3" t="s">
        <v>31</v>
      </c>
      <c r="D285" s="3">
        <v>3</v>
      </c>
      <c r="E285" s="3"/>
      <c r="F285" s="3"/>
      <c r="G285" s="3"/>
      <c r="H285" s="15">
        <v>0.45833333333333331</v>
      </c>
      <c r="I285" s="5">
        <v>43586</v>
      </c>
      <c r="J285" s="6">
        <v>25</v>
      </c>
      <c r="K285" s="3">
        <v>29.87</v>
      </c>
      <c r="L285" s="6">
        <v>9.5E-4</v>
      </c>
      <c r="M285" s="6">
        <f>V285+(LOG10((AB285-W285)/(X285-AB285*Y285)))</f>
        <v>7.5881641887526561</v>
      </c>
      <c r="N285" s="6">
        <f>V285+(LOG10((U285-W285)/(X285-(U285*Y285))))</f>
        <v>7.5921646293683462</v>
      </c>
      <c r="O285" s="18">
        <v>0</v>
      </c>
      <c r="P285" s="18">
        <v>0.02</v>
      </c>
      <c r="Q285" s="18">
        <v>0.1</v>
      </c>
      <c r="R285" s="19">
        <v>0.62</v>
      </c>
      <c r="S285" s="19">
        <v>0.52</v>
      </c>
      <c r="T285" s="19">
        <v>0.11</v>
      </c>
      <c r="U285" s="6">
        <f>((S285-P285-(T285-Q285))/(R285-O285-(T285-Q285)))</f>
        <v>0.80327868852459017</v>
      </c>
      <c r="V285" s="20">
        <f t="shared" si="116"/>
        <v>8.0163890325171892</v>
      </c>
      <c r="W285" s="6">
        <v>6.8999999999999999E-3</v>
      </c>
      <c r="X285" s="6">
        <v>2.222</v>
      </c>
      <c r="Y285" s="6">
        <v>0.13300000000000001</v>
      </c>
      <c r="Z285" s="6">
        <v>11.941370388885369</v>
      </c>
      <c r="AA285" s="6">
        <v>-5.7493759226184871</v>
      </c>
      <c r="AB285" s="6">
        <f>U285-(L285*(Z285+(AA285*U285)))</f>
        <v>0.79632182024855713</v>
      </c>
      <c r="AC285" s="6">
        <f t="shared" ref="AC285:AC294" si="127">Q285-T285</f>
        <v>-9.999999999999995E-3</v>
      </c>
    </row>
    <row r="286" spans="1:29" s="21" customFormat="1" x14ac:dyDescent="0.2">
      <c r="A286" s="3">
        <v>6</v>
      </c>
      <c r="B286" s="3" t="s">
        <v>30</v>
      </c>
      <c r="C286" s="3" t="s">
        <v>31</v>
      </c>
      <c r="D286" s="3">
        <v>3</v>
      </c>
      <c r="E286" s="3"/>
      <c r="F286" s="3"/>
      <c r="G286" s="3"/>
      <c r="H286" s="15">
        <v>0.45833333333333331</v>
      </c>
      <c r="I286" s="5">
        <v>43586</v>
      </c>
      <c r="J286" s="3">
        <v>25</v>
      </c>
      <c r="K286" s="3">
        <v>29.87</v>
      </c>
      <c r="L286" s="6">
        <v>9.5E-4</v>
      </c>
      <c r="M286" s="6">
        <f>V286+(LOG10((AB286-W286)/(X286-(AB286*Y286))))</f>
        <v>7.5940962307117141</v>
      </c>
      <c r="N286" s="6">
        <f>V286+(LOG10((U286-W286)/(X286-(U286*Y286))))</f>
        <v>7.5980159924441324</v>
      </c>
      <c r="O286" s="18">
        <v>-0.02</v>
      </c>
      <c r="P286" s="18">
        <v>0</v>
      </c>
      <c r="Q286" s="18">
        <v>0.08</v>
      </c>
      <c r="R286" s="19">
        <v>0.56999999999999995</v>
      </c>
      <c r="S286" s="19">
        <v>0.48</v>
      </c>
      <c r="T286" s="19">
        <v>0.08</v>
      </c>
      <c r="U286" s="3">
        <f>((S286-P286-(T286-Q286))/(R286-O286-(T286-Q286)))</f>
        <v>0.81355932203389836</v>
      </c>
      <c r="V286" s="20">
        <f t="shared" si="116"/>
        <v>8.0163890325171892</v>
      </c>
      <c r="W286" s="3">
        <v>6.8999999999999999E-3</v>
      </c>
      <c r="X286" s="3">
        <v>2.222</v>
      </c>
      <c r="Y286" s="3">
        <v>0.13300000000000001</v>
      </c>
      <c r="Z286" s="6">
        <v>11.941370388885369</v>
      </c>
      <c r="AA286" s="6">
        <v>-5.7493759226184871</v>
      </c>
      <c r="AB286" s="6">
        <f>U286-(L286*(Z286+(AA286*U286)))</f>
        <v>0.80665860562329461</v>
      </c>
      <c r="AC286" s="6">
        <f t="shared" si="127"/>
        <v>0</v>
      </c>
    </row>
    <row r="287" spans="1:29" s="3" customFormat="1" x14ac:dyDescent="0.2">
      <c r="A287" s="3">
        <v>10</v>
      </c>
      <c r="B287" s="3" t="s">
        <v>30</v>
      </c>
      <c r="C287" s="3" t="s">
        <v>31</v>
      </c>
      <c r="D287" s="3">
        <v>2</v>
      </c>
      <c r="H287" s="15">
        <v>0.45833333333333331</v>
      </c>
      <c r="I287" s="5">
        <v>43586</v>
      </c>
      <c r="J287" s="3">
        <v>25</v>
      </c>
      <c r="K287" s="3">
        <v>29.87</v>
      </c>
      <c r="L287" s="6">
        <v>9.5E-4</v>
      </c>
      <c r="M287" s="3">
        <f t="shared" ref="M287:M294" si="128">V287+(LOG10((AB287-W287)/(X287-(AB287*Y287))))</f>
        <v>6.9873533642708967</v>
      </c>
      <c r="N287" s="3">
        <f t="shared" ref="N287:N294" si="129">V287+(LOG10((U287-W287)/(X287-(U287*Y287))))</f>
        <v>7.0085492884476626</v>
      </c>
      <c r="O287" s="18">
        <v>-0.05</v>
      </c>
      <c r="P287" s="18">
        <v>-0.03</v>
      </c>
      <c r="Q287" s="18">
        <v>0.06</v>
      </c>
      <c r="R287" s="19">
        <v>0.6</v>
      </c>
      <c r="S287" s="19">
        <v>0.13</v>
      </c>
      <c r="T287" s="19">
        <v>0.08</v>
      </c>
      <c r="U287" s="3">
        <f>((S287-P287-(T287-Q287))/(R287-O287-(T287-Q287)))</f>
        <v>0.22222222222222224</v>
      </c>
      <c r="V287" s="20">
        <f t="shared" si="116"/>
        <v>8.0163890325171892</v>
      </c>
      <c r="W287" s="6">
        <v>6.8999999999999999E-3</v>
      </c>
      <c r="X287" s="6">
        <v>2.222</v>
      </c>
      <c r="Y287" s="6">
        <v>0.13300000000000001</v>
      </c>
      <c r="Z287" s="6">
        <v>11.941370388885369</v>
      </c>
      <c r="AA287" s="6">
        <v>-5.7493759226184871</v>
      </c>
      <c r="AB287" s="6">
        <f>U287-(L287*(Z287+(AA287*U287)))</f>
        <v>0.21209167749200059</v>
      </c>
      <c r="AC287" s="6">
        <f t="shared" si="127"/>
        <v>-2.0000000000000004E-2</v>
      </c>
    </row>
    <row r="288" spans="1:29" s="6" customFormat="1" x14ac:dyDescent="0.2">
      <c r="A288" s="3">
        <v>1</v>
      </c>
      <c r="B288" s="3" t="s">
        <v>30</v>
      </c>
      <c r="C288" s="3" t="s">
        <v>31</v>
      </c>
      <c r="D288" s="3">
        <v>2</v>
      </c>
      <c r="E288" s="3"/>
      <c r="F288" s="3"/>
      <c r="G288" s="3"/>
      <c r="H288" s="15">
        <v>0.45833333333333331</v>
      </c>
      <c r="I288" s="5">
        <v>43586</v>
      </c>
      <c r="J288" s="3">
        <v>25</v>
      </c>
      <c r="K288" s="3">
        <v>29.87</v>
      </c>
      <c r="L288" s="6">
        <v>9.5E-4</v>
      </c>
      <c r="M288" s="3">
        <f t="shared" si="128"/>
        <v>7.0229797889210825</v>
      </c>
      <c r="N288" s="3">
        <f t="shared" si="129"/>
        <v>7.0424055500211118</v>
      </c>
      <c r="O288" s="18">
        <v>0</v>
      </c>
      <c r="P288" s="18">
        <v>0.01</v>
      </c>
      <c r="Q288" s="18">
        <v>0.1</v>
      </c>
      <c r="R288" s="19">
        <v>0.71</v>
      </c>
      <c r="S288" s="19">
        <v>0.18</v>
      </c>
      <c r="T288" s="19">
        <v>0.1</v>
      </c>
      <c r="U288" s="3">
        <f>((S288-P288-(T288-Q288))/(R288-O288-(T288-Q288)))</f>
        <v>0.23943661971830985</v>
      </c>
      <c r="V288" s="20">
        <f t="shared" si="116"/>
        <v>8.0163890325171892</v>
      </c>
      <c r="W288" s="6">
        <v>6.8999999999999999E-3</v>
      </c>
      <c r="X288" s="6">
        <v>2.222</v>
      </c>
      <c r="Y288" s="6">
        <v>0.13300000000000001</v>
      </c>
      <c r="Z288" s="6">
        <v>11.941370388885369</v>
      </c>
      <c r="AA288" s="6">
        <v>-5.7493759226184871</v>
      </c>
      <c r="AB288" s="6">
        <f t="shared" ref="AB288:AB294" si="130">U288-(L288*(Z288+(AA288*U288)))</f>
        <v>0.22940009842845027</v>
      </c>
      <c r="AC288" s="6">
        <f t="shared" si="127"/>
        <v>0</v>
      </c>
    </row>
    <row r="289" spans="1:30" s="29" customFormat="1" x14ac:dyDescent="0.2">
      <c r="A289" s="26">
        <v>21</v>
      </c>
      <c r="B289" s="26" t="s">
        <v>30</v>
      </c>
      <c r="C289" s="26" t="s">
        <v>31</v>
      </c>
      <c r="D289" s="26">
        <v>1</v>
      </c>
      <c r="E289" s="26"/>
      <c r="F289" s="26"/>
      <c r="G289" s="26"/>
      <c r="H289" s="27">
        <v>0.45833333333333331</v>
      </c>
      <c r="I289" s="28">
        <v>43586</v>
      </c>
      <c r="J289" s="26">
        <v>25</v>
      </c>
      <c r="K289" s="26">
        <v>29.87</v>
      </c>
      <c r="L289" s="29">
        <v>9.5E-4</v>
      </c>
      <c r="M289" s="26">
        <f t="shared" si="128"/>
        <v>7.6003644355435744</v>
      </c>
      <c r="N289" s="26">
        <f t="shared" si="129"/>
        <v>7.6042000781220356</v>
      </c>
      <c r="O289" s="29">
        <v>-0.04</v>
      </c>
      <c r="P289" s="29">
        <v>-0.01</v>
      </c>
      <c r="Q289" s="29">
        <v>7.0000000000000007E-2</v>
      </c>
      <c r="R289" s="29">
        <v>0.53</v>
      </c>
      <c r="S289" s="29">
        <v>0.46</v>
      </c>
      <c r="T289" s="29">
        <v>7.0000000000000007E-2</v>
      </c>
      <c r="U289" s="26">
        <f t="shared" ref="U289:U294" si="131">((S289-P289-(T289-Q289))/(R289-O289-(T289-Q289)))</f>
        <v>0.82456140350877194</v>
      </c>
      <c r="V289" s="30">
        <f t="shared" si="116"/>
        <v>8.0163890325171892</v>
      </c>
      <c r="W289" s="29">
        <v>6.8999999999999999E-3</v>
      </c>
      <c r="X289" s="29">
        <v>2.222</v>
      </c>
      <c r="Y289" s="29">
        <v>0.13300000000000001</v>
      </c>
      <c r="Z289" s="29">
        <v>11.941370388885369</v>
      </c>
      <c r="AA289" s="29">
        <v>-5.7493759226184871</v>
      </c>
      <c r="AB289" s="29">
        <f t="shared" si="130"/>
        <v>0.81772077944538202</v>
      </c>
      <c r="AC289" s="29">
        <f t="shared" si="127"/>
        <v>0</v>
      </c>
    </row>
    <row r="290" spans="1:30" s="29" customFormat="1" x14ac:dyDescent="0.2">
      <c r="A290" s="26">
        <v>4</v>
      </c>
      <c r="B290" s="26" t="s">
        <v>30</v>
      </c>
      <c r="C290" s="26" t="s">
        <v>31</v>
      </c>
      <c r="D290" s="26">
        <v>1</v>
      </c>
      <c r="E290" s="26"/>
      <c r="F290" s="26"/>
      <c r="G290" s="26"/>
      <c r="H290" s="27">
        <v>0.45833333333333331</v>
      </c>
      <c r="I290" s="28">
        <v>43586</v>
      </c>
      <c r="J290" s="26">
        <v>25</v>
      </c>
      <c r="K290" s="26">
        <v>29.87</v>
      </c>
      <c r="L290" s="29">
        <v>9.5E-4</v>
      </c>
      <c r="M290" s="26">
        <f t="shared" si="128"/>
        <v>7.5958748749167642</v>
      </c>
      <c r="N290" s="26">
        <f t="shared" si="129"/>
        <v>7.5997706498202113</v>
      </c>
      <c r="O290" s="29">
        <v>-0.04</v>
      </c>
      <c r="P290" s="29">
        <v>-0.01</v>
      </c>
      <c r="Q290" s="29">
        <v>7.0000000000000007E-2</v>
      </c>
      <c r="R290" s="29">
        <v>0.56999999999999995</v>
      </c>
      <c r="S290" s="29">
        <v>0.49</v>
      </c>
      <c r="T290" s="29">
        <v>0.08</v>
      </c>
      <c r="U290" s="26">
        <f t="shared" si="131"/>
        <v>0.81666666666666665</v>
      </c>
      <c r="V290" s="30">
        <f t="shared" si="116"/>
        <v>8.0163890325171892</v>
      </c>
      <c r="W290" s="29">
        <v>6.8999999999999999E-3</v>
      </c>
      <c r="X290" s="29">
        <v>2.222</v>
      </c>
      <c r="Y290" s="29">
        <v>0.13300000000000001</v>
      </c>
      <c r="Z290" s="29">
        <v>11.941370388885369</v>
      </c>
      <c r="AA290" s="29">
        <v>-5.7493759226184871</v>
      </c>
      <c r="AB290" s="29">
        <f t="shared" si="130"/>
        <v>0.80978292228385707</v>
      </c>
      <c r="AC290" s="29">
        <f t="shared" si="127"/>
        <v>-9.999999999999995E-3</v>
      </c>
    </row>
    <row r="291" spans="1:30" s="34" customFormat="1" x14ac:dyDescent="0.2">
      <c r="A291" s="31">
        <v>8</v>
      </c>
      <c r="B291" s="31" t="s">
        <v>30</v>
      </c>
      <c r="C291" s="31" t="s">
        <v>31</v>
      </c>
      <c r="D291" s="31">
        <v>1</v>
      </c>
      <c r="E291" s="31"/>
      <c r="F291" s="31"/>
      <c r="G291" s="31"/>
      <c r="H291" s="32">
        <v>0.45833333333333331</v>
      </c>
      <c r="I291" s="33">
        <v>43586</v>
      </c>
      <c r="J291" s="31">
        <v>25</v>
      </c>
      <c r="K291" s="31">
        <v>29.87</v>
      </c>
      <c r="L291" s="34">
        <v>9.5E-4</v>
      </c>
      <c r="M291" s="31">
        <f t="shared" si="128"/>
        <v>7.6053041781783568</v>
      </c>
      <c r="N291" s="31">
        <f t="shared" si="129"/>
        <v>7.6090743380352741</v>
      </c>
      <c r="O291" s="34">
        <v>1.03</v>
      </c>
      <c r="P291" s="34">
        <v>1</v>
      </c>
      <c r="Q291" s="34">
        <v>1.05</v>
      </c>
      <c r="R291" s="34">
        <v>1.58</v>
      </c>
      <c r="S291" s="34">
        <v>1.46</v>
      </c>
      <c r="T291" s="34">
        <v>1.06</v>
      </c>
      <c r="U291" s="31">
        <f t="shared" si="131"/>
        <v>0.83333333333333315</v>
      </c>
      <c r="V291" s="35">
        <f t="shared" si="116"/>
        <v>8.0163890325171892</v>
      </c>
      <c r="W291" s="34">
        <v>6.8999999999999999E-3</v>
      </c>
      <c r="X291" s="34">
        <v>2.222</v>
      </c>
      <c r="Y291" s="34">
        <v>0.13300000000000001</v>
      </c>
      <c r="Z291" s="34">
        <v>11.941370388885369</v>
      </c>
      <c r="AA291" s="34">
        <v>-5.7493759226184871</v>
      </c>
      <c r="AB291" s="34">
        <f t="shared" si="130"/>
        <v>0.82654062073596501</v>
      </c>
      <c r="AC291" s="34">
        <f t="shared" si="127"/>
        <v>-1.0000000000000009E-2</v>
      </c>
      <c r="AD291" s="34" t="s">
        <v>32</v>
      </c>
    </row>
    <row r="292" spans="1:30" s="34" customFormat="1" x14ac:dyDescent="0.2">
      <c r="A292" s="34">
        <v>5</v>
      </c>
      <c r="B292" s="31" t="s">
        <v>30</v>
      </c>
      <c r="C292" s="31" t="s">
        <v>31</v>
      </c>
      <c r="D292" s="31">
        <v>1</v>
      </c>
      <c r="F292" s="31"/>
      <c r="G292" s="31"/>
      <c r="H292" s="32">
        <v>0.45833333333333331</v>
      </c>
      <c r="I292" s="33">
        <v>43586</v>
      </c>
      <c r="J292" s="31">
        <v>25</v>
      </c>
      <c r="K292" s="31">
        <v>29.87</v>
      </c>
      <c r="L292" s="34">
        <v>9.5E-4</v>
      </c>
      <c r="M292" s="31">
        <f t="shared" si="128"/>
        <v>7.6037189410758259</v>
      </c>
      <c r="N292" s="31">
        <f t="shared" si="129"/>
        <v>7.6075100382382006</v>
      </c>
      <c r="O292" s="34">
        <v>1.04</v>
      </c>
      <c r="P292" s="34">
        <v>1</v>
      </c>
      <c r="Q292" s="34">
        <v>1.05</v>
      </c>
      <c r="R292" s="34">
        <v>1.63</v>
      </c>
      <c r="S292" s="34">
        <v>1.49</v>
      </c>
      <c r="T292" s="34">
        <v>1.05</v>
      </c>
      <c r="U292" s="31">
        <f t="shared" si="131"/>
        <v>0.83050847457627142</v>
      </c>
      <c r="V292" s="35">
        <f t="shared" si="116"/>
        <v>8.0163890325171892</v>
      </c>
      <c r="W292" s="34">
        <v>6.8999999999999999E-3</v>
      </c>
      <c r="X292" s="34">
        <v>2.222</v>
      </c>
      <c r="Y292" s="34">
        <v>0.13300000000000001</v>
      </c>
      <c r="Z292" s="34">
        <v>11.941370388885369</v>
      </c>
      <c r="AA292" s="34">
        <v>-5.7493759226184871</v>
      </c>
      <c r="AB292" s="34">
        <f t="shared" si="130"/>
        <v>0.82370033286272681</v>
      </c>
      <c r="AC292" s="34">
        <f t="shared" si="127"/>
        <v>0</v>
      </c>
      <c r="AD292" s="34" t="s">
        <v>32</v>
      </c>
    </row>
    <row r="293" spans="1:30" s="29" customFormat="1" x14ac:dyDescent="0.2">
      <c r="A293" s="29">
        <v>7</v>
      </c>
      <c r="B293" s="26" t="s">
        <v>30</v>
      </c>
      <c r="C293" s="26" t="s">
        <v>31</v>
      </c>
      <c r="D293" s="26">
        <v>4</v>
      </c>
      <c r="F293" s="26"/>
      <c r="G293" s="26"/>
      <c r="H293" s="27">
        <v>0.45833333333333331</v>
      </c>
      <c r="I293" s="28">
        <v>43586</v>
      </c>
      <c r="J293" s="26">
        <v>25</v>
      </c>
      <c r="K293" s="26">
        <v>29.87</v>
      </c>
      <c r="L293" s="29">
        <v>9.5E-4</v>
      </c>
      <c r="M293" s="26">
        <f t="shared" si="128"/>
        <v>6.9077791030567379</v>
      </c>
      <c r="N293" s="26">
        <f t="shared" si="129"/>
        <v>6.9334609357302099</v>
      </c>
      <c r="O293" s="29">
        <v>-0.1</v>
      </c>
      <c r="P293" s="29">
        <v>-7.0000000000000007E-2</v>
      </c>
      <c r="Q293" s="29">
        <v>0.01</v>
      </c>
      <c r="R293" s="29">
        <v>0.61</v>
      </c>
      <c r="S293" s="29">
        <v>0.08</v>
      </c>
      <c r="T293" s="29">
        <v>0.03</v>
      </c>
      <c r="U293" s="26">
        <f t="shared" si="131"/>
        <v>0.18840579710144933</v>
      </c>
      <c r="V293" s="30">
        <f t="shared" si="116"/>
        <v>8.0163890325171892</v>
      </c>
      <c r="W293" s="29">
        <v>6.8999999999999999E-3</v>
      </c>
      <c r="X293" s="29">
        <v>2.222</v>
      </c>
      <c r="Y293" s="29">
        <v>0.13300000000000001</v>
      </c>
      <c r="Z293" s="29">
        <v>11.941370388885369</v>
      </c>
      <c r="AA293" s="29">
        <v>-5.7493759226184871</v>
      </c>
      <c r="AB293" s="29">
        <f t="shared" si="130"/>
        <v>0.17809055019786821</v>
      </c>
      <c r="AC293" s="29">
        <f t="shared" si="127"/>
        <v>-1.9999999999999997E-2</v>
      </c>
    </row>
    <row r="294" spans="1:30" s="29" customFormat="1" x14ac:dyDescent="0.2">
      <c r="A294" s="29">
        <v>11</v>
      </c>
      <c r="B294" s="26" t="s">
        <v>30</v>
      </c>
      <c r="C294" s="26" t="s">
        <v>31</v>
      </c>
      <c r="D294" s="26">
        <v>4</v>
      </c>
      <c r="F294" s="26"/>
      <c r="G294" s="26"/>
      <c r="H294" s="27">
        <v>0.45833333333333331</v>
      </c>
      <c r="I294" s="28">
        <v>43586</v>
      </c>
      <c r="J294" s="26">
        <v>25</v>
      </c>
      <c r="K294" s="26">
        <v>29.87</v>
      </c>
      <c r="L294" s="29">
        <v>9.5E-4</v>
      </c>
      <c r="M294" s="26">
        <f t="shared" si="128"/>
        <v>6.969916511954211</v>
      </c>
      <c r="N294" s="26">
        <f t="shared" si="129"/>
        <v>6.9920302305902551</v>
      </c>
      <c r="O294" s="29">
        <v>-0.05</v>
      </c>
      <c r="P294" s="29">
        <v>-0.03</v>
      </c>
      <c r="Q294" s="29">
        <v>0.05</v>
      </c>
      <c r="R294" s="29">
        <v>0.68</v>
      </c>
      <c r="S294" s="29">
        <v>0.15</v>
      </c>
      <c r="T294" s="29">
        <v>0.08</v>
      </c>
      <c r="U294" s="26">
        <f t="shared" si="131"/>
        <v>0.21428571428571425</v>
      </c>
      <c r="V294" s="30">
        <f t="shared" si="116"/>
        <v>8.0163890325171892</v>
      </c>
      <c r="W294" s="29">
        <v>6.8999999999999999E-3</v>
      </c>
      <c r="X294" s="29">
        <v>2.222</v>
      </c>
      <c r="Y294" s="29">
        <v>0.13300000000000001</v>
      </c>
      <c r="Z294" s="29">
        <v>11.941370388885369</v>
      </c>
      <c r="AA294" s="29">
        <v>-5.7493759226184871</v>
      </c>
      <c r="AB294" s="29">
        <f t="shared" si="130"/>
        <v>0.20411182108623477</v>
      </c>
      <c r="AC294" s="29">
        <f t="shared" si="127"/>
        <v>-0.03</v>
      </c>
    </row>
    <row r="295" spans="1:30" s="34" customFormat="1" x14ac:dyDescent="0.2">
      <c r="A295" s="34">
        <v>15</v>
      </c>
      <c r="B295" s="31" t="s">
        <v>30</v>
      </c>
      <c r="C295" s="31" t="s">
        <v>31</v>
      </c>
      <c r="D295" s="31">
        <v>4</v>
      </c>
      <c r="F295" s="31"/>
      <c r="G295" s="31"/>
      <c r="H295" s="32">
        <v>0.45833333333333331</v>
      </c>
      <c r="I295" s="33">
        <v>43586</v>
      </c>
      <c r="J295" s="31">
        <v>25</v>
      </c>
      <c r="K295" s="31">
        <v>29.87</v>
      </c>
      <c r="L295" s="34">
        <v>9.5E-4</v>
      </c>
      <c r="M295" s="31">
        <f>V295+(LOG10((AB295-W295)/(X295-(AB295*Y295))))</f>
        <v>6.7816922373172677</v>
      </c>
      <c r="N295" s="31">
        <f>V295+(LOG10((U295-W295)/(X295-(U295*Y295))))</f>
        <v>6.816259031645644</v>
      </c>
      <c r="O295" s="34">
        <v>1.96</v>
      </c>
      <c r="P295" s="34">
        <v>2</v>
      </c>
      <c r="Q295" s="34">
        <v>2.04</v>
      </c>
      <c r="R295" s="34">
        <v>2.93</v>
      </c>
      <c r="S295" s="34">
        <v>2.15</v>
      </c>
      <c r="T295" s="34">
        <v>2.0499999999999998</v>
      </c>
      <c r="U295" s="31">
        <f>((S295-P295-(T295-Q295))/(R295-O295-(T295-Q295)))</f>
        <v>0.1458333333333334</v>
      </c>
      <c r="V295" s="35">
        <f t="shared" si="116"/>
        <v>8.0163890325171892</v>
      </c>
      <c r="W295" s="34">
        <v>6.8999999999999999E-3</v>
      </c>
      <c r="X295" s="34">
        <v>2.222</v>
      </c>
      <c r="Y295" s="34">
        <v>0.13300000000000001</v>
      </c>
      <c r="Z295" s="34">
        <v>11.941370388885399</v>
      </c>
      <c r="AA295" s="34">
        <v>-5.7493759226184897</v>
      </c>
      <c r="AB295" s="34">
        <f>U295-(L295*(Z295+(AA295*U295)))</f>
        <v>0.13528555958650504</v>
      </c>
      <c r="AC295" s="34">
        <f>Q295-T295</f>
        <v>-9.9999999999997868E-3</v>
      </c>
      <c r="AD295" s="34" t="s">
        <v>33</v>
      </c>
    </row>
    <row r="296" spans="1:30" s="34" customFormat="1" x14ac:dyDescent="0.2">
      <c r="A296" s="34">
        <v>16</v>
      </c>
      <c r="B296" s="31" t="s">
        <v>30</v>
      </c>
      <c r="C296" s="31" t="s">
        <v>31</v>
      </c>
      <c r="D296" s="31">
        <v>4</v>
      </c>
      <c r="F296" s="31"/>
      <c r="G296" s="31"/>
      <c r="H296" s="32">
        <v>0.45833333333333331</v>
      </c>
      <c r="I296" s="33">
        <v>43586</v>
      </c>
      <c r="J296" s="31">
        <v>25</v>
      </c>
      <c r="K296" s="31">
        <v>29.87</v>
      </c>
      <c r="L296" s="34">
        <v>9.5E-4</v>
      </c>
      <c r="M296" s="31">
        <f>V296+(LOG10((AB296-W296)/(X296-(AB296*Y296))))</f>
        <v>7.1903576453671789</v>
      </c>
      <c r="N296" s="31">
        <f>V296+(LOG10((U296-W296)/(X296-(U296*Y296))))</f>
        <v>7.2030917756345874</v>
      </c>
      <c r="O296" s="34">
        <v>2.04</v>
      </c>
      <c r="P296" s="34">
        <v>2</v>
      </c>
      <c r="Q296" s="34">
        <v>2.0499999999999998</v>
      </c>
      <c r="R296" s="34">
        <v>2.46</v>
      </c>
      <c r="S296" s="34">
        <v>2.15</v>
      </c>
      <c r="T296" s="34">
        <v>2.06</v>
      </c>
      <c r="U296" s="31">
        <f>((S296-P296-(T296-Q296))/(R296-O296-(T296-Q296)))</f>
        <v>0.34146341463414581</v>
      </c>
      <c r="V296" s="35">
        <f t="shared" si="116"/>
        <v>8.0163890325171892</v>
      </c>
      <c r="W296" s="34">
        <v>6.8999999999999999E-3</v>
      </c>
      <c r="X296" s="34">
        <v>2.222</v>
      </c>
      <c r="Y296" s="34">
        <v>0.13300000000000001</v>
      </c>
      <c r="Z296" s="34">
        <v>11.941370388885399</v>
      </c>
      <c r="AA296" s="34">
        <v>-5.7493759226184897</v>
      </c>
      <c r="AB296" s="34">
        <f>U296-(L296*(Z296+(AA296*U296)))</f>
        <v>0.33198415422252969</v>
      </c>
      <c r="AC296" s="34">
        <f>Q296-T296</f>
        <v>-1.0000000000000231E-2</v>
      </c>
      <c r="AD296" s="34" t="s">
        <v>33</v>
      </c>
    </row>
    <row r="297" spans="1:30" s="29" customFormat="1" x14ac:dyDescent="0.2">
      <c r="A297" s="29">
        <v>12</v>
      </c>
      <c r="B297" s="26" t="s">
        <v>30</v>
      </c>
      <c r="C297" s="26" t="s">
        <v>31</v>
      </c>
      <c r="D297" s="26">
        <v>5</v>
      </c>
      <c r="F297" s="26"/>
      <c r="G297" s="26"/>
      <c r="H297" s="27">
        <v>0.45833333333333298</v>
      </c>
      <c r="I297" s="28">
        <v>43586</v>
      </c>
      <c r="J297" s="26">
        <v>25</v>
      </c>
      <c r="K297" s="26">
        <v>29.87</v>
      </c>
      <c r="L297" s="29">
        <v>9.5E-4</v>
      </c>
      <c r="M297" s="26">
        <f t="shared" ref="M297:M302" si="132">V297+(LOG10((AB297-W297)/(X297-(AB297*Y297))))</f>
        <v>7.5883341213481375</v>
      </c>
      <c r="N297" s="26">
        <f t="shared" ref="N297:N302" si="133">V297+(LOG10((U297-W297)/(X297-(U297*Y297))))</f>
        <v>7.5923322361652028</v>
      </c>
      <c r="O297" s="29">
        <v>-0.06</v>
      </c>
      <c r="P297" s="29">
        <v>-0.03</v>
      </c>
      <c r="Q297" s="29">
        <v>0.06</v>
      </c>
      <c r="R297" s="29">
        <v>0.51</v>
      </c>
      <c r="S297" s="29">
        <v>0.43</v>
      </c>
      <c r="T297" s="29">
        <v>7.0000000000000007E-2</v>
      </c>
      <c r="U297" s="26">
        <f t="shared" ref="U297:U302" si="134">((S297-P297-(T297-Q297))/(R297-O297-(T297-Q297)))</f>
        <v>0.80357142857142838</v>
      </c>
      <c r="V297" s="30">
        <f t="shared" si="116"/>
        <v>8.0163890325171892</v>
      </c>
      <c r="W297" s="29">
        <v>6.8999999999999999E-3</v>
      </c>
      <c r="X297" s="29">
        <v>2.222</v>
      </c>
      <c r="Y297" s="29">
        <v>0.13300000000000001</v>
      </c>
      <c r="Z297" s="29">
        <v>11.941370388885399</v>
      </c>
      <c r="AA297" s="29">
        <v>-5.7493759226184897</v>
      </c>
      <c r="AB297" s="29">
        <f t="shared" ref="AB297:AB302" si="135">U297-(L297*(Z297+(AA297*U297)))</f>
        <v>0.79661615921434337</v>
      </c>
      <c r="AC297" s="29">
        <f t="shared" ref="AC297:AC312" si="136">Q297-T297</f>
        <v>-1.0000000000000009E-2</v>
      </c>
    </row>
    <row r="298" spans="1:30" s="29" customFormat="1" x14ac:dyDescent="0.2">
      <c r="A298" s="29">
        <v>13</v>
      </c>
      <c r="B298" s="26" t="s">
        <v>30</v>
      </c>
      <c r="C298" s="26" t="s">
        <v>31</v>
      </c>
      <c r="D298" s="26">
        <v>5</v>
      </c>
      <c r="F298" s="26"/>
      <c r="G298" s="26"/>
      <c r="H298" s="27">
        <v>0.45833333333333298</v>
      </c>
      <c r="I298" s="28">
        <v>43586</v>
      </c>
      <c r="J298" s="26">
        <v>25</v>
      </c>
      <c r="K298" s="26">
        <v>29.87</v>
      </c>
      <c r="L298" s="29">
        <v>9.5E-4</v>
      </c>
      <c r="M298" s="26">
        <f t="shared" si="132"/>
        <v>7.5975889617690653</v>
      </c>
      <c r="N298" s="26">
        <f t="shared" si="133"/>
        <v>7.6014617087238472</v>
      </c>
      <c r="O298" s="29">
        <v>-7.0000000000000007E-2</v>
      </c>
      <c r="P298" s="29">
        <v>-0.04</v>
      </c>
      <c r="Q298" s="29">
        <v>0.05</v>
      </c>
      <c r="R298" s="29">
        <v>0.56999999999999995</v>
      </c>
      <c r="S298" s="29">
        <v>0.49</v>
      </c>
      <c r="T298" s="29">
        <v>0.08</v>
      </c>
      <c r="U298" s="26">
        <f t="shared" si="134"/>
        <v>0.81967213114754112</v>
      </c>
      <c r="V298" s="30">
        <f t="shared" si="116"/>
        <v>8.0163890325171892</v>
      </c>
      <c r="W298" s="29">
        <v>6.8999999999999999E-3</v>
      </c>
      <c r="X298" s="29">
        <v>2.222</v>
      </c>
      <c r="Y298" s="29">
        <v>0.13300000000000001</v>
      </c>
      <c r="Z298" s="29">
        <v>11.941370388885399</v>
      </c>
      <c r="AA298" s="29">
        <v>-5.7493759226184897</v>
      </c>
      <c r="AB298" s="29">
        <f t="shared" si="135"/>
        <v>0.812804802332598</v>
      </c>
      <c r="AC298" s="29">
        <f t="shared" si="136"/>
        <v>-0.03</v>
      </c>
    </row>
    <row r="299" spans="1:30" s="34" customFormat="1" x14ac:dyDescent="0.2">
      <c r="A299" s="34">
        <v>14</v>
      </c>
      <c r="B299" s="31" t="s">
        <v>30</v>
      </c>
      <c r="C299" s="31" t="s">
        <v>31</v>
      </c>
      <c r="D299" s="31">
        <v>5</v>
      </c>
      <c r="F299" s="31"/>
      <c r="G299" s="31"/>
      <c r="H299" s="32">
        <v>0.45833333333333298</v>
      </c>
      <c r="I299" s="33">
        <v>43586</v>
      </c>
      <c r="J299" s="31">
        <v>25</v>
      </c>
      <c r="K299" s="31">
        <v>29.87</v>
      </c>
      <c r="L299" s="34">
        <v>9.5E-4</v>
      </c>
      <c r="M299" s="31">
        <f t="shared" si="132"/>
        <v>7.3627634982887011</v>
      </c>
      <c r="N299" s="31">
        <f t="shared" si="133"/>
        <v>7.3707623841762144</v>
      </c>
      <c r="O299" s="34">
        <v>2.0499999999999998</v>
      </c>
      <c r="P299" s="34">
        <v>1.98</v>
      </c>
      <c r="Q299" s="34">
        <v>2.0299999999999998</v>
      </c>
      <c r="R299" s="34">
        <v>2.97</v>
      </c>
      <c r="S299" s="34">
        <v>2.44</v>
      </c>
      <c r="T299" s="34">
        <v>2.04</v>
      </c>
      <c r="U299" s="31">
        <f t="shared" si="134"/>
        <v>0.49450549450549414</v>
      </c>
      <c r="V299" s="35">
        <f t="shared" si="116"/>
        <v>8.0163890325171892</v>
      </c>
      <c r="W299" s="34">
        <v>6.8999999999999999E-3</v>
      </c>
      <c r="X299" s="34">
        <v>2.222</v>
      </c>
      <c r="Y299" s="34">
        <v>0.13300000000000001</v>
      </c>
      <c r="Z299" s="34">
        <v>11.941370388885399</v>
      </c>
      <c r="AA299" s="34">
        <v>-5.7493759226184897</v>
      </c>
      <c r="AB299" s="34">
        <f t="shared" si="135"/>
        <v>0.48586213572057985</v>
      </c>
      <c r="AC299" s="34">
        <f t="shared" si="136"/>
        <v>-1.0000000000000231E-2</v>
      </c>
      <c r="AD299" s="34" t="s">
        <v>33</v>
      </c>
    </row>
    <row r="300" spans="1:30" s="34" customFormat="1" x14ac:dyDescent="0.2">
      <c r="A300" s="34">
        <v>22</v>
      </c>
      <c r="B300" s="31" t="s">
        <v>30</v>
      </c>
      <c r="C300" s="31" t="s">
        <v>31</v>
      </c>
      <c r="D300" s="31">
        <v>5</v>
      </c>
      <c r="F300" s="31"/>
      <c r="G300" s="31"/>
      <c r="H300" s="32">
        <v>0.45833333333333298</v>
      </c>
      <c r="I300" s="33">
        <v>43586</v>
      </c>
      <c r="J300" s="31">
        <v>25</v>
      </c>
      <c r="K300" s="31">
        <v>29.87</v>
      </c>
      <c r="L300" s="34">
        <v>9.5E-4</v>
      </c>
      <c r="M300" s="31">
        <f t="shared" si="132"/>
        <v>7.6168370008940594</v>
      </c>
      <c r="N300" s="31">
        <f t="shared" si="133"/>
        <v>7.6204570038807562</v>
      </c>
      <c r="O300" s="34">
        <v>2.0699999999999998</v>
      </c>
      <c r="P300" s="34">
        <v>2.0099999999999998</v>
      </c>
      <c r="Q300" s="34">
        <v>2.06</v>
      </c>
      <c r="R300" s="34">
        <v>2.5499999999999998</v>
      </c>
      <c r="S300" s="34">
        <v>2.42</v>
      </c>
      <c r="T300" s="34">
        <v>2.06</v>
      </c>
      <c r="U300" s="31">
        <f t="shared" si="134"/>
        <v>0.85416666666666696</v>
      </c>
      <c r="V300" s="35">
        <f t="shared" si="116"/>
        <v>8.0163890325171892</v>
      </c>
      <c r="W300" s="34">
        <v>6.8999999999999999E-3</v>
      </c>
      <c r="X300" s="34">
        <v>2.222</v>
      </c>
      <c r="Y300" s="34">
        <v>0.13300000000000001</v>
      </c>
      <c r="Z300" s="34">
        <v>11.941370388885399</v>
      </c>
      <c r="AA300" s="34">
        <v>-5.7493759226184897</v>
      </c>
      <c r="AB300" s="34">
        <f t="shared" si="135"/>
        <v>0.84748774380110059</v>
      </c>
      <c r="AC300" s="34">
        <f t="shared" si="136"/>
        <v>0</v>
      </c>
      <c r="AD300" s="34" t="s">
        <v>33</v>
      </c>
    </row>
    <row r="301" spans="1:30" s="6" customFormat="1" x14ac:dyDescent="0.2">
      <c r="A301" s="6">
        <v>18</v>
      </c>
      <c r="B301" s="3" t="s">
        <v>30</v>
      </c>
      <c r="C301" s="3" t="s">
        <v>31</v>
      </c>
      <c r="D301" s="3">
        <v>6</v>
      </c>
      <c r="F301" s="3"/>
      <c r="G301" s="3"/>
      <c r="H301" s="15">
        <v>0.45833333333333298</v>
      </c>
      <c r="I301" s="5">
        <v>43586</v>
      </c>
      <c r="J301" s="3">
        <v>25</v>
      </c>
      <c r="K301" s="3">
        <v>29.87</v>
      </c>
      <c r="L301" s="6">
        <v>9.5E-4</v>
      </c>
      <c r="M301" s="3">
        <f t="shared" si="132"/>
        <v>7.0053979275460145</v>
      </c>
      <c r="N301" s="3">
        <f t="shared" si="133"/>
        <v>7.0256800762455089</v>
      </c>
      <c r="O301" s="18">
        <v>-0.08</v>
      </c>
      <c r="P301" s="18">
        <v>-0.05</v>
      </c>
      <c r="Q301" s="18">
        <v>0.03</v>
      </c>
      <c r="R301" s="19">
        <v>0.57999999999999996</v>
      </c>
      <c r="S301" s="19">
        <v>0.11</v>
      </c>
      <c r="T301" s="19">
        <v>0.04</v>
      </c>
      <c r="U301" s="3">
        <f t="shared" si="134"/>
        <v>0.23076923076923078</v>
      </c>
      <c r="V301" s="20">
        <f t="shared" si="116"/>
        <v>8.0163890325171892</v>
      </c>
      <c r="W301" s="6">
        <v>6.8999999999999999E-3</v>
      </c>
      <c r="X301" s="6">
        <v>2.222</v>
      </c>
      <c r="Y301" s="6">
        <v>0.13300000000000001</v>
      </c>
      <c r="Z301" s="6">
        <v>11.941370388885399</v>
      </c>
      <c r="AA301" s="6">
        <v>-5.7493759226184897</v>
      </c>
      <c r="AB301" s="6">
        <f t="shared" si="135"/>
        <v>0.22068536900590216</v>
      </c>
      <c r="AC301" s="6">
        <f t="shared" si="136"/>
        <v>-1.0000000000000002E-2</v>
      </c>
    </row>
    <row r="302" spans="1:30" s="6" customFormat="1" x14ac:dyDescent="0.2">
      <c r="A302" s="6">
        <v>19</v>
      </c>
      <c r="B302" s="3" t="s">
        <v>30</v>
      </c>
      <c r="C302" s="3" t="s">
        <v>31</v>
      </c>
      <c r="D302" s="3">
        <v>6</v>
      </c>
      <c r="F302" s="3"/>
      <c r="G302" s="3"/>
      <c r="H302" s="15">
        <v>0.45833333333333298</v>
      </c>
      <c r="I302" s="5">
        <v>43586</v>
      </c>
      <c r="J302" s="3">
        <v>25</v>
      </c>
      <c r="K302" s="3">
        <v>29.87</v>
      </c>
      <c r="L302" s="6">
        <v>9.5E-4</v>
      </c>
      <c r="M302" s="3">
        <f t="shared" si="132"/>
        <v>7.0435113350367553</v>
      </c>
      <c r="N302" s="3">
        <f t="shared" si="133"/>
        <v>7.0619778322690223</v>
      </c>
      <c r="O302" s="18">
        <v>-0.08</v>
      </c>
      <c r="P302" s="18">
        <v>-0.05</v>
      </c>
      <c r="Q302" s="18">
        <v>0.03</v>
      </c>
      <c r="R302" s="19">
        <v>0.62</v>
      </c>
      <c r="S302" s="19">
        <v>0.14000000000000001</v>
      </c>
      <c r="T302" s="19">
        <v>0.05</v>
      </c>
      <c r="U302" s="3">
        <f t="shared" si="134"/>
        <v>0.25</v>
      </c>
      <c r="V302" s="20">
        <f t="shared" si="116"/>
        <v>8.0163890325171892</v>
      </c>
      <c r="W302" s="6">
        <v>6.8999999999999999E-3</v>
      </c>
      <c r="X302" s="6">
        <v>2.222</v>
      </c>
      <c r="Y302" s="6">
        <v>0.13300000000000001</v>
      </c>
      <c r="Z302" s="6">
        <v>11.941370388885399</v>
      </c>
      <c r="AA302" s="6">
        <v>-5.7493759226184897</v>
      </c>
      <c r="AB302" s="6">
        <f t="shared" si="135"/>
        <v>0.24002117491218075</v>
      </c>
      <c r="AC302" s="6">
        <f t="shared" si="136"/>
        <v>-2.0000000000000004E-2</v>
      </c>
    </row>
    <row r="303" spans="1:30" s="6" customFormat="1" x14ac:dyDescent="0.2">
      <c r="A303" s="3">
        <v>3</v>
      </c>
      <c r="B303" s="3" t="s">
        <v>30</v>
      </c>
      <c r="C303" s="3" t="s">
        <v>31</v>
      </c>
      <c r="D303" s="3">
        <v>1</v>
      </c>
      <c r="E303" s="3"/>
      <c r="F303" s="3"/>
      <c r="G303" s="3"/>
      <c r="H303" s="15">
        <v>0.45833333333333331</v>
      </c>
      <c r="I303" s="5">
        <v>43593</v>
      </c>
      <c r="J303" s="6">
        <v>25</v>
      </c>
      <c r="K303" s="3">
        <v>29.5</v>
      </c>
      <c r="L303" s="6">
        <v>9.5E-4</v>
      </c>
      <c r="M303" s="6">
        <f>V303+(LOG10((AB303-W303)/(X303-AB303*Y303)))</f>
        <v>7.6139337589271401</v>
      </c>
      <c r="N303" s="6">
        <f>V303+(LOG10((U303-W303)/(X303-(U303*Y303))))</f>
        <v>7.617601315936473</v>
      </c>
      <c r="O303" s="18">
        <v>0.05</v>
      </c>
      <c r="P303" s="18">
        <v>0.06</v>
      </c>
      <c r="Q303" s="18">
        <v>0.15</v>
      </c>
      <c r="R303" s="19">
        <v>0.63</v>
      </c>
      <c r="S303" s="19">
        <v>0.55000000000000004</v>
      </c>
      <c r="T303" s="19">
        <v>0.14000000000000001</v>
      </c>
      <c r="U303" s="6">
        <f>((S303-P303-(T303-Q303))/(R303-O303-(T303-Q303)))</f>
        <v>0.84745762711864414</v>
      </c>
      <c r="V303" s="20">
        <f t="shared" si="116"/>
        <v>8.0171697325171891</v>
      </c>
      <c r="W303" s="6">
        <v>6.8999999999999999E-3</v>
      </c>
      <c r="X303" s="6">
        <v>2.222</v>
      </c>
      <c r="Y303" s="6">
        <v>0.13300000000000001</v>
      </c>
      <c r="Z303" s="6">
        <v>11.941370388885369</v>
      </c>
      <c r="AA303" s="6">
        <v>-5.7493759226184871</v>
      </c>
      <c r="AB303" s="6">
        <f>U303-(L303*(Z303+(AA303*U303)))</f>
        <v>0.84074206010215857</v>
      </c>
      <c r="AC303" s="6">
        <f t="shared" si="136"/>
        <v>9.9999999999999811E-3</v>
      </c>
    </row>
    <row r="304" spans="1:30" s="21" customFormat="1" x14ac:dyDescent="0.2">
      <c r="A304" s="3">
        <v>4</v>
      </c>
      <c r="B304" s="3" t="s">
        <v>30</v>
      </c>
      <c r="C304" s="3" t="s">
        <v>31</v>
      </c>
      <c r="D304" s="3">
        <v>1</v>
      </c>
      <c r="E304" s="3"/>
      <c r="F304" s="3"/>
      <c r="G304" s="3"/>
      <c r="H304" s="15">
        <v>0.45833333333333331</v>
      </c>
      <c r="I304" s="5">
        <v>43593</v>
      </c>
      <c r="J304" s="3">
        <v>25</v>
      </c>
      <c r="K304" s="3">
        <v>29.5</v>
      </c>
      <c r="L304" s="6">
        <v>9.5E-4</v>
      </c>
      <c r="M304" s="6">
        <f>V304+(LOG10((AB304-W304)/(X304-(AB304*Y304))))</f>
        <v>7.6044996410758259</v>
      </c>
      <c r="N304" s="6">
        <f>V304+(LOG10((U304-W304)/(X304-(U304*Y304))))</f>
        <v>7.6082907382382006</v>
      </c>
      <c r="O304" s="18">
        <v>0.04</v>
      </c>
      <c r="P304" s="18">
        <v>0.06</v>
      </c>
      <c r="Q304" s="18">
        <v>0.14000000000000001</v>
      </c>
      <c r="R304" s="19">
        <v>0.63</v>
      </c>
      <c r="S304" s="19">
        <v>0.55000000000000004</v>
      </c>
      <c r="T304" s="19">
        <v>0.14000000000000001</v>
      </c>
      <c r="U304" s="3">
        <f>((S304-P304-(T304-Q304))/(R304-O304-(T304-Q304)))</f>
        <v>0.8305084745762713</v>
      </c>
      <c r="V304" s="20">
        <f t="shared" si="116"/>
        <v>8.0171697325171891</v>
      </c>
      <c r="W304" s="3">
        <v>6.8999999999999999E-3</v>
      </c>
      <c r="X304" s="3">
        <v>2.222</v>
      </c>
      <c r="Y304" s="3">
        <v>0.13300000000000001</v>
      </c>
      <c r="Z304" s="6">
        <v>11.941370388885369</v>
      </c>
      <c r="AA304" s="6">
        <v>-5.7493759226184871</v>
      </c>
      <c r="AB304" s="6">
        <f>U304-(L304*(Z304+(AA304*U304)))</f>
        <v>0.8237003328627267</v>
      </c>
      <c r="AC304" s="6">
        <f t="shared" si="136"/>
        <v>0</v>
      </c>
    </row>
    <row r="305" spans="1:29" s="3" customFormat="1" x14ac:dyDescent="0.2">
      <c r="A305" s="3">
        <v>5</v>
      </c>
      <c r="B305" s="3" t="s">
        <v>30</v>
      </c>
      <c r="C305" s="3" t="s">
        <v>31</v>
      </c>
      <c r="D305" s="3">
        <v>2</v>
      </c>
      <c r="H305" s="15">
        <v>0.45833333333333331</v>
      </c>
      <c r="I305" s="5">
        <v>43593</v>
      </c>
      <c r="J305" s="3">
        <v>25</v>
      </c>
      <c r="K305" s="3">
        <v>29.5</v>
      </c>
      <c r="L305" s="6">
        <v>9.5E-4</v>
      </c>
      <c r="M305" s="3">
        <f t="shared" ref="M305:M312" si="137">V305+(LOG10((AB305-W305)/(X305-(AB305*Y305))))</f>
        <v>7.0154438165415298</v>
      </c>
      <c r="N305" s="3">
        <f t="shared" ref="N305:N312" si="138">V305+(LOG10((U305-W305)/(X305-(U305*Y305))))</f>
        <v>7.0352705724711573</v>
      </c>
      <c r="O305" s="18">
        <v>0.03</v>
      </c>
      <c r="P305" s="18">
        <v>0.05</v>
      </c>
      <c r="Q305" s="18">
        <v>0.14000000000000001</v>
      </c>
      <c r="R305" s="19">
        <v>0.71</v>
      </c>
      <c r="S305" s="19">
        <v>0.21</v>
      </c>
      <c r="T305" s="19">
        <v>0.14000000000000001</v>
      </c>
      <c r="U305" s="3">
        <f>((S305-P305-(T305-Q305))/(R305-O305-(T305-Q305)))</f>
        <v>0.23529411764705882</v>
      </c>
      <c r="V305" s="20">
        <f t="shared" si="116"/>
        <v>8.0171697325171891</v>
      </c>
      <c r="W305" s="6">
        <v>6.8999999999999999E-3</v>
      </c>
      <c r="X305" s="6">
        <v>2.222</v>
      </c>
      <c r="Y305" s="6">
        <v>0.13300000000000001</v>
      </c>
      <c r="Z305" s="6">
        <v>11.941370388885369</v>
      </c>
      <c r="AA305" s="6">
        <v>-5.7493759226184871</v>
      </c>
      <c r="AB305" s="6">
        <f>U305-(L305*(Z305+(AA305*U305)))</f>
        <v>0.2252349703956148</v>
      </c>
      <c r="AC305" s="6">
        <f t="shared" si="136"/>
        <v>0</v>
      </c>
    </row>
    <row r="306" spans="1:29" s="6" customFormat="1" x14ac:dyDescent="0.2">
      <c r="A306" s="3">
        <v>6</v>
      </c>
      <c r="B306" s="3" t="s">
        <v>30</v>
      </c>
      <c r="C306" s="3" t="s">
        <v>31</v>
      </c>
      <c r="D306" s="3">
        <v>2</v>
      </c>
      <c r="E306" s="3"/>
      <c r="F306" s="3"/>
      <c r="G306" s="3"/>
      <c r="H306" s="15">
        <v>0.45833333333333331</v>
      </c>
      <c r="I306" s="5">
        <v>43593</v>
      </c>
      <c r="J306" s="3">
        <v>25</v>
      </c>
      <c r="K306" s="3">
        <v>29.5</v>
      </c>
      <c r="L306" s="6">
        <v>9.5E-4</v>
      </c>
      <c r="M306" s="3">
        <f t="shared" si="137"/>
        <v>7.0210844089707143</v>
      </c>
      <c r="N306" s="3">
        <f t="shared" si="138"/>
        <v>7.0406384047677548</v>
      </c>
      <c r="O306" s="18">
        <v>0</v>
      </c>
      <c r="P306" s="18">
        <v>0.02</v>
      </c>
      <c r="Q306" s="18">
        <v>0.11</v>
      </c>
      <c r="R306" s="19">
        <v>0.63</v>
      </c>
      <c r="S306" s="19">
        <v>0.17</v>
      </c>
      <c r="T306" s="19">
        <v>0.11</v>
      </c>
      <c r="U306" s="3">
        <f>((S306-P306-(T306-Q306))/(R306-O306-(T306-Q306)))</f>
        <v>0.23809523809523814</v>
      </c>
      <c r="V306" s="20">
        <f t="shared" si="116"/>
        <v>8.0171697325171891</v>
      </c>
      <c r="W306" s="6">
        <v>6.8999999999999999E-3</v>
      </c>
      <c r="X306" s="6">
        <v>2.222</v>
      </c>
      <c r="Y306" s="6">
        <v>0.13300000000000001</v>
      </c>
      <c r="Z306" s="6">
        <v>11.941370388885369</v>
      </c>
      <c r="AA306" s="6">
        <v>-5.7493759226184871</v>
      </c>
      <c r="AB306" s="6">
        <f t="shared" ref="AB306:AB312" si="139">U306-(L306*(Z306+(AA306*U306)))</f>
        <v>0.22805139030353216</v>
      </c>
      <c r="AC306" s="6">
        <f t="shared" si="136"/>
        <v>0</v>
      </c>
    </row>
    <row r="307" spans="1:29" s="6" customFormat="1" x14ac:dyDescent="0.2">
      <c r="A307" s="3">
        <v>7</v>
      </c>
      <c r="B307" s="3" t="s">
        <v>30</v>
      </c>
      <c r="C307" s="3" t="s">
        <v>31</v>
      </c>
      <c r="D307" s="3">
        <v>3</v>
      </c>
      <c r="E307" s="3"/>
      <c r="F307" s="3"/>
      <c r="G307" s="3"/>
      <c r="H307" s="15">
        <v>0.45833333333333331</v>
      </c>
      <c r="I307" s="5">
        <v>43593</v>
      </c>
      <c r="J307" s="3">
        <v>25</v>
      </c>
      <c r="K307" s="3">
        <v>29.5</v>
      </c>
      <c r="L307" s="6">
        <v>9.5E-4</v>
      </c>
      <c r="M307" s="3">
        <f t="shared" si="137"/>
        <v>7.630901596181265</v>
      </c>
      <c r="N307" s="3">
        <f t="shared" si="138"/>
        <v>7.6343532651363128</v>
      </c>
      <c r="O307" s="18">
        <v>0.02</v>
      </c>
      <c r="P307" s="18">
        <v>0.04</v>
      </c>
      <c r="Q307" s="18">
        <v>0.12</v>
      </c>
      <c r="R307" s="19">
        <v>0.67</v>
      </c>
      <c r="S307" s="19">
        <v>0.61</v>
      </c>
      <c r="T307" s="19">
        <v>0.11</v>
      </c>
      <c r="U307" s="3">
        <f t="shared" ref="U307:U312" si="140">((S307-P307-(T307-Q307))/(R307-O307-(T307-Q307)))</f>
        <v>0.87878787878787867</v>
      </c>
      <c r="V307" s="20">
        <f t="shared" si="116"/>
        <v>8.0171697325171891</v>
      </c>
      <c r="W307" s="6">
        <v>6.8999999999999999E-3</v>
      </c>
      <c r="X307" s="6">
        <v>2.222</v>
      </c>
      <c r="Y307" s="6">
        <v>0.13300000000000001</v>
      </c>
      <c r="Z307" s="6">
        <v>11.941370388885369</v>
      </c>
      <c r="AA307" s="6">
        <v>-5.7493759226184871</v>
      </c>
      <c r="AB307" s="6">
        <f t="shared" si="139"/>
        <v>0.87224343469625998</v>
      </c>
      <c r="AC307" s="6">
        <f t="shared" si="136"/>
        <v>9.999999999999995E-3</v>
      </c>
    </row>
    <row r="308" spans="1:29" s="6" customFormat="1" x14ac:dyDescent="0.2">
      <c r="A308" s="3">
        <v>8</v>
      </c>
      <c r="B308" s="3" t="s">
        <v>30</v>
      </c>
      <c r="C308" s="3" t="s">
        <v>31</v>
      </c>
      <c r="D308" s="3">
        <v>3</v>
      </c>
      <c r="E308" s="3"/>
      <c r="F308" s="3"/>
      <c r="G308" s="3"/>
      <c r="H308" s="15">
        <v>0.45833333333333331</v>
      </c>
      <c r="I308" s="5">
        <v>43593</v>
      </c>
      <c r="J308" s="3">
        <v>25</v>
      </c>
      <c r="K308" s="3">
        <v>29.5</v>
      </c>
      <c r="L308" s="6">
        <v>9.5E-4</v>
      </c>
      <c r="M308" s="3">
        <f t="shared" si="137"/>
        <v>7.6222875577382938</v>
      </c>
      <c r="N308" s="3">
        <f t="shared" si="138"/>
        <v>7.6258478272722732</v>
      </c>
      <c r="O308" s="18">
        <v>0</v>
      </c>
      <c r="P308" s="18">
        <v>0.02</v>
      </c>
      <c r="Q308" s="18">
        <v>0.1</v>
      </c>
      <c r="R308" s="19">
        <v>0.52</v>
      </c>
      <c r="S308" s="19">
        <v>0.47</v>
      </c>
      <c r="T308" s="19">
        <v>0.11</v>
      </c>
      <c r="U308" s="3">
        <f t="shared" si="140"/>
        <v>0.86274509803921562</v>
      </c>
      <c r="V308" s="20">
        <f t="shared" si="116"/>
        <v>8.0171697325171891</v>
      </c>
      <c r="W308" s="6">
        <v>6.8999999999999999E-3</v>
      </c>
      <c r="X308" s="6">
        <v>2.222</v>
      </c>
      <c r="Y308" s="6">
        <v>0.13300000000000001</v>
      </c>
      <c r="Z308" s="6">
        <v>11.941370388885369</v>
      </c>
      <c r="AA308" s="6">
        <v>-5.7493759226184871</v>
      </c>
      <c r="AB308" s="6">
        <f t="shared" si="139"/>
        <v>0.85611302976909709</v>
      </c>
      <c r="AC308" s="6">
        <f t="shared" si="136"/>
        <v>-9.999999999999995E-3</v>
      </c>
    </row>
    <row r="309" spans="1:29" s="6" customFormat="1" x14ac:dyDescent="0.2">
      <c r="A309" s="3">
        <v>9</v>
      </c>
      <c r="B309" s="3" t="s">
        <v>30</v>
      </c>
      <c r="C309" s="3" t="s">
        <v>31</v>
      </c>
      <c r="D309" s="3">
        <v>4</v>
      </c>
      <c r="E309" s="3"/>
      <c r="F309" s="3"/>
      <c r="G309" s="3"/>
      <c r="H309" s="15">
        <v>0.45833333333333331</v>
      </c>
      <c r="I309" s="5">
        <v>43593</v>
      </c>
      <c r="J309" s="3">
        <v>25</v>
      </c>
      <c r="K309" s="3">
        <v>29.5</v>
      </c>
      <c r="L309" s="6">
        <v>9.5E-4</v>
      </c>
      <c r="M309" s="3">
        <f t="shared" si="137"/>
        <v>6.8561623533086937</v>
      </c>
      <c r="N309" s="3">
        <f t="shared" si="138"/>
        <v>6.885248131696537</v>
      </c>
      <c r="O309" s="18">
        <v>-0.06</v>
      </c>
      <c r="P309" s="18">
        <v>-0.03</v>
      </c>
      <c r="Q309" s="18">
        <v>7.0000000000000007E-2</v>
      </c>
      <c r="R309" s="19">
        <v>0.59</v>
      </c>
      <c r="S309" s="19">
        <v>0.08</v>
      </c>
      <c r="T309" s="19">
        <v>7.0000000000000007E-2</v>
      </c>
      <c r="U309" s="3">
        <f t="shared" si="140"/>
        <v>0.16923076923076927</v>
      </c>
      <c r="V309" s="20">
        <f t="shared" si="116"/>
        <v>8.0171697325171891</v>
      </c>
      <c r="W309" s="6">
        <v>6.8999999999999999E-3</v>
      </c>
      <c r="X309" s="6">
        <v>2.222</v>
      </c>
      <c r="Y309" s="6">
        <v>0.13300000000000001</v>
      </c>
      <c r="Z309" s="6">
        <v>11.941370388885369</v>
      </c>
      <c r="AA309" s="6">
        <v>-5.7493759226184871</v>
      </c>
      <c r="AB309" s="6">
        <f t="shared" si="139"/>
        <v>0.15881079010581067</v>
      </c>
      <c r="AC309" s="6">
        <f t="shared" si="136"/>
        <v>0</v>
      </c>
    </row>
    <row r="310" spans="1:29" s="6" customFormat="1" x14ac:dyDescent="0.2">
      <c r="A310" s="6">
        <v>10</v>
      </c>
      <c r="B310" s="3" t="s">
        <v>30</v>
      </c>
      <c r="C310" s="3" t="s">
        <v>31</v>
      </c>
      <c r="D310" s="3">
        <v>4</v>
      </c>
      <c r="F310" s="3"/>
      <c r="G310" s="3"/>
      <c r="H310" s="15">
        <v>0.45833333333333331</v>
      </c>
      <c r="I310" s="5">
        <v>43593</v>
      </c>
      <c r="J310" s="3">
        <v>25</v>
      </c>
      <c r="K310" s="3">
        <v>29.5</v>
      </c>
      <c r="L310" s="6">
        <v>9.5E-4</v>
      </c>
      <c r="M310" s="3">
        <f t="shared" si="137"/>
        <v>6.9658206592072807</v>
      </c>
      <c r="N310" s="3">
        <f t="shared" si="138"/>
        <v>6.9881973483505488</v>
      </c>
      <c r="O310" s="18">
        <v>0.04</v>
      </c>
      <c r="P310" s="18">
        <v>0.05</v>
      </c>
      <c r="Q310" s="18">
        <v>0.13</v>
      </c>
      <c r="R310" s="19">
        <v>0.68</v>
      </c>
      <c r="S310" s="19">
        <v>0.17</v>
      </c>
      <c r="T310" s="19">
        <v>0.11</v>
      </c>
      <c r="U310" s="3">
        <f t="shared" si="140"/>
        <v>0.21212121212121213</v>
      </c>
      <c r="V310" s="20">
        <f t="shared" si="116"/>
        <v>8.0171697325171891</v>
      </c>
      <c r="W310" s="6">
        <v>6.8999999999999999E-3</v>
      </c>
      <c r="X310" s="6">
        <v>2.222</v>
      </c>
      <c r="Y310" s="6">
        <v>0.13300000000000001</v>
      </c>
      <c r="Z310" s="6">
        <v>11.941370388885369</v>
      </c>
      <c r="AA310" s="6">
        <v>-5.7493759226184871</v>
      </c>
      <c r="AB310" s="6">
        <f t="shared" si="139"/>
        <v>0.20193549661193505</v>
      </c>
      <c r="AC310" s="6">
        <f t="shared" si="136"/>
        <v>2.0000000000000004E-2</v>
      </c>
    </row>
    <row r="311" spans="1:29" s="6" customFormat="1" x14ac:dyDescent="0.2">
      <c r="A311" s="6">
        <v>21</v>
      </c>
      <c r="B311" s="3" t="s">
        <v>30</v>
      </c>
      <c r="C311" s="3" t="s">
        <v>31</v>
      </c>
      <c r="D311" s="3">
        <v>5</v>
      </c>
      <c r="F311" s="3"/>
      <c r="G311" s="3"/>
      <c r="H311" s="15">
        <v>0.45833333333333331</v>
      </c>
      <c r="I311" s="5">
        <v>43593</v>
      </c>
      <c r="J311" s="3">
        <v>25</v>
      </c>
      <c r="K311" s="3">
        <v>29.5</v>
      </c>
      <c r="L311" s="6">
        <v>9.5E-4</v>
      </c>
      <c r="M311" s="3">
        <f t="shared" si="137"/>
        <v>7.6148143145514648</v>
      </c>
      <c r="N311" s="3">
        <f t="shared" si="138"/>
        <v>7.6184704701138877</v>
      </c>
      <c r="O311" s="18">
        <v>-0.03</v>
      </c>
      <c r="P311" s="18">
        <v>-0.01</v>
      </c>
      <c r="Q311" s="18">
        <v>0.08</v>
      </c>
      <c r="R311" s="19">
        <v>0.49</v>
      </c>
      <c r="S311" s="19">
        <v>0.43</v>
      </c>
      <c r="T311" s="19">
        <v>7.0000000000000007E-2</v>
      </c>
      <c r="U311" s="3">
        <f t="shared" si="140"/>
        <v>0.84905660377358494</v>
      </c>
      <c r="V311" s="20">
        <f t="shared" si="116"/>
        <v>8.0171697325171891</v>
      </c>
      <c r="W311" s="6">
        <v>6.8999999999999999E-3</v>
      </c>
      <c r="X311" s="6">
        <v>2.222</v>
      </c>
      <c r="Y311" s="6">
        <v>0.13300000000000001</v>
      </c>
      <c r="Z311" s="6">
        <v>11.941370388885369</v>
      </c>
      <c r="AA311" s="6">
        <v>-5.7493759226184871</v>
      </c>
      <c r="AB311" s="6">
        <f t="shared" si="139"/>
        <v>0.84234977021908608</v>
      </c>
      <c r="AC311" s="6">
        <f t="shared" si="136"/>
        <v>9.999999999999995E-3</v>
      </c>
    </row>
    <row r="312" spans="1:29" s="6" customFormat="1" x14ac:dyDescent="0.2">
      <c r="A312" s="6">
        <v>23</v>
      </c>
      <c r="B312" s="3" t="s">
        <v>30</v>
      </c>
      <c r="C312" s="3" t="s">
        <v>31</v>
      </c>
      <c r="D312" s="3">
        <v>5</v>
      </c>
      <c r="F312" s="3"/>
      <c r="G312" s="3"/>
      <c r="H312" s="15">
        <v>0.45833333333333331</v>
      </c>
      <c r="I312" s="5">
        <v>43593</v>
      </c>
      <c r="J312" s="3">
        <v>25</v>
      </c>
      <c r="K312" s="3">
        <v>29.5</v>
      </c>
      <c r="L312" s="6">
        <v>9.5E-4</v>
      </c>
      <c r="M312" s="3" t="e">
        <f t="shared" si="137"/>
        <v>#DIV/0!</v>
      </c>
      <c r="N312" s="3" t="e">
        <f t="shared" si="138"/>
        <v>#DIV/0!</v>
      </c>
      <c r="O312" s="18">
        <v>0.01</v>
      </c>
      <c r="P312" s="18">
        <v>0.04</v>
      </c>
      <c r="Q312" s="18">
        <v>0.12</v>
      </c>
      <c r="R312" s="19">
        <v>0.01</v>
      </c>
      <c r="S312" s="19">
        <v>0.04</v>
      </c>
      <c r="T312" s="19">
        <v>0.12</v>
      </c>
      <c r="U312" s="3" t="e">
        <f t="shared" si="140"/>
        <v>#DIV/0!</v>
      </c>
      <c r="V312" s="20">
        <f t="shared" si="116"/>
        <v>8.0171697325171891</v>
      </c>
      <c r="W312" s="6">
        <v>6.8999999999999999E-3</v>
      </c>
      <c r="X312" s="6">
        <v>2.222</v>
      </c>
      <c r="Y312" s="6">
        <v>0.13300000000000001</v>
      </c>
      <c r="Z312" s="6">
        <v>11.941370388885369</v>
      </c>
      <c r="AA312" s="6">
        <v>-5.7493759226184871</v>
      </c>
      <c r="AB312" s="6" t="e">
        <f t="shared" si="139"/>
        <v>#DIV/0!</v>
      </c>
      <c r="AC312" s="6">
        <f t="shared" si="136"/>
        <v>0</v>
      </c>
    </row>
    <row r="313" spans="1:29" s="6" customFormat="1" x14ac:dyDescent="0.2">
      <c r="A313" s="6">
        <v>24</v>
      </c>
      <c r="B313" s="3" t="s">
        <v>30</v>
      </c>
      <c r="C313" s="3" t="s">
        <v>31</v>
      </c>
      <c r="D313" s="3">
        <v>6</v>
      </c>
      <c r="F313" s="3"/>
      <c r="G313" s="3"/>
      <c r="H313" s="15">
        <v>0.45833333333333331</v>
      </c>
      <c r="I313" s="5">
        <v>43593</v>
      </c>
      <c r="J313" s="3">
        <v>25</v>
      </c>
      <c r="K313" s="3">
        <v>29.5</v>
      </c>
      <c r="L313" s="6">
        <v>9.5E-4</v>
      </c>
      <c r="M313" s="3">
        <f>V313+(LOG10((AB313-W313)/(X313-(AB313*Y313))))</f>
        <v>6.9638827120673241</v>
      </c>
      <c r="N313" s="3">
        <f>V313+(LOG10((U313-W313)/(X313-(U313*Y313))))</f>
        <v>6.9863646823413816</v>
      </c>
      <c r="O313" s="18">
        <v>0.01</v>
      </c>
      <c r="P313" s="18">
        <v>0.03</v>
      </c>
      <c r="Q313" s="18">
        <v>0.12</v>
      </c>
      <c r="R313" s="19">
        <v>0.72</v>
      </c>
      <c r="S313" s="19">
        <v>0.18</v>
      </c>
      <c r="T313" s="19">
        <v>0.12</v>
      </c>
      <c r="U313" s="3">
        <f>((S313-P313-(T313-Q313))/(R313-O313-(T313-Q313)))</f>
        <v>0.21126760563380281</v>
      </c>
      <c r="V313" s="20">
        <f t="shared" si="116"/>
        <v>8.0171697325171891</v>
      </c>
      <c r="W313" s="6">
        <v>6.8999999999999999E-3</v>
      </c>
      <c r="X313" s="6">
        <v>2.222</v>
      </c>
      <c r="Y313" s="6">
        <v>0.13300000000000001</v>
      </c>
      <c r="Z313" s="6">
        <v>11.941370388885399</v>
      </c>
      <c r="AA313" s="6">
        <v>-5.7493759226184897</v>
      </c>
      <c r="AB313" s="6">
        <f>U313-(L313*(Z313+(AA313*U313)))</f>
        <v>0.2010772278051689</v>
      </c>
      <c r="AC313" s="6">
        <f>Q313-T313</f>
        <v>0</v>
      </c>
    </row>
    <row r="314" spans="1:29" s="6" customFormat="1" x14ac:dyDescent="0.2">
      <c r="A314" s="6">
        <v>26</v>
      </c>
      <c r="B314" s="3" t="s">
        <v>30</v>
      </c>
      <c r="C314" s="3" t="s">
        <v>31</v>
      </c>
      <c r="D314" s="3">
        <v>6</v>
      </c>
      <c r="F314" s="3"/>
      <c r="G314" s="3"/>
      <c r="H314" s="15">
        <v>0.45833333333333331</v>
      </c>
      <c r="I314" s="5">
        <v>43593</v>
      </c>
      <c r="J314" s="3">
        <v>25</v>
      </c>
      <c r="K314" s="3">
        <v>29.5</v>
      </c>
      <c r="L314" s="6">
        <v>9.5E-4</v>
      </c>
      <c r="M314" s="3">
        <f>V314+(LOG10((AB314-W314)/(X314-(AB314*Y314))))</f>
        <v>7.0170963709008287</v>
      </c>
      <c r="N314" s="3">
        <f>V314+(LOG10((U314-W314)/(X314-(U314*Y314))))</f>
        <v>7.0368428663136537</v>
      </c>
      <c r="O314" s="18">
        <v>-0.02</v>
      </c>
      <c r="P314" s="18">
        <v>0</v>
      </c>
      <c r="Q314" s="18">
        <v>0.09</v>
      </c>
      <c r="R314" s="19">
        <v>0.71</v>
      </c>
      <c r="S314" s="19">
        <v>0.18</v>
      </c>
      <c r="T314" s="19">
        <v>0.1</v>
      </c>
      <c r="U314" s="3">
        <f>((S314-P314-(T314-Q314))/(R314-O314-(T314-Q314)))</f>
        <v>0.2361111111111111</v>
      </c>
      <c r="V314" s="20">
        <f t="shared" si="116"/>
        <v>8.0171697325171891</v>
      </c>
      <c r="W314" s="6">
        <v>6.8999999999999999E-3</v>
      </c>
      <c r="X314" s="6">
        <v>2.222</v>
      </c>
      <c r="Y314" s="6">
        <v>0.13300000000000001</v>
      </c>
      <c r="Z314" s="6">
        <v>11.941370388885399</v>
      </c>
      <c r="AA314" s="6">
        <v>-5.7493759226184897</v>
      </c>
      <c r="AB314" s="6">
        <f>U314-(L314*(Z314+(AA314*U314)))</f>
        <v>0.22605642620209065</v>
      </c>
      <c r="AC314" s="6">
        <f>Q314-T314</f>
        <v>-1.0000000000000009E-2</v>
      </c>
    </row>
    <row r="315" spans="1:29" s="6" customFormat="1" x14ac:dyDescent="0.2">
      <c r="A315" s="3">
        <v>2</v>
      </c>
      <c r="B315" s="3" t="s">
        <v>30</v>
      </c>
      <c r="C315" s="3" t="s">
        <v>31</v>
      </c>
      <c r="D315" s="3">
        <v>1</v>
      </c>
      <c r="E315" s="3"/>
      <c r="F315" s="3"/>
      <c r="G315" s="3"/>
      <c r="H315" s="15">
        <v>0.45833333333333331</v>
      </c>
      <c r="I315" s="5">
        <v>43607</v>
      </c>
      <c r="J315" s="6">
        <v>25</v>
      </c>
      <c r="K315" s="3">
        <v>29.5</v>
      </c>
      <c r="L315" s="6">
        <v>9.5E-4</v>
      </c>
      <c r="M315" s="6">
        <f>V315+(LOG10((AB315-W315)/(X315-AB315*Y315)))</f>
        <v>7.6179851762912154</v>
      </c>
      <c r="N315" s="6">
        <f>V315+(LOG10((U315-W315)/(X315-(U315*Y315))))</f>
        <v>7.621600456689559</v>
      </c>
      <c r="O315" s="18">
        <v>0.08</v>
      </c>
      <c r="P315" s="18">
        <v>0.09</v>
      </c>
      <c r="Q315" s="18">
        <v>0.18</v>
      </c>
      <c r="R315" s="19">
        <v>0.69</v>
      </c>
      <c r="S315" s="19">
        <v>0.61</v>
      </c>
      <c r="T315" s="19">
        <v>0.17</v>
      </c>
      <c r="U315" s="6">
        <f>((S315-P315-(T315-Q315))/(R315-O315-(T315-Q315)))</f>
        <v>0.85483870967741937</v>
      </c>
      <c r="V315" s="20">
        <f t="shared" si="116"/>
        <v>8.0171697325171891</v>
      </c>
      <c r="W315" s="6">
        <v>6.8999999999999999E-3</v>
      </c>
      <c r="X315" s="6">
        <v>2.222</v>
      </c>
      <c r="Y315" s="6">
        <v>0.13300000000000001</v>
      </c>
      <c r="Z315" s="6">
        <v>11.941370388885369</v>
      </c>
      <c r="AA315" s="6">
        <v>-5.7493759226184871</v>
      </c>
      <c r="AB315" s="6">
        <f>U315-(L315*(Z315+(AA315*U315)))</f>
        <v>0.84816345744836286</v>
      </c>
      <c r="AC315" s="6">
        <f t="shared" ref="AC315:AC324" si="141">Q315-T315</f>
        <v>9.9999999999999811E-3</v>
      </c>
    </row>
    <row r="316" spans="1:29" s="21" customFormat="1" x14ac:dyDescent="0.2">
      <c r="A316" s="3">
        <v>1</v>
      </c>
      <c r="B316" s="3" t="s">
        <v>30</v>
      </c>
      <c r="C316" s="3" t="s">
        <v>31</v>
      </c>
      <c r="D316" s="3">
        <v>1</v>
      </c>
      <c r="E316" s="3"/>
      <c r="F316" s="3"/>
      <c r="G316" s="3"/>
      <c r="H316" s="15">
        <v>0.45833333333333331</v>
      </c>
      <c r="I316" s="5">
        <v>43607</v>
      </c>
      <c r="J316" s="3">
        <v>25</v>
      </c>
      <c r="K316" s="3">
        <v>29.5</v>
      </c>
      <c r="L316" s="6">
        <v>9.5E-4</v>
      </c>
      <c r="M316" s="6">
        <f>V316+(LOG10((AB316-W316)/(X316-(AB316*Y316))))</f>
        <v>7.6044996410758259</v>
      </c>
      <c r="N316" s="6">
        <f>V316+(LOG10((U316-W316)/(X316-(U316*Y316))))</f>
        <v>7.6082907382381997</v>
      </c>
      <c r="O316" s="18">
        <v>0.06</v>
      </c>
      <c r="P316" s="18">
        <v>0.09</v>
      </c>
      <c r="Q316" s="18">
        <v>0.18</v>
      </c>
      <c r="R316" s="19">
        <v>0.66</v>
      </c>
      <c r="S316" s="19">
        <v>0.59</v>
      </c>
      <c r="T316" s="19">
        <v>0.19</v>
      </c>
      <c r="U316" s="3">
        <f>((S316-P316-(T316-Q316))/(R316-O316-(T316-Q316)))</f>
        <v>0.83050847457627108</v>
      </c>
      <c r="V316" s="20">
        <f t="shared" si="116"/>
        <v>8.0171697325171891</v>
      </c>
      <c r="W316" s="3">
        <v>6.8999999999999999E-3</v>
      </c>
      <c r="X316" s="3">
        <v>2.222</v>
      </c>
      <c r="Y316" s="3">
        <v>0.13300000000000001</v>
      </c>
      <c r="Z316" s="6">
        <v>11.941370388885369</v>
      </c>
      <c r="AA316" s="6">
        <v>-5.7493759226184871</v>
      </c>
      <c r="AB316" s="6">
        <f>U316-(L316*(Z316+(AA316*U316)))</f>
        <v>0.82370033286272648</v>
      </c>
      <c r="AC316" s="6">
        <f t="shared" si="141"/>
        <v>-1.0000000000000009E-2</v>
      </c>
    </row>
    <row r="317" spans="1:29" s="3" customFormat="1" x14ac:dyDescent="0.2">
      <c r="A317" s="3">
        <v>8</v>
      </c>
      <c r="B317" s="3" t="s">
        <v>30</v>
      </c>
      <c r="C317" s="3" t="s">
        <v>31</v>
      </c>
      <c r="D317" s="3">
        <v>2</v>
      </c>
      <c r="H317" s="15">
        <v>0.45833333333333331</v>
      </c>
      <c r="I317" s="5">
        <v>43607</v>
      </c>
      <c r="J317" s="3">
        <v>25</v>
      </c>
      <c r="K317" s="3">
        <v>29.5</v>
      </c>
      <c r="L317" s="6">
        <v>9.5E-4</v>
      </c>
      <c r="M317" s="3">
        <f t="shared" ref="M317:M324" si="142">V317+(LOG10((AB317-W317)/(X317-(AB317*Y317))))</f>
        <v>6.9731526871224707</v>
      </c>
      <c r="N317" s="3">
        <f t="shared" ref="N317:N324" si="143">V317+(LOG10((U317-W317)/(X317-(U317*Y317))))</f>
        <v>6.995135044754587</v>
      </c>
      <c r="O317" s="18">
        <v>0.13</v>
      </c>
      <c r="P317" s="18">
        <v>0.14000000000000001</v>
      </c>
      <c r="Q317" s="18">
        <v>0.22</v>
      </c>
      <c r="R317" s="19">
        <v>0.75</v>
      </c>
      <c r="S317" s="19">
        <v>0.25</v>
      </c>
      <c r="T317" s="19">
        <v>0.19</v>
      </c>
      <c r="U317" s="3">
        <f>((S317-P317-(T317-Q317))/(R317-O317-(T317-Q317)))</f>
        <v>0.21538461538461537</v>
      </c>
      <c r="V317" s="20">
        <f t="shared" si="116"/>
        <v>8.0171697325171891</v>
      </c>
      <c r="W317" s="6">
        <v>6.8999999999999999E-3</v>
      </c>
      <c r="X317" s="6">
        <v>2.222</v>
      </c>
      <c r="Y317" s="6">
        <v>0.13300000000000001</v>
      </c>
      <c r="Z317" s="6">
        <v>11.941370388885369</v>
      </c>
      <c r="AA317" s="6">
        <v>-5.7493759226184871</v>
      </c>
      <c r="AB317" s="6">
        <f>U317-(L317*(Z317+(AA317*U317)))</f>
        <v>0.20521672428087928</v>
      </c>
      <c r="AC317" s="6">
        <f t="shared" si="141"/>
        <v>0.03</v>
      </c>
    </row>
    <row r="318" spans="1:29" s="6" customFormat="1" x14ac:dyDescent="0.2">
      <c r="A318" s="3">
        <v>9</v>
      </c>
      <c r="B318" s="3" t="s">
        <v>30</v>
      </c>
      <c r="C318" s="3" t="s">
        <v>31</v>
      </c>
      <c r="D318" s="3">
        <v>2</v>
      </c>
      <c r="E318" s="3"/>
      <c r="F318" s="3"/>
      <c r="G318" s="3"/>
      <c r="H318" s="15">
        <v>0.45833333333333331</v>
      </c>
      <c r="I318" s="5">
        <v>43607</v>
      </c>
      <c r="J318" s="3">
        <v>25</v>
      </c>
      <c r="K318" s="3">
        <v>29.5</v>
      </c>
      <c r="L318" s="6">
        <v>9.5E-4</v>
      </c>
      <c r="M318" s="3">
        <f t="shared" si="142"/>
        <v>7.0210844089707152</v>
      </c>
      <c r="N318" s="3">
        <f t="shared" si="143"/>
        <v>7.0406384047677548</v>
      </c>
      <c r="O318" s="18">
        <v>0.17</v>
      </c>
      <c r="P318" s="18">
        <v>0.18</v>
      </c>
      <c r="Q318" s="18">
        <v>0.26</v>
      </c>
      <c r="R318" s="19">
        <v>0.75</v>
      </c>
      <c r="S318" s="19">
        <v>0.28000000000000003</v>
      </c>
      <c r="T318" s="19">
        <v>0.21</v>
      </c>
      <c r="U318" s="3">
        <f>((S318-P318-(T318-Q318))/(R318-O318-(T318-Q318)))</f>
        <v>0.23809523809523817</v>
      </c>
      <c r="V318" s="20">
        <f t="shared" si="116"/>
        <v>8.0171697325171891</v>
      </c>
      <c r="W318" s="6">
        <v>6.8999999999999999E-3</v>
      </c>
      <c r="X318" s="6">
        <v>2.222</v>
      </c>
      <c r="Y318" s="6">
        <v>0.13300000000000001</v>
      </c>
      <c r="Z318" s="6">
        <v>11.941370388885369</v>
      </c>
      <c r="AA318" s="6">
        <v>-5.7493759226184871</v>
      </c>
      <c r="AB318" s="6">
        <f t="shared" ref="AB318:AB324" si="144">U318-(L318*(Z318+(AA318*U318)))</f>
        <v>0.22805139030353219</v>
      </c>
      <c r="AC318" s="6">
        <f t="shared" si="141"/>
        <v>5.0000000000000017E-2</v>
      </c>
    </row>
    <row r="319" spans="1:29" s="6" customFormat="1" x14ac:dyDescent="0.2">
      <c r="A319" s="3">
        <v>12</v>
      </c>
      <c r="B319" s="3" t="s">
        <v>30</v>
      </c>
      <c r="C319" s="3" t="s">
        <v>31</v>
      </c>
      <c r="D319" s="3">
        <v>3</v>
      </c>
      <c r="E319" s="3"/>
      <c r="F319" s="3"/>
      <c r="G319" s="3"/>
      <c r="H319" s="15">
        <v>0.45833333333333331</v>
      </c>
      <c r="I319" s="5">
        <v>43607</v>
      </c>
      <c r="J319" s="3">
        <v>25</v>
      </c>
      <c r="K319" s="3">
        <v>29.5</v>
      </c>
      <c r="L319" s="6">
        <v>9.5E-4</v>
      </c>
      <c r="M319" s="3">
        <f t="shared" si="142"/>
        <v>7.6153330897046461</v>
      </c>
      <c r="N319" s="3">
        <f t="shared" si="143"/>
        <v>7.6189825384194139</v>
      </c>
      <c r="O319" s="18">
        <v>0.04</v>
      </c>
      <c r="P319" s="18">
        <v>0.05</v>
      </c>
      <c r="Q319" s="18">
        <v>0.14000000000000001</v>
      </c>
      <c r="R319" s="19">
        <v>0.65</v>
      </c>
      <c r="S319" s="19">
        <v>0.56999999999999995</v>
      </c>
      <c r="T319" s="19">
        <v>0.15</v>
      </c>
      <c r="U319" s="3">
        <f t="shared" ref="U319:U324" si="145">((S319-P319-(T319-Q319))/(R319-O319-(T319-Q319)))</f>
        <v>0.84999999999999987</v>
      </c>
      <c r="V319" s="20">
        <f t="shared" si="116"/>
        <v>8.0171697325171891</v>
      </c>
      <c r="W319" s="6">
        <v>6.8999999999999999E-3</v>
      </c>
      <c r="X319" s="6">
        <v>2.222</v>
      </c>
      <c r="Y319" s="6">
        <v>0.13300000000000001</v>
      </c>
      <c r="Z319" s="6">
        <v>11.941370388885369</v>
      </c>
      <c r="AA319" s="6">
        <v>-5.7493759226184871</v>
      </c>
      <c r="AB319" s="6">
        <f t="shared" si="144"/>
        <v>0.84329831918807319</v>
      </c>
      <c r="AC319" s="6">
        <f t="shared" si="141"/>
        <v>-9.9999999999999811E-3</v>
      </c>
    </row>
    <row r="320" spans="1:29" s="6" customFormat="1" x14ac:dyDescent="0.2">
      <c r="A320" s="3">
        <v>21</v>
      </c>
      <c r="B320" s="3" t="s">
        <v>30</v>
      </c>
      <c r="C320" s="3" t="s">
        <v>31</v>
      </c>
      <c r="D320" s="3">
        <v>3</v>
      </c>
      <c r="E320" s="3"/>
      <c r="F320" s="3"/>
      <c r="G320" s="3"/>
      <c r="H320" s="15">
        <v>0.45833333333333331</v>
      </c>
      <c r="I320" s="5">
        <v>43607</v>
      </c>
      <c r="J320" s="3">
        <v>25</v>
      </c>
      <c r="K320" s="3">
        <v>29.5</v>
      </c>
      <c r="L320" s="6">
        <v>9.5E-4</v>
      </c>
      <c r="M320" s="3">
        <f t="shared" si="142"/>
        <v>7.6060848781783568</v>
      </c>
      <c r="N320" s="3">
        <f t="shared" si="143"/>
        <v>7.609855038035275</v>
      </c>
      <c r="O320" s="18">
        <v>0.04</v>
      </c>
      <c r="P320" s="18">
        <v>0.06</v>
      </c>
      <c r="Q320" s="18">
        <v>0.15</v>
      </c>
      <c r="R320" s="19">
        <v>0.56999999999999995</v>
      </c>
      <c r="S320" s="19">
        <v>0.5</v>
      </c>
      <c r="T320" s="19">
        <v>0.14000000000000001</v>
      </c>
      <c r="U320" s="3">
        <f t="shared" si="145"/>
        <v>0.83333333333333337</v>
      </c>
      <c r="V320" s="20">
        <f t="shared" si="116"/>
        <v>8.0171697325171891</v>
      </c>
      <c r="W320" s="6">
        <v>6.8999999999999999E-3</v>
      </c>
      <c r="X320" s="6">
        <v>2.222</v>
      </c>
      <c r="Y320" s="6">
        <v>0.13300000000000001</v>
      </c>
      <c r="Z320" s="6">
        <v>11.941370388885369</v>
      </c>
      <c r="AA320" s="6">
        <v>-5.7493759226184871</v>
      </c>
      <c r="AB320" s="6">
        <f t="shared" si="144"/>
        <v>0.82654062073596524</v>
      </c>
      <c r="AC320" s="6">
        <f t="shared" si="141"/>
        <v>9.9999999999999811E-3</v>
      </c>
    </row>
    <row r="321" spans="1:29" s="6" customFormat="1" x14ac:dyDescent="0.2">
      <c r="A321" s="3">
        <v>10</v>
      </c>
      <c r="B321" s="3" t="s">
        <v>30</v>
      </c>
      <c r="C321" s="3" t="s">
        <v>31</v>
      </c>
      <c r="D321" s="3">
        <v>4</v>
      </c>
      <c r="E321" s="3"/>
      <c r="F321" s="3"/>
      <c r="G321" s="3"/>
      <c r="H321" s="15">
        <v>0.45833333333333331</v>
      </c>
      <c r="I321" s="5">
        <v>43607</v>
      </c>
      <c r="J321" s="3">
        <v>25</v>
      </c>
      <c r="K321" s="3">
        <v>29.5</v>
      </c>
      <c r="L321" s="6">
        <v>9.5E-4</v>
      </c>
      <c r="M321" s="3">
        <f t="shared" si="142"/>
        <v>6.9228221969590651</v>
      </c>
      <c r="N321" s="3">
        <f t="shared" si="143"/>
        <v>6.9476420970965505</v>
      </c>
      <c r="O321" s="18">
        <v>7.0000000000000007E-2</v>
      </c>
      <c r="P321" s="18">
        <v>0.09</v>
      </c>
      <c r="Q321" s="18">
        <v>0.18</v>
      </c>
      <c r="R321" s="19">
        <v>0.75</v>
      </c>
      <c r="S321" s="19">
        <v>0.23</v>
      </c>
      <c r="T321" s="19">
        <v>0.19</v>
      </c>
      <c r="U321" s="3">
        <f t="shared" si="145"/>
        <v>0.19402985074626869</v>
      </c>
      <c r="V321" s="20">
        <f t="shared" si="116"/>
        <v>8.0171697325171891</v>
      </c>
      <c r="W321" s="6">
        <v>6.8999999999999999E-3</v>
      </c>
      <c r="X321" s="6">
        <v>2.222</v>
      </c>
      <c r="Y321" s="6">
        <v>0.13300000000000001</v>
      </c>
      <c r="Z321" s="6">
        <v>11.941370388885369</v>
      </c>
      <c r="AA321" s="6">
        <v>-5.7493759226184871</v>
      </c>
      <c r="AB321" s="6">
        <f t="shared" si="144"/>
        <v>0.18374532190136994</v>
      </c>
      <c r="AC321" s="6">
        <f t="shared" si="141"/>
        <v>-1.0000000000000009E-2</v>
      </c>
    </row>
    <row r="322" spans="1:29" s="6" customFormat="1" x14ac:dyDescent="0.2">
      <c r="A322" s="3">
        <v>7</v>
      </c>
      <c r="B322" s="3" t="s">
        <v>30</v>
      </c>
      <c r="C322" s="3" t="s">
        <v>31</v>
      </c>
      <c r="D322" s="3">
        <v>4</v>
      </c>
      <c r="F322" s="3"/>
      <c r="G322" s="3"/>
      <c r="H322" s="15">
        <v>0.45833333333333331</v>
      </c>
      <c r="I322" s="5">
        <v>43607</v>
      </c>
      <c r="J322" s="3">
        <v>25</v>
      </c>
      <c r="K322" s="3">
        <v>29.5</v>
      </c>
      <c r="L322" s="6">
        <v>9.5E-4</v>
      </c>
      <c r="M322" s="3">
        <f t="shared" si="142"/>
        <v>6.9015684507607604</v>
      </c>
      <c r="N322" s="3">
        <f t="shared" si="143"/>
        <v>6.9276825890203195</v>
      </c>
      <c r="O322" s="18">
        <v>0.12</v>
      </c>
      <c r="P322" s="18">
        <v>0.14000000000000001</v>
      </c>
      <c r="Q322" s="18">
        <v>0.22</v>
      </c>
      <c r="R322" s="19">
        <v>0.82</v>
      </c>
      <c r="S322" s="19">
        <v>0.27</v>
      </c>
      <c r="T322" s="19">
        <v>0.22</v>
      </c>
      <c r="U322" s="3">
        <f t="shared" si="145"/>
        <v>0.18571428571428572</v>
      </c>
      <c r="V322" s="20">
        <f t="shared" si="116"/>
        <v>8.0171697325171891</v>
      </c>
      <c r="W322" s="6">
        <v>6.8999999999999999E-3</v>
      </c>
      <c r="X322" s="6">
        <v>2.222</v>
      </c>
      <c r="Y322" s="6">
        <v>0.13300000000000001</v>
      </c>
      <c r="Z322" s="6">
        <v>11.941370388885369</v>
      </c>
      <c r="AA322" s="6">
        <v>-5.7493759226184871</v>
      </c>
      <c r="AB322" s="6">
        <f t="shared" si="144"/>
        <v>0.17538433802547804</v>
      </c>
      <c r="AC322" s="6">
        <f t="shared" si="141"/>
        <v>0</v>
      </c>
    </row>
    <row r="323" spans="1:29" s="6" customFormat="1" x14ac:dyDescent="0.2">
      <c r="A323" s="3">
        <v>6</v>
      </c>
      <c r="B323" s="3" t="s">
        <v>30</v>
      </c>
      <c r="C323" s="3" t="s">
        <v>31</v>
      </c>
      <c r="D323" s="3">
        <v>5</v>
      </c>
      <c r="F323" s="3"/>
      <c r="G323" s="3"/>
      <c r="H323" s="15">
        <v>0.45833333333333331</v>
      </c>
      <c r="I323" s="5">
        <v>43607</v>
      </c>
      <c r="J323" s="3">
        <v>25</v>
      </c>
      <c r="K323" s="3">
        <v>29.5</v>
      </c>
      <c r="L323" s="6">
        <v>9.5E-4</v>
      </c>
      <c r="M323" s="3">
        <f t="shared" si="142"/>
        <v>7.6561757961696131</v>
      </c>
      <c r="N323" s="3">
        <f t="shared" si="143"/>
        <v>7.6593203288077119</v>
      </c>
      <c r="O323" s="18">
        <v>0.08</v>
      </c>
      <c r="P323" s="18">
        <v>0.1</v>
      </c>
      <c r="Q323" s="18">
        <v>0.19</v>
      </c>
      <c r="R323" s="19">
        <v>0.91</v>
      </c>
      <c r="S323" s="19">
        <v>0.88</v>
      </c>
      <c r="T323" s="19">
        <v>0.33</v>
      </c>
      <c r="U323" s="3">
        <f t="shared" si="145"/>
        <v>0.92753623188405787</v>
      </c>
      <c r="V323" s="20">
        <f t="shared" si="116"/>
        <v>8.0171697325171891</v>
      </c>
      <c r="W323" s="6">
        <v>6.8999999999999999E-3</v>
      </c>
      <c r="X323" s="6">
        <v>2.222</v>
      </c>
      <c r="Y323" s="6">
        <v>0.13300000000000001</v>
      </c>
      <c r="Z323" s="6">
        <v>11.941370388885369</v>
      </c>
      <c r="AA323" s="6">
        <v>-5.7493759226184871</v>
      </c>
      <c r="AB323" s="6">
        <f t="shared" si="144"/>
        <v>0.92125804676961975</v>
      </c>
      <c r="AC323" s="6">
        <f t="shared" si="141"/>
        <v>-0.14000000000000001</v>
      </c>
    </row>
    <row r="324" spans="1:29" s="6" customFormat="1" x14ac:dyDescent="0.2">
      <c r="A324" s="3">
        <v>5</v>
      </c>
      <c r="B324" s="3" t="s">
        <v>30</v>
      </c>
      <c r="C324" s="3" t="s">
        <v>31</v>
      </c>
      <c r="D324" s="3">
        <v>5</v>
      </c>
      <c r="F324" s="3"/>
      <c r="G324" s="3"/>
      <c r="H324" s="15">
        <v>0.45833333333333331</v>
      </c>
      <c r="I324" s="5">
        <v>43607</v>
      </c>
      <c r="J324" s="3">
        <v>25</v>
      </c>
      <c r="K324" s="3">
        <v>29.5</v>
      </c>
      <c r="L324" s="6">
        <v>9.5E-4</v>
      </c>
      <c r="M324" s="3">
        <f t="shared" si="142"/>
        <v>7.68371384622343</v>
      </c>
      <c r="N324" s="3">
        <f t="shared" si="143"/>
        <v>7.6865423512314122</v>
      </c>
      <c r="O324" s="18">
        <v>0.08</v>
      </c>
      <c r="P324" s="18">
        <v>0.1</v>
      </c>
      <c r="Q324" s="18">
        <v>0.19</v>
      </c>
      <c r="R324" s="19">
        <v>0.69</v>
      </c>
      <c r="S324" s="19">
        <v>0.7</v>
      </c>
      <c r="T324" s="19">
        <v>0.19</v>
      </c>
      <c r="U324" s="3">
        <f t="shared" si="145"/>
        <v>0.98360655737704916</v>
      </c>
      <c r="V324" s="20">
        <f t="shared" si="116"/>
        <v>8.0171697325171891</v>
      </c>
      <c r="W324" s="6">
        <v>6.8999999999999999E-3</v>
      </c>
      <c r="X324" s="6">
        <v>2.222</v>
      </c>
      <c r="Y324" s="6">
        <v>0.13300000000000001</v>
      </c>
      <c r="Z324" s="6">
        <v>11.941370388885369</v>
      </c>
      <c r="AA324" s="6">
        <v>-5.7493759226184871</v>
      </c>
      <c r="AB324" s="6">
        <f t="shared" si="144"/>
        <v>0.97763462317300565</v>
      </c>
      <c r="AC324" s="6">
        <f t="shared" si="141"/>
        <v>0</v>
      </c>
    </row>
    <row r="325" spans="1:29" s="6" customFormat="1" x14ac:dyDescent="0.2">
      <c r="A325" s="3">
        <v>4</v>
      </c>
      <c r="B325" s="3" t="s">
        <v>30</v>
      </c>
      <c r="C325" s="3" t="s">
        <v>31</v>
      </c>
      <c r="D325" s="3">
        <v>6</v>
      </c>
      <c r="F325" s="3"/>
      <c r="G325" s="3"/>
      <c r="H325" s="15">
        <v>0.45833333333333331</v>
      </c>
      <c r="I325" s="5">
        <v>43607</v>
      </c>
      <c r="J325" s="3">
        <v>25</v>
      </c>
      <c r="K325" s="3">
        <v>29.5</v>
      </c>
      <c r="L325" s="6">
        <v>9.5E-4</v>
      </c>
      <c r="M325" s="3">
        <f>V325+(LOG10((AB325-W325)/(X325-(AB325*Y325))))</f>
        <v>6.8412597830934896</v>
      </c>
      <c r="N325" s="3">
        <f>V325+(LOG10((U325-W325)/(X325-(U325*Y325))))</f>
        <v>6.8713856705591807</v>
      </c>
      <c r="O325" s="18">
        <v>0.1</v>
      </c>
      <c r="P325" s="18">
        <v>0.12</v>
      </c>
      <c r="Q325" s="18">
        <v>0.2</v>
      </c>
      <c r="R325" s="19">
        <v>0.77</v>
      </c>
      <c r="S325" s="19">
        <v>0.23</v>
      </c>
      <c r="T325" s="19">
        <v>0.2</v>
      </c>
      <c r="U325" s="3">
        <f>((S325-P325-(T325-Q325))/(R325-O325-(T325-Q325)))</f>
        <v>0.16417910447761194</v>
      </c>
      <c r="V325" s="20">
        <f t="shared" ref="V325:V326" si="146">(1245.69/(J325+273.15))+3.8275+0.00211*(35-K325)</f>
        <v>8.0171697325171891</v>
      </c>
      <c r="W325" s="6">
        <v>6.8999999999999999E-3</v>
      </c>
      <c r="X325" s="6">
        <v>2.222</v>
      </c>
      <c r="Y325" s="6">
        <v>0.13300000000000001</v>
      </c>
      <c r="Z325" s="6">
        <v>11.941370388885399</v>
      </c>
      <c r="AA325" s="6">
        <v>-5.7493759226184897</v>
      </c>
      <c r="AB325" s="6">
        <f>U325-(L325*(Z325+(AA325*U325)))</f>
        <v>0.15373153362893743</v>
      </c>
      <c r="AC325" s="6">
        <f>Q325-T325</f>
        <v>0</v>
      </c>
    </row>
    <row r="326" spans="1:29" s="6" customFormat="1" x14ac:dyDescent="0.2">
      <c r="A326" s="3">
        <v>3</v>
      </c>
      <c r="B326" s="3" t="s">
        <v>30</v>
      </c>
      <c r="C326" s="3" t="s">
        <v>31</v>
      </c>
      <c r="D326" s="3">
        <v>6</v>
      </c>
      <c r="F326" s="3"/>
      <c r="G326" s="3"/>
      <c r="H326" s="15">
        <v>0.45833333333333331</v>
      </c>
      <c r="I326" s="5">
        <v>43607</v>
      </c>
      <c r="J326" s="3">
        <v>25</v>
      </c>
      <c r="K326" s="3">
        <v>29.5</v>
      </c>
      <c r="L326" s="6">
        <v>9.5E-4</v>
      </c>
      <c r="M326" s="3">
        <f>V326+(LOG10((AB326-W326)/(X326-(AB326*Y326))))</f>
        <v>7.2266378470722392</v>
      </c>
      <c r="N326" s="3">
        <f>V326+(LOG10((U326-W326)/(X326-(U326*Y326))))</f>
        <v>7.2382435990457576</v>
      </c>
      <c r="O326" s="18">
        <v>0.77</v>
      </c>
      <c r="P326" s="18">
        <v>0.23</v>
      </c>
      <c r="Q326" s="18">
        <v>0.2</v>
      </c>
      <c r="R326" s="19">
        <v>0.91</v>
      </c>
      <c r="S326" s="19">
        <v>0.25</v>
      </c>
      <c r="T326" s="19">
        <v>0.15</v>
      </c>
      <c r="U326" s="3">
        <f>((S326-P326-(T326-Q326))/(R326-O326-(T326-Q326)))</f>
        <v>0.36842105263157893</v>
      </c>
      <c r="V326" s="20">
        <f t="shared" si="146"/>
        <v>8.0171697325171891</v>
      </c>
      <c r="W326" s="6">
        <v>6.8999999999999999E-3</v>
      </c>
      <c r="X326" s="6">
        <v>2.222</v>
      </c>
      <c r="Y326" s="6">
        <v>0.13300000000000001</v>
      </c>
      <c r="Z326" s="6">
        <v>11.941370388885399</v>
      </c>
      <c r="AA326" s="6">
        <v>-5.7493759226184897</v>
      </c>
      <c r="AB326" s="6">
        <f>U326-(L326*(Z326+(AA326*U326)))</f>
        <v>0.35908903233505429</v>
      </c>
      <c r="AC326" s="6">
        <f>Q326-T326</f>
        <v>5.0000000000000017E-2</v>
      </c>
    </row>
    <row r="327" spans="1:29" s="6" customFormat="1" x14ac:dyDescent="0.2">
      <c r="A327" s="3">
        <v>5</v>
      </c>
      <c r="B327" s="3" t="s">
        <v>30</v>
      </c>
      <c r="C327" s="3" t="s">
        <v>31</v>
      </c>
      <c r="D327" s="3">
        <v>6</v>
      </c>
      <c r="E327" s="3"/>
      <c r="F327" s="3"/>
      <c r="G327" s="3"/>
      <c r="H327" s="15">
        <v>0.45833333333333331</v>
      </c>
      <c r="I327" s="5">
        <v>43614</v>
      </c>
      <c r="J327" s="6">
        <v>25</v>
      </c>
      <c r="K327" s="3">
        <v>29.5</v>
      </c>
      <c r="L327" s="6">
        <v>9.5E-4</v>
      </c>
      <c r="M327" s="6">
        <f>V327+(LOG10((AB327-W327)/(X327-AB327*Y327)))</f>
        <v>7.1599194329678051</v>
      </c>
      <c r="N327" s="6">
        <f>V327+(LOG10((U327-W327)/(X327-(U327*Y327))))</f>
        <v>7.1737218752402629</v>
      </c>
      <c r="O327" s="18">
        <v>0</v>
      </c>
      <c r="P327" s="18">
        <v>0.02</v>
      </c>
      <c r="Q327" s="18">
        <v>0.11</v>
      </c>
      <c r="R327" s="19">
        <v>0.71</v>
      </c>
      <c r="S327" s="19">
        <v>0.24</v>
      </c>
      <c r="T327" s="19">
        <v>0.1</v>
      </c>
      <c r="U327" s="6">
        <f>((S327-P327-(T327-Q327))/(R327-O327-(T327-Q327)))</f>
        <v>0.31944444444444442</v>
      </c>
      <c r="V327" s="20">
        <f>(1245.69/(J327+273.15))+3.8275+0.00211*(35-K328)</f>
        <v>8.0171697325171891</v>
      </c>
      <c r="W327" s="6">
        <v>6.8999999999999999E-3</v>
      </c>
      <c r="X327" s="6">
        <v>2.222</v>
      </c>
      <c r="Y327" s="6">
        <v>0.13300000000000001</v>
      </c>
      <c r="Z327" s="6">
        <v>11.941370388885369</v>
      </c>
      <c r="AA327" s="6">
        <v>-5.7493759226184871</v>
      </c>
      <c r="AB327" s="6">
        <f>U327-(L327*(Z327+(AA327*U327)))</f>
        <v>0.30984491846263129</v>
      </c>
      <c r="AC327" s="6">
        <f t="shared" ref="AC327:AC336" si="147">Q327-T327</f>
        <v>9.999999999999995E-3</v>
      </c>
    </row>
    <row r="328" spans="1:29" s="21" customFormat="1" x14ac:dyDescent="0.2">
      <c r="A328" s="3">
        <v>8</v>
      </c>
      <c r="B328" s="3" t="s">
        <v>30</v>
      </c>
      <c r="C328" s="3" t="s">
        <v>31</v>
      </c>
      <c r="D328" s="3">
        <v>6</v>
      </c>
      <c r="E328" s="3"/>
      <c r="F328" s="3"/>
      <c r="G328" s="3"/>
      <c r="H328" s="15">
        <v>0.45833333333333331</v>
      </c>
      <c r="I328" s="5">
        <v>43614</v>
      </c>
      <c r="J328" s="3">
        <v>25</v>
      </c>
      <c r="K328" s="3">
        <v>29.5</v>
      </c>
      <c r="L328" s="6">
        <v>9.5E-4</v>
      </c>
      <c r="M328" s="6">
        <f>V328+(LOG10((AB328-W328)/(X328-(AB328*Y328))))</f>
        <v>7.0312685244286008</v>
      </c>
      <c r="N328" s="6">
        <f>V328+(LOG10((U328-W328)/(X328-(U328*Y328))))</f>
        <v>7.0503384899266663</v>
      </c>
      <c r="O328" s="18">
        <v>-0.02</v>
      </c>
      <c r="P328" s="18">
        <v>0.01</v>
      </c>
      <c r="Q328" s="18">
        <v>0.1</v>
      </c>
      <c r="R328" s="19">
        <v>0.35</v>
      </c>
      <c r="S328" s="19">
        <v>0.1</v>
      </c>
      <c r="T328" s="19">
        <v>0.1</v>
      </c>
      <c r="U328" s="3">
        <f>((S328-P328-(T328-Q328))/(R328-O328-(T328-Q328)))</f>
        <v>0.24324324324324328</v>
      </c>
      <c r="V328" s="20">
        <f>(1245.69/(J328+273.15))+3.8275+0.00211*(35-K328)</f>
        <v>8.0171697325171891</v>
      </c>
      <c r="W328" s="3">
        <v>6.8999999999999999E-3</v>
      </c>
      <c r="X328" s="3">
        <v>2.222</v>
      </c>
      <c r="Y328" s="3">
        <v>0.13300000000000001</v>
      </c>
      <c r="Z328" s="6">
        <v>11.941370388885369</v>
      </c>
      <c r="AA328" s="6">
        <v>-5.7493759226184871</v>
      </c>
      <c r="AB328" s="6">
        <f>U328-(L328*(Z328+(AA328*U328)))</f>
        <v>0.23322751337754241</v>
      </c>
      <c r="AC328" s="6">
        <f t="shared" si="147"/>
        <v>0</v>
      </c>
    </row>
    <row r="329" spans="1:29" s="3" customFormat="1" x14ac:dyDescent="0.2">
      <c r="A329" s="3">
        <v>12</v>
      </c>
      <c r="B329" s="3" t="s">
        <v>30</v>
      </c>
      <c r="C329" s="3" t="s">
        <v>31</v>
      </c>
      <c r="D329" s="3">
        <v>3</v>
      </c>
      <c r="H329" s="15">
        <v>0.45833333333333331</v>
      </c>
      <c r="I329" s="5">
        <v>43614</v>
      </c>
      <c r="J329" s="3">
        <v>25</v>
      </c>
      <c r="K329" s="3">
        <v>29.5</v>
      </c>
      <c r="L329" s="6">
        <v>9.5E-4</v>
      </c>
      <c r="M329" s="3">
        <f t="shared" ref="M329:M336" si="148">V329+(LOG10((AB329-W329)/(X329-(AB329*Y329))))</f>
        <v>7.6139337589271401</v>
      </c>
      <c r="N329" s="3">
        <f t="shared" ref="N329:N336" si="149">V329+(LOG10((U329-W329)/(X329-(U329*Y329))))</f>
        <v>7.617601315936473</v>
      </c>
      <c r="O329" s="18">
        <v>-0.03</v>
      </c>
      <c r="P329" s="18">
        <v>0</v>
      </c>
      <c r="Q329" s="18">
        <v>0.09</v>
      </c>
      <c r="R329" s="19">
        <v>0.56999999999999995</v>
      </c>
      <c r="S329" s="19">
        <v>0.51</v>
      </c>
      <c r="T329" s="19">
        <v>0.1</v>
      </c>
      <c r="U329" s="3">
        <f>((S329-P329-(T329-Q329))/(R329-O329-(T329-Q329)))</f>
        <v>0.84745762711864414</v>
      </c>
      <c r="V329" s="20">
        <f>(1245.69/(J329+273.15))+3.8275+0.00211*(35-K329)</f>
        <v>8.0171697325171891</v>
      </c>
      <c r="W329" s="6">
        <v>6.8999999999999999E-3</v>
      </c>
      <c r="X329" s="6">
        <v>2.222</v>
      </c>
      <c r="Y329" s="6">
        <v>0.13300000000000001</v>
      </c>
      <c r="Z329" s="6">
        <v>11.941370388885369</v>
      </c>
      <c r="AA329" s="6">
        <v>-5.7493759226184871</v>
      </c>
      <c r="AB329" s="6">
        <f>U329-(L329*(Z329+(AA329*U329)))</f>
        <v>0.84074206010215857</v>
      </c>
      <c r="AC329" s="6">
        <f t="shared" si="147"/>
        <v>-1.0000000000000009E-2</v>
      </c>
    </row>
    <row r="330" spans="1:29" s="6" customFormat="1" x14ac:dyDescent="0.2">
      <c r="A330" s="3">
        <v>3</v>
      </c>
      <c r="B330" s="3" t="s">
        <v>30</v>
      </c>
      <c r="C330" s="3" t="s">
        <v>31</v>
      </c>
      <c r="D330" s="3">
        <v>3</v>
      </c>
      <c r="E330" s="3"/>
      <c r="F330" s="3"/>
      <c r="G330" s="3"/>
      <c r="H330" s="15">
        <v>0.45833333333333331</v>
      </c>
      <c r="I330" s="5">
        <v>43614</v>
      </c>
      <c r="J330" s="3">
        <v>25</v>
      </c>
      <c r="K330" s="3">
        <v>29.5</v>
      </c>
      <c r="L330" s="6">
        <v>9.5E-4</v>
      </c>
      <c r="M330" s="3">
        <f t="shared" si="148"/>
        <v>7.5930299962394026</v>
      </c>
      <c r="N330" s="3">
        <f t="shared" si="149"/>
        <v>7.5969747648903692</v>
      </c>
      <c r="O330" s="18">
        <v>-0.06</v>
      </c>
      <c r="P330" s="18">
        <v>-0.03</v>
      </c>
      <c r="Q330" s="18">
        <v>0.05</v>
      </c>
      <c r="R330" s="19">
        <v>0.52</v>
      </c>
      <c r="S330" s="19">
        <v>0.44</v>
      </c>
      <c r="T330" s="19">
        <v>0.05</v>
      </c>
      <c r="U330" s="3">
        <f>((S330-P330-(T330-Q330))/(R330-O330-(T330-Q330)))</f>
        <v>0.81034482758620674</v>
      </c>
      <c r="V330" s="20">
        <f t="shared" ref="V330:V338" si="150">(1245.69/(J330+273.15))+3.8275+0.00211*(35-K330)</f>
        <v>8.0171697325171891</v>
      </c>
      <c r="W330" s="6">
        <v>6.8999999999999999E-3</v>
      </c>
      <c r="X330" s="6">
        <v>2.222</v>
      </c>
      <c r="Y330" s="6">
        <v>0.13300000000000001</v>
      </c>
      <c r="Z330" s="6">
        <v>11.941370388885369</v>
      </c>
      <c r="AA330" s="6">
        <v>-5.7493759226184871</v>
      </c>
      <c r="AB330" s="6">
        <f t="shared" ref="AB330:AB336" si="151">U330-(L330*(Z330+(AA330*U330)))</f>
        <v>0.80342655390547113</v>
      </c>
      <c r="AC330" s="6">
        <f t="shared" si="147"/>
        <v>0</v>
      </c>
    </row>
    <row r="331" spans="1:29" s="6" customFormat="1" x14ac:dyDescent="0.2">
      <c r="A331" s="3">
        <v>6</v>
      </c>
      <c r="B331" s="3" t="s">
        <v>30</v>
      </c>
      <c r="C331" s="3" t="s">
        <v>31</v>
      </c>
      <c r="D331" s="3">
        <v>5</v>
      </c>
      <c r="E331" s="3"/>
      <c r="F331" s="3"/>
      <c r="G331" s="3"/>
      <c r="H331" s="15">
        <v>0.45833333333333331</v>
      </c>
      <c r="I331" s="5">
        <v>43614</v>
      </c>
      <c r="J331" s="3">
        <v>25</v>
      </c>
      <c r="K331" s="3">
        <v>29.5</v>
      </c>
      <c r="L331" s="6">
        <v>9.5E-4</v>
      </c>
      <c r="M331" s="3">
        <f t="shared" si="148"/>
        <v>7.5911107438493852</v>
      </c>
      <c r="N331" s="3">
        <f t="shared" si="149"/>
        <v>7.5950816060438848</v>
      </c>
      <c r="O331" s="18">
        <v>-0.08</v>
      </c>
      <c r="P331" s="18">
        <v>-0.04</v>
      </c>
      <c r="Q331" s="18">
        <v>0.04</v>
      </c>
      <c r="R331" s="19">
        <v>0.49</v>
      </c>
      <c r="S331" s="19">
        <v>0.42</v>
      </c>
      <c r="T331" s="19">
        <v>0.04</v>
      </c>
      <c r="U331" s="3">
        <f t="shared" ref="U331:U336" si="152">((S331-P331-(T331-Q331))/(R331-O331-(T331-Q331)))</f>
        <v>0.80701754385964908</v>
      </c>
      <c r="V331" s="20">
        <f t="shared" si="150"/>
        <v>8.0171697325171891</v>
      </c>
      <c r="W331" s="6">
        <v>6.8999999999999999E-3</v>
      </c>
      <c r="X331" s="6">
        <v>2.222</v>
      </c>
      <c r="Y331" s="6">
        <v>0.13300000000000001</v>
      </c>
      <c r="Z331" s="6">
        <v>11.941370388885369</v>
      </c>
      <c r="AA331" s="6">
        <v>-5.7493759226184871</v>
      </c>
      <c r="AB331" s="6">
        <f t="shared" si="151"/>
        <v>0.80008109686421547</v>
      </c>
      <c r="AC331" s="6">
        <f t="shared" si="147"/>
        <v>0</v>
      </c>
    </row>
    <row r="332" spans="1:29" s="6" customFormat="1" x14ac:dyDescent="0.2">
      <c r="A332" s="3">
        <v>1</v>
      </c>
      <c r="B332" s="3" t="s">
        <v>30</v>
      </c>
      <c r="C332" s="3" t="s">
        <v>31</v>
      </c>
      <c r="D332" s="3">
        <v>5</v>
      </c>
      <c r="E332" s="3"/>
      <c r="F332" s="3"/>
      <c r="G332" s="3"/>
      <c r="H332" s="15">
        <v>0.45833333333333331</v>
      </c>
      <c r="I332" s="5">
        <v>43614</v>
      </c>
      <c r="J332" s="3">
        <v>25</v>
      </c>
      <c r="K332" s="3">
        <v>29.5</v>
      </c>
      <c r="L332" s="6">
        <v>9.5E-4</v>
      </c>
      <c r="M332" s="3">
        <f t="shared" si="148"/>
        <v>7.5925571271640102</v>
      </c>
      <c r="N332" s="3">
        <f t="shared" si="149"/>
        <v>7.5965083146055541</v>
      </c>
      <c r="O332" s="18">
        <v>-0.04</v>
      </c>
      <c r="P332" s="18">
        <v>0</v>
      </c>
      <c r="Q332" s="18">
        <v>0.09</v>
      </c>
      <c r="R332" s="19">
        <v>0.59</v>
      </c>
      <c r="S332" s="19">
        <v>0.51</v>
      </c>
      <c r="T332" s="19">
        <v>0.09</v>
      </c>
      <c r="U332" s="3">
        <f t="shared" si="152"/>
        <v>0.80952380952380953</v>
      </c>
      <c r="V332" s="20">
        <f t="shared" si="150"/>
        <v>8.0171697325171891</v>
      </c>
      <c r="W332" s="6">
        <v>6.8999999999999999E-3</v>
      </c>
      <c r="X332" s="6">
        <v>2.222</v>
      </c>
      <c r="Y332" s="6">
        <v>0.13300000000000001</v>
      </c>
      <c r="Z332" s="6">
        <v>11.941370388885369</v>
      </c>
      <c r="AA332" s="6">
        <v>-5.7493759226184871</v>
      </c>
      <c r="AB332" s="6">
        <f t="shared" si="151"/>
        <v>0.8026010515186679</v>
      </c>
      <c r="AC332" s="6">
        <f t="shared" si="147"/>
        <v>0</v>
      </c>
    </row>
    <row r="333" spans="1:29" s="6" customFormat="1" x14ac:dyDescent="0.2">
      <c r="A333" s="3">
        <v>7</v>
      </c>
      <c r="B333" s="3" t="s">
        <v>30</v>
      </c>
      <c r="C333" s="3" t="s">
        <v>31</v>
      </c>
      <c r="D333" s="3">
        <v>1</v>
      </c>
      <c r="E333" s="3"/>
      <c r="F333" s="3"/>
      <c r="G333" s="3"/>
      <c r="H333" s="15">
        <v>0.45833333333333331</v>
      </c>
      <c r="I333" s="5">
        <v>43614</v>
      </c>
      <c r="J333" s="3">
        <v>25</v>
      </c>
      <c r="K333" s="3">
        <v>29.5</v>
      </c>
      <c r="L333" s="6">
        <v>9.5E-4</v>
      </c>
      <c r="M333" s="3">
        <f t="shared" si="148"/>
        <v>7.6288815061616795</v>
      </c>
      <c r="N333" s="3">
        <f t="shared" si="149"/>
        <v>7.6323584604130552</v>
      </c>
      <c r="O333" s="18">
        <v>-0.02</v>
      </c>
      <c r="P333" s="18">
        <v>-0.01</v>
      </c>
      <c r="Q333" s="18">
        <v>7.0000000000000007E-2</v>
      </c>
      <c r="R333" s="19">
        <v>0.57999999999999996</v>
      </c>
      <c r="S333" s="19">
        <v>0.52</v>
      </c>
      <c r="T333" s="19">
        <v>0.11</v>
      </c>
      <c r="U333" s="3">
        <f t="shared" si="152"/>
        <v>0.87500000000000022</v>
      </c>
      <c r="V333" s="20">
        <f t="shared" si="150"/>
        <v>8.0171697325171891</v>
      </c>
      <c r="W333" s="6">
        <v>6.8999999999999999E-3</v>
      </c>
      <c r="X333" s="6">
        <v>2.222</v>
      </c>
      <c r="Y333" s="6">
        <v>0.13300000000000001</v>
      </c>
      <c r="Z333" s="6">
        <v>11.941370388885369</v>
      </c>
      <c r="AA333" s="6">
        <v>-5.7493759226184871</v>
      </c>
      <c r="AB333" s="6">
        <f t="shared" si="151"/>
        <v>0.86843486686623572</v>
      </c>
      <c r="AC333" s="6">
        <f t="shared" si="147"/>
        <v>-3.9999999999999994E-2</v>
      </c>
    </row>
    <row r="334" spans="1:29" s="6" customFormat="1" x14ac:dyDescent="0.2">
      <c r="A334" s="3">
        <v>10</v>
      </c>
      <c r="B334" s="3" t="s">
        <v>30</v>
      </c>
      <c r="C334" s="3" t="s">
        <v>31</v>
      </c>
      <c r="D334" s="3">
        <v>1</v>
      </c>
      <c r="F334" s="3"/>
      <c r="G334" s="3"/>
      <c r="H334" s="15">
        <v>0.45833333333333331</v>
      </c>
      <c r="I334" s="5">
        <v>43614</v>
      </c>
      <c r="J334" s="3">
        <v>25</v>
      </c>
      <c r="K334" s="3">
        <v>29.5</v>
      </c>
      <c r="L334" s="6">
        <v>9.5E-4</v>
      </c>
      <c r="M334" s="3">
        <f t="shared" si="148"/>
        <v>7.6206073958978209</v>
      </c>
      <c r="N334" s="3">
        <f t="shared" si="149"/>
        <v>7.6241890867598636</v>
      </c>
      <c r="O334" s="18">
        <v>0.04</v>
      </c>
      <c r="P334" s="18">
        <v>0.05</v>
      </c>
      <c r="Q334" s="18">
        <v>0.14000000000000001</v>
      </c>
      <c r="R334" s="19">
        <v>0.61</v>
      </c>
      <c r="S334" s="19">
        <v>0.54</v>
      </c>
      <c r="T334" s="19">
        <v>0.14000000000000001</v>
      </c>
      <c r="U334" s="3">
        <f t="shared" si="152"/>
        <v>0.85964912280701766</v>
      </c>
      <c r="V334" s="20">
        <f t="shared" si="150"/>
        <v>8.0171697325171891</v>
      </c>
      <c r="W334" s="6">
        <v>6.8999999999999999E-3</v>
      </c>
      <c r="X334" s="6">
        <v>2.222</v>
      </c>
      <c r="Y334" s="6">
        <v>0.13300000000000001</v>
      </c>
      <c r="Z334" s="6">
        <v>11.941370388885369</v>
      </c>
      <c r="AA334" s="6">
        <v>-5.7493759226184871</v>
      </c>
      <c r="AB334" s="6">
        <f t="shared" si="151"/>
        <v>0.85300014460771501</v>
      </c>
      <c r="AC334" s="6">
        <f t="shared" si="147"/>
        <v>0</v>
      </c>
    </row>
    <row r="335" spans="1:29" s="6" customFormat="1" x14ac:dyDescent="0.2">
      <c r="A335" s="3">
        <v>9</v>
      </c>
      <c r="B335" s="3" t="s">
        <v>30</v>
      </c>
      <c r="C335" s="3" t="s">
        <v>31</v>
      </c>
      <c r="D335" s="3">
        <v>2</v>
      </c>
      <c r="F335" s="3"/>
      <c r="G335" s="3"/>
      <c r="H335" s="15">
        <v>0.45833333333333331</v>
      </c>
      <c r="I335" s="5">
        <v>43614</v>
      </c>
      <c r="J335" s="3">
        <v>25</v>
      </c>
      <c r="K335" s="3">
        <v>29.5</v>
      </c>
      <c r="L335" s="6">
        <v>9.5E-4</v>
      </c>
      <c r="M335" s="3">
        <f t="shared" si="148"/>
        <v>6.9815264743261425</v>
      </c>
      <c r="N335" s="3">
        <f t="shared" si="149"/>
        <v>7.0030660983900601</v>
      </c>
      <c r="O335" s="18">
        <v>-0.06</v>
      </c>
      <c r="P335" s="18">
        <v>-0.02</v>
      </c>
      <c r="Q335" s="18">
        <v>0.06</v>
      </c>
      <c r="R335" s="19">
        <v>0.7</v>
      </c>
      <c r="S335" s="19">
        <v>0.17</v>
      </c>
      <c r="T335" s="19">
        <v>0.09</v>
      </c>
      <c r="U335" s="3">
        <f t="shared" si="152"/>
        <v>0.21917808219178084</v>
      </c>
      <c r="V335" s="20">
        <f t="shared" si="150"/>
        <v>8.0171697325171891</v>
      </c>
      <c r="W335" s="6">
        <v>6.8999999999999999E-3</v>
      </c>
      <c r="X335" s="6">
        <v>2.222</v>
      </c>
      <c r="Y335" s="6">
        <v>0.13300000000000001</v>
      </c>
      <c r="Z335" s="6">
        <v>11.941370388885369</v>
      </c>
      <c r="AA335" s="6">
        <v>-5.7493759226184871</v>
      </c>
      <c r="AB335" s="6">
        <f t="shared" si="151"/>
        <v>0.20903091065143289</v>
      </c>
      <c r="AC335" s="6">
        <f t="shared" si="147"/>
        <v>-0.03</v>
      </c>
    </row>
    <row r="336" spans="1:29" s="6" customFormat="1" x14ac:dyDescent="0.2">
      <c r="A336" s="3">
        <v>21</v>
      </c>
      <c r="B336" s="3" t="s">
        <v>30</v>
      </c>
      <c r="C336" s="3" t="s">
        <v>31</v>
      </c>
      <c r="D336" s="3">
        <v>2</v>
      </c>
      <c r="F336" s="3"/>
      <c r="G336" s="3"/>
      <c r="H336" s="15">
        <v>0.45833333333333331</v>
      </c>
      <c r="I336" s="5">
        <v>43614</v>
      </c>
      <c r="J336" s="3">
        <v>25</v>
      </c>
      <c r="K336" s="3">
        <v>29.5</v>
      </c>
      <c r="L336" s="6">
        <v>9.5E-4</v>
      </c>
      <c r="M336" s="3">
        <f t="shared" si="148"/>
        <v>6.9881340642708967</v>
      </c>
      <c r="N336" s="3">
        <f t="shared" si="149"/>
        <v>7.0093299884476625</v>
      </c>
      <c r="O336" s="18">
        <v>-0.01</v>
      </c>
      <c r="P336" s="18">
        <v>0</v>
      </c>
      <c r="Q336" s="18">
        <v>0.09</v>
      </c>
      <c r="R336" s="19">
        <v>0.72</v>
      </c>
      <c r="S336" s="19">
        <v>0.17</v>
      </c>
      <c r="T336" s="19">
        <v>0.1</v>
      </c>
      <c r="U336" s="3">
        <f t="shared" si="152"/>
        <v>0.22222222222222224</v>
      </c>
      <c r="V336" s="20">
        <f t="shared" si="150"/>
        <v>8.0171697325171891</v>
      </c>
      <c r="W336" s="6">
        <v>6.8999999999999999E-3</v>
      </c>
      <c r="X336" s="6">
        <v>2.222</v>
      </c>
      <c r="Y336" s="6">
        <v>0.13300000000000001</v>
      </c>
      <c r="Z336" s="6">
        <v>11.941370388885369</v>
      </c>
      <c r="AA336" s="6">
        <v>-5.7493759226184871</v>
      </c>
      <c r="AB336" s="6">
        <f t="shared" si="151"/>
        <v>0.21209167749200059</v>
      </c>
      <c r="AC336" s="6">
        <f t="shared" si="147"/>
        <v>-1.0000000000000009E-2</v>
      </c>
    </row>
    <row r="337" spans="1:29" s="6" customFormat="1" x14ac:dyDescent="0.2">
      <c r="A337" s="3">
        <v>4</v>
      </c>
      <c r="B337" s="3" t="s">
        <v>30</v>
      </c>
      <c r="C337" s="3" t="s">
        <v>31</v>
      </c>
      <c r="D337" s="3">
        <v>4</v>
      </c>
      <c r="F337" s="3"/>
      <c r="G337" s="3"/>
      <c r="H337" s="15">
        <v>0.45833333333333331</v>
      </c>
      <c r="I337" s="5">
        <v>43614</v>
      </c>
      <c r="J337" s="3">
        <v>25</v>
      </c>
      <c r="K337" s="3">
        <v>29.5</v>
      </c>
      <c r="L337" s="6">
        <v>9.5E-4</v>
      </c>
      <c r="M337" s="3">
        <f>V337+(LOG10((AB337-W337)/(X337-(AB337*Y337))))</f>
        <v>7.0783986611934386</v>
      </c>
      <c r="N337" s="3">
        <f>V337+(LOG10((U337-W337)/(X337-(U337*Y337))))</f>
        <v>7.0953640379841909</v>
      </c>
      <c r="O337" s="18">
        <v>-0.04</v>
      </c>
      <c r="P337" s="18">
        <v>-0.01</v>
      </c>
      <c r="Q337" s="18">
        <v>7.0000000000000007E-2</v>
      </c>
      <c r="R337" s="19">
        <v>0.63</v>
      </c>
      <c r="S337" s="19">
        <v>0.17</v>
      </c>
      <c r="T337" s="19">
        <v>7.0000000000000007E-2</v>
      </c>
      <c r="U337" s="3">
        <f>((S337-P337-(T337-Q337))/(R337-O337-(T337-Q337)))</f>
        <v>0.26865671641791045</v>
      </c>
      <c r="V337" s="20">
        <f t="shared" si="150"/>
        <v>8.0171697325171891</v>
      </c>
      <c r="W337" s="6">
        <v>6.8999999999999999E-3</v>
      </c>
      <c r="X337" s="6">
        <v>2.222</v>
      </c>
      <c r="Y337" s="6">
        <v>0.13300000000000001</v>
      </c>
      <c r="Z337" s="6">
        <v>11.941370388885399</v>
      </c>
      <c r="AA337" s="6">
        <v>-5.7493759226184897</v>
      </c>
      <c r="AB337" s="6">
        <f>U337-(L337*(Z337+(AA337*U337)))</f>
        <v>0.25877979258245104</v>
      </c>
      <c r="AC337" s="6">
        <f>Q337-T337</f>
        <v>0</v>
      </c>
    </row>
    <row r="338" spans="1:29" s="6" customFormat="1" x14ac:dyDescent="0.2">
      <c r="A338" s="3">
        <v>2</v>
      </c>
      <c r="B338" s="3" t="s">
        <v>30</v>
      </c>
      <c r="C338" s="3" t="s">
        <v>31</v>
      </c>
      <c r="D338" s="3">
        <v>4</v>
      </c>
      <c r="F338" s="3"/>
      <c r="G338" s="3"/>
      <c r="H338" s="15">
        <v>0.45833333333333331</v>
      </c>
      <c r="I338" s="5">
        <v>43614</v>
      </c>
      <c r="J338" s="3">
        <v>25</v>
      </c>
      <c r="K338" s="3">
        <v>29.5</v>
      </c>
      <c r="L338" s="6">
        <v>9.5E-4</v>
      </c>
      <c r="M338" s="3">
        <f>V338+(LOG10((AB338-W338)/(X338-(AB338*Y338))))</f>
        <v>7.0644776529422941</v>
      </c>
      <c r="N338" s="3">
        <f>V338+(LOG10((U338-W338)/(X338-(U338*Y338))))</f>
        <v>7.0820421917679584</v>
      </c>
      <c r="O338" s="18">
        <v>0.03</v>
      </c>
      <c r="P338" s="18">
        <v>0.04</v>
      </c>
      <c r="Q338" s="18">
        <v>0.13</v>
      </c>
      <c r="R338" s="19">
        <v>0.71</v>
      </c>
      <c r="S338" s="19">
        <v>0.21</v>
      </c>
      <c r="T338" s="19">
        <v>0.12</v>
      </c>
      <c r="U338" s="3">
        <f>((S338-P338-(T338-Q338))/(R338-O338-(T338-Q338)))</f>
        <v>0.2608695652173913</v>
      </c>
      <c r="V338" s="20">
        <f t="shared" si="150"/>
        <v>8.0171697325171891</v>
      </c>
      <c r="W338" s="6">
        <v>6.8999999999999999E-3</v>
      </c>
      <c r="X338" s="6">
        <v>2.222</v>
      </c>
      <c r="Y338" s="6">
        <v>0.13300000000000001</v>
      </c>
      <c r="Z338" s="6">
        <v>11.941370388885399</v>
      </c>
      <c r="AA338" s="6">
        <v>-5.7493759226184897</v>
      </c>
      <c r="AB338" s="6">
        <f>U338-(L338*(Z338+(AA338*U338)))</f>
        <v>0.25095010868529477</v>
      </c>
      <c r="AC338" s="6">
        <f>Q338-T338</f>
        <v>1.0000000000000009E-2</v>
      </c>
    </row>
    <row r="339" spans="1:29" s="6" customFormat="1" x14ac:dyDescent="0.2">
      <c r="A339" s="3">
        <v>1</v>
      </c>
      <c r="B339" s="3" t="s">
        <v>30</v>
      </c>
      <c r="C339" s="3" t="s">
        <v>31</v>
      </c>
      <c r="D339" s="3">
        <v>1</v>
      </c>
      <c r="E339" s="3"/>
      <c r="F339" s="3"/>
      <c r="G339" s="3"/>
      <c r="H339" s="15">
        <v>0.45833333333333331</v>
      </c>
      <c r="I339" s="5">
        <v>43621</v>
      </c>
      <c r="J339" s="6">
        <v>25</v>
      </c>
      <c r="K339" s="3">
        <v>29.2</v>
      </c>
      <c r="L339" s="6">
        <v>9.5E-4</v>
      </c>
      <c r="M339" s="6">
        <f>V339+(LOG10((AB339-W339)/(X339-AB339*Y339)))</f>
        <v>7.6747153730116722</v>
      </c>
      <c r="N339" s="6">
        <f>V339+(LOG10((U339-W339)/(X339-(U339*Y339))))</f>
        <v>7.6776522755362189</v>
      </c>
      <c r="O339" s="22">
        <v>-0.03</v>
      </c>
      <c r="P339" s="22">
        <v>-0.02</v>
      </c>
      <c r="Q339" s="22">
        <v>0.06</v>
      </c>
      <c r="R339" s="23">
        <v>0.52</v>
      </c>
      <c r="S339" s="23">
        <v>0.51</v>
      </c>
      <c r="T339" s="23">
        <v>0.06</v>
      </c>
      <c r="U339" s="6">
        <f>((S339-P339-(T339-Q339))/(R339-O339-(T339-Q339)))</f>
        <v>0.96363636363636362</v>
      </c>
      <c r="V339" s="20">
        <f>(1245.69/(J339+273.15))+3.8275+0.00211*(35-K340)</f>
        <v>8.0178027325171897</v>
      </c>
      <c r="W339" s="6">
        <v>6.8999999999999999E-3</v>
      </c>
      <c r="X339" s="6">
        <v>2.222</v>
      </c>
      <c r="Y339" s="6">
        <v>0.13300000000000001</v>
      </c>
      <c r="Z339" s="6">
        <v>11.941370388885369</v>
      </c>
      <c r="AA339" s="6">
        <v>-5.7493759226184871</v>
      </c>
      <c r="AB339" s="6">
        <f>U339-(L339*(Z339+(AA339*U339)))</f>
        <v>0.95755535408881054</v>
      </c>
      <c r="AC339" s="6">
        <f t="shared" ref="AC339:AC348" si="153">Q339-T339</f>
        <v>0</v>
      </c>
    </row>
    <row r="340" spans="1:29" s="21" customFormat="1" x14ac:dyDescent="0.2">
      <c r="A340" s="3">
        <v>2</v>
      </c>
      <c r="B340" s="3" t="s">
        <v>30</v>
      </c>
      <c r="C340" s="3" t="s">
        <v>31</v>
      </c>
      <c r="D340" s="3">
        <v>1</v>
      </c>
      <c r="E340" s="3"/>
      <c r="F340" s="3"/>
      <c r="G340" s="3"/>
      <c r="H340" s="15">
        <v>0.45833333333333331</v>
      </c>
      <c r="I340" s="5">
        <v>43621</v>
      </c>
      <c r="J340" s="3">
        <v>25</v>
      </c>
      <c r="K340" s="3">
        <v>29.2</v>
      </c>
      <c r="L340" s="6">
        <v>9.5E-4</v>
      </c>
      <c r="M340" s="6">
        <f>V340+(LOG10((AB340-W340)/(X340-(AB340*Y340))))</f>
        <v>7.6662616239328969</v>
      </c>
      <c r="N340" s="6">
        <f>V340+(LOG10((U340-W340)/(X340-(U340*Y340))))</f>
        <v>7.6692955464832036</v>
      </c>
      <c r="O340" s="18">
        <v>-0.08</v>
      </c>
      <c r="P340" s="18">
        <v>-0.06</v>
      </c>
      <c r="Q340" s="18">
        <v>0.03</v>
      </c>
      <c r="R340" s="19">
        <v>0.48</v>
      </c>
      <c r="S340" s="19">
        <v>0.47</v>
      </c>
      <c r="T340" s="19">
        <v>0.03</v>
      </c>
      <c r="U340" s="3">
        <f>((S340-P340-(T340-Q340))/(R340-O340-(T340-Q340)))</f>
        <v>0.94642857142857162</v>
      </c>
      <c r="V340" s="20">
        <f>(1245.69/(J340+273.15))+3.8275+0.00211*(35-K341)</f>
        <v>8.0178027325171897</v>
      </c>
      <c r="W340" s="3">
        <v>6.8999999999999999E-3</v>
      </c>
      <c r="X340" s="3">
        <v>2.222</v>
      </c>
      <c r="Y340" s="3">
        <v>0.13300000000000001</v>
      </c>
      <c r="Z340" s="6">
        <v>11.941370388885369</v>
      </c>
      <c r="AA340" s="6">
        <v>-5.7493759226184871</v>
      </c>
      <c r="AB340" s="6">
        <f>U340-(L340*(Z340+(AA340*U340)))</f>
        <v>0.94025357451812763</v>
      </c>
      <c r="AC340" s="6">
        <f t="shared" si="153"/>
        <v>0</v>
      </c>
    </row>
    <row r="341" spans="1:29" s="3" customFormat="1" x14ac:dyDescent="0.2">
      <c r="A341" s="3">
        <v>3</v>
      </c>
      <c r="B341" s="3" t="s">
        <v>30</v>
      </c>
      <c r="C341" s="3" t="s">
        <v>31</v>
      </c>
      <c r="D341" s="3">
        <v>2</v>
      </c>
      <c r="H341" s="15">
        <v>0.45833333333333331</v>
      </c>
      <c r="I341" s="5">
        <v>43621</v>
      </c>
      <c r="J341" s="3">
        <v>25</v>
      </c>
      <c r="K341" s="3">
        <v>29.2</v>
      </c>
      <c r="L341" s="6">
        <v>9.5E-4</v>
      </c>
      <c r="M341" s="3">
        <f t="shared" ref="M341:M348" si="154">V341+(LOG10((AB341-W341)/(X341-(AB341*Y341))))</f>
        <v>7.1080929855747046</v>
      </c>
      <c r="N341" s="3">
        <f t="shared" ref="N341:N348" si="155">V341+(LOG10((U341-W341)/(X341-(U341*Y341))))</f>
        <v>7.123865120593166</v>
      </c>
      <c r="O341" s="18">
        <v>-0.06</v>
      </c>
      <c r="P341" s="18">
        <v>-0.03</v>
      </c>
      <c r="Q341" s="18">
        <v>0.05</v>
      </c>
      <c r="R341" s="19">
        <v>0.64</v>
      </c>
      <c r="S341" s="19">
        <v>0.17</v>
      </c>
      <c r="T341" s="19">
        <v>0.05</v>
      </c>
      <c r="U341" s="3">
        <f>((S341-P341-(T341-Q341))/(R341-O341-(T341-Q341)))</f>
        <v>0.28571428571428575</v>
      </c>
      <c r="V341" s="20">
        <f t="shared" ref="V341:V350" si="156">(1245.69/(J341+273.15))+3.8275+0.00211*(35-K341)</f>
        <v>8.0178027325171897</v>
      </c>
      <c r="W341" s="6">
        <v>6.8999999999999999E-3</v>
      </c>
      <c r="X341" s="6">
        <v>2.222</v>
      </c>
      <c r="Y341" s="6">
        <v>0.13300000000000001</v>
      </c>
      <c r="Z341" s="6">
        <v>11.941370388885369</v>
      </c>
      <c r="AA341" s="6">
        <v>-5.7493759226184871</v>
      </c>
      <c r="AB341" s="6">
        <f>U341-(L341*(Z341+(AA341*U341)))</f>
        <v>0.27593052873812679</v>
      </c>
      <c r="AC341" s="6">
        <f t="shared" si="153"/>
        <v>0</v>
      </c>
    </row>
    <row r="342" spans="1:29" s="6" customFormat="1" x14ac:dyDescent="0.2">
      <c r="A342" s="3">
        <v>4</v>
      </c>
      <c r="B342" s="3" t="s">
        <v>30</v>
      </c>
      <c r="C342" s="3" t="s">
        <v>31</v>
      </c>
      <c r="D342" s="3">
        <v>3</v>
      </c>
      <c r="E342" s="3"/>
      <c r="F342" s="3"/>
      <c r="G342" s="3"/>
      <c r="H342" s="15">
        <v>0.45833333333333331</v>
      </c>
      <c r="I342" s="5">
        <v>43621</v>
      </c>
      <c r="J342" s="3">
        <v>25</v>
      </c>
      <c r="K342" s="3">
        <v>29.2</v>
      </c>
      <c r="L342" s="6">
        <v>9.5E-4</v>
      </c>
      <c r="M342" s="3">
        <f t="shared" si="154"/>
        <v>7.6359364855533682</v>
      </c>
      <c r="N342" s="3">
        <f t="shared" si="155"/>
        <v>7.6393334403917583</v>
      </c>
      <c r="O342" s="22">
        <v>0.04</v>
      </c>
      <c r="P342" s="22">
        <v>0.06</v>
      </c>
      <c r="Q342" s="22">
        <v>0.14000000000000001</v>
      </c>
      <c r="R342" s="23">
        <v>0.66</v>
      </c>
      <c r="S342" s="23">
        <v>0.61</v>
      </c>
      <c r="T342" s="23">
        <v>0.14000000000000001</v>
      </c>
      <c r="U342" s="3">
        <f>((S342-P342-(T342-Q342))/(R342-O342-(T342-Q342)))</f>
        <v>0.88709677419354849</v>
      </c>
      <c r="V342" s="20">
        <f t="shared" si="156"/>
        <v>8.0178027325171897</v>
      </c>
      <c r="W342" s="6">
        <v>6.8999999999999999E-3</v>
      </c>
      <c r="X342" s="6">
        <v>2.222</v>
      </c>
      <c r="Y342" s="6">
        <v>0.13300000000000001</v>
      </c>
      <c r="Z342" s="6">
        <v>11.941370388885369</v>
      </c>
      <c r="AA342" s="6">
        <v>-5.7493759226184871</v>
      </c>
      <c r="AB342" s="6">
        <f t="shared" ref="AB342:AB348" si="157">U342-(L342*(Z342+(AA342*U342)))</f>
        <v>0.88059771251695929</v>
      </c>
      <c r="AC342" s="6">
        <f t="shared" si="153"/>
        <v>0</v>
      </c>
    </row>
    <row r="343" spans="1:29" s="6" customFormat="1" x14ac:dyDescent="0.2">
      <c r="A343" s="3">
        <v>5</v>
      </c>
      <c r="B343" s="3" t="s">
        <v>30</v>
      </c>
      <c r="C343" s="3" t="s">
        <v>31</v>
      </c>
      <c r="D343" s="3">
        <v>2</v>
      </c>
      <c r="E343" s="3"/>
      <c r="F343" s="3"/>
      <c r="G343" s="3"/>
      <c r="H343" s="15">
        <v>0.45833333333333331</v>
      </c>
      <c r="I343" s="5">
        <v>43621</v>
      </c>
      <c r="J343" s="3">
        <v>25</v>
      </c>
      <c r="K343" s="3">
        <v>29.2</v>
      </c>
      <c r="L343" s="6">
        <v>9.5E-4</v>
      </c>
      <c r="M343" s="3">
        <f t="shared" si="154"/>
        <v>7.0923141146015745</v>
      </c>
      <c r="N343" s="3">
        <f t="shared" si="155"/>
        <v>7.1087246481525037</v>
      </c>
      <c r="O343" s="18">
        <v>0</v>
      </c>
      <c r="P343" s="18">
        <v>0.03</v>
      </c>
      <c r="Q343" s="18">
        <v>0.12</v>
      </c>
      <c r="R343" s="19">
        <v>0.77</v>
      </c>
      <c r="S343" s="19">
        <v>0.25</v>
      </c>
      <c r="T343" s="19">
        <v>0.13</v>
      </c>
      <c r="U343" s="3">
        <f t="shared" ref="U343:U348" si="158">((S343-P343-(T343-Q343))/(R343-O343-(T343-Q343)))</f>
        <v>0.27631578947368418</v>
      </c>
      <c r="V343" s="20">
        <f t="shared" si="156"/>
        <v>8.0178027325171897</v>
      </c>
      <c r="W343" s="6">
        <v>6.8999999999999999E-3</v>
      </c>
      <c r="X343" s="6">
        <v>2.222</v>
      </c>
      <c r="Y343" s="6">
        <v>0.13300000000000001</v>
      </c>
      <c r="Z343" s="6">
        <v>11.941370388885369</v>
      </c>
      <c r="AA343" s="6">
        <v>-5.7493759226184871</v>
      </c>
      <c r="AB343" s="6">
        <f t="shared" si="157"/>
        <v>0.26648069878393044</v>
      </c>
      <c r="AC343" s="6">
        <f t="shared" si="153"/>
        <v>-1.0000000000000009E-2</v>
      </c>
    </row>
    <row r="344" spans="1:29" s="6" customFormat="1" x14ac:dyDescent="0.2">
      <c r="A344" s="3">
        <v>6</v>
      </c>
      <c r="B344" s="3" t="s">
        <v>30</v>
      </c>
      <c r="C344" s="3" t="s">
        <v>31</v>
      </c>
      <c r="D344" s="3">
        <v>3</v>
      </c>
      <c r="E344" s="3"/>
      <c r="F344" s="3"/>
      <c r="G344" s="3"/>
      <c r="H344" s="15">
        <v>0.45833333333333331</v>
      </c>
      <c r="I344" s="5">
        <v>43621</v>
      </c>
      <c r="J344" s="3">
        <v>25</v>
      </c>
      <c r="K344" s="3">
        <v>29.2</v>
      </c>
      <c r="L344" s="6">
        <v>9.5E-4</v>
      </c>
      <c r="M344" s="3">
        <f t="shared" si="154"/>
        <v>7.6451645005992752</v>
      </c>
      <c r="N344" s="3">
        <f t="shared" si="155"/>
        <v>7.6484484416679042</v>
      </c>
      <c r="O344" s="18">
        <v>-0.02</v>
      </c>
      <c r="P344" s="18">
        <v>0.01</v>
      </c>
      <c r="Q344" s="18">
        <v>0.1</v>
      </c>
      <c r="R344" s="19">
        <v>0.61</v>
      </c>
      <c r="S344" s="19">
        <v>0.57999999999999996</v>
      </c>
      <c r="T344" s="19">
        <v>0.1</v>
      </c>
      <c r="U344" s="3">
        <f t="shared" si="158"/>
        <v>0.90476190476190466</v>
      </c>
      <c r="V344" s="20">
        <f t="shared" si="156"/>
        <v>8.0178027325171897</v>
      </c>
      <c r="W344" s="6">
        <v>6.8999999999999999E-3</v>
      </c>
      <c r="X344" s="6">
        <v>2.222</v>
      </c>
      <c r="Y344" s="6">
        <v>0.13300000000000001</v>
      </c>
      <c r="Z344" s="6">
        <v>11.941370388885369</v>
      </c>
      <c r="AA344" s="6">
        <v>-5.7493759226184871</v>
      </c>
      <c r="AB344" s="6">
        <f t="shared" si="157"/>
        <v>0.89835932838785704</v>
      </c>
      <c r="AC344" s="6">
        <f t="shared" si="153"/>
        <v>0</v>
      </c>
    </row>
    <row r="345" spans="1:29" s="6" customFormat="1" x14ac:dyDescent="0.2">
      <c r="A345" s="3">
        <v>8</v>
      </c>
      <c r="B345" s="3" t="s">
        <v>30</v>
      </c>
      <c r="C345" s="3" t="s">
        <v>31</v>
      </c>
      <c r="D345" s="3">
        <v>4</v>
      </c>
      <c r="E345" s="3"/>
      <c r="F345" s="3"/>
      <c r="G345" s="3"/>
      <c r="H345" s="15">
        <v>0.45833333333333331</v>
      </c>
      <c r="I345" s="5">
        <v>43621</v>
      </c>
      <c r="J345" s="3">
        <v>25</v>
      </c>
      <c r="K345" s="3">
        <v>29.2</v>
      </c>
      <c r="L345" s="6">
        <v>9.5E-4</v>
      </c>
      <c r="M345" s="3">
        <f t="shared" si="154"/>
        <v>7.2553664118490238</v>
      </c>
      <c r="N345" s="3">
        <f t="shared" si="155"/>
        <v>7.2661399914436897</v>
      </c>
      <c r="O345" s="18">
        <v>0</v>
      </c>
      <c r="P345" s="18">
        <v>0.02</v>
      </c>
      <c r="Q345" s="18">
        <v>0.11</v>
      </c>
      <c r="R345" s="19">
        <v>0.69</v>
      </c>
      <c r="S345" s="19">
        <v>0.28999999999999998</v>
      </c>
      <c r="T345" s="19">
        <v>0.11</v>
      </c>
      <c r="U345" s="3">
        <f t="shared" si="158"/>
        <v>0.39130434782608692</v>
      </c>
      <c r="V345" s="20">
        <f t="shared" si="156"/>
        <v>8.0178027325171897</v>
      </c>
      <c r="W345" s="6">
        <v>6.8999999999999999E-3</v>
      </c>
      <c r="X345" s="6">
        <v>2.222</v>
      </c>
      <c r="Y345" s="6">
        <v>0.13300000000000001</v>
      </c>
      <c r="Z345" s="6">
        <v>11.941370388885369</v>
      </c>
      <c r="AA345" s="6">
        <v>-5.7493759226184871</v>
      </c>
      <c r="AB345" s="6">
        <f t="shared" si="157"/>
        <v>0.38209731396266267</v>
      </c>
      <c r="AC345" s="6">
        <f t="shared" si="153"/>
        <v>0</v>
      </c>
    </row>
    <row r="346" spans="1:29" s="6" customFormat="1" x14ac:dyDescent="0.2">
      <c r="A346" s="3">
        <v>9</v>
      </c>
      <c r="B346" s="3" t="s">
        <v>30</v>
      </c>
      <c r="C346" s="3" t="s">
        <v>31</v>
      </c>
      <c r="D346" s="3">
        <v>4</v>
      </c>
      <c r="F346" s="3"/>
      <c r="G346" s="3"/>
      <c r="H346" s="15">
        <v>0.45833333333333331</v>
      </c>
      <c r="I346" s="5">
        <v>43621</v>
      </c>
      <c r="J346" s="3">
        <v>25</v>
      </c>
      <c r="K346" s="3">
        <v>29.2</v>
      </c>
      <c r="L346" s="6">
        <v>9.5E-4</v>
      </c>
      <c r="M346" s="3">
        <f t="shared" si="154"/>
        <v>7.212756195134558</v>
      </c>
      <c r="N346" s="3">
        <f t="shared" si="155"/>
        <v>7.224812607556947</v>
      </c>
      <c r="O346" s="18">
        <v>0.01</v>
      </c>
      <c r="P346" s="18">
        <v>0.03</v>
      </c>
      <c r="Q346" s="18">
        <v>0.12</v>
      </c>
      <c r="R346" s="19">
        <v>0.71</v>
      </c>
      <c r="S346" s="19">
        <v>0.28000000000000003</v>
      </c>
      <c r="T346" s="19">
        <v>0.12</v>
      </c>
      <c r="U346" s="3">
        <f t="shared" si="158"/>
        <v>0.35714285714285715</v>
      </c>
      <c r="V346" s="20">
        <f t="shared" si="156"/>
        <v>8.0178027325171897</v>
      </c>
      <c r="W346" s="6">
        <v>6.8999999999999999E-3</v>
      </c>
      <c r="X346" s="6">
        <v>2.222</v>
      </c>
      <c r="Y346" s="6">
        <v>0.13300000000000001</v>
      </c>
      <c r="Z346" s="6">
        <v>11.941370388885369</v>
      </c>
      <c r="AA346" s="6">
        <v>-5.7493759226184871</v>
      </c>
      <c r="AB346" s="6">
        <f t="shared" si="157"/>
        <v>0.34774923639001876</v>
      </c>
      <c r="AC346" s="6">
        <f t="shared" si="153"/>
        <v>0</v>
      </c>
    </row>
    <row r="347" spans="1:29" s="6" customFormat="1" x14ac:dyDescent="0.2">
      <c r="A347" s="3">
        <v>7</v>
      </c>
      <c r="B347" s="3" t="s">
        <v>30</v>
      </c>
      <c r="C347" s="3" t="s">
        <v>31</v>
      </c>
      <c r="D347" s="3">
        <v>5</v>
      </c>
      <c r="F347" s="3"/>
      <c r="G347" s="3"/>
      <c r="H347" s="15">
        <v>0.45833333333333331</v>
      </c>
      <c r="I347" s="5">
        <v>43621</v>
      </c>
      <c r="J347" s="3">
        <v>25</v>
      </c>
      <c r="K347" s="3">
        <v>29.2</v>
      </c>
      <c r="L347" s="6">
        <v>9.5E-4</v>
      </c>
      <c r="M347" s="3">
        <f t="shared" si="154"/>
        <v>7.6032470563609484</v>
      </c>
      <c r="N347" s="3">
        <f t="shared" si="155"/>
        <v>7.6070631524749128</v>
      </c>
      <c r="O347" s="18">
        <v>-0.06</v>
      </c>
      <c r="P347" s="18">
        <v>-0.03</v>
      </c>
      <c r="Q347" s="18">
        <v>0.06</v>
      </c>
      <c r="R347" s="19">
        <v>0.74</v>
      </c>
      <c r="S347" s="19">
        <v>0.63</v>
      </c>
      <c r="T347" s="19">
        <v>0.05</v>
      </c>
      <c r="U347" s="3">
        <f t="shared" si="158"/>
        <v>0.8271604938271605</v>
      </c>
      <c r="V347" s="20">
        <f t="shared" si="156"/>
        <v>8.0178027325171897</v>
      </c>
      <c r="W347" s="6">
        <v>6.8999999999999999E-3</v>
      </c>
      <c r="X347" s="6">
        <v>2.222</v>
      </c>
      <c r="Y347" s="6">
        <v>0.13300000000000001</v>
      </c>
      <c r="Z347" s="6">
        <v>11.941370388885369</v>
      </c>
      <c r="AA347" s="6">
        <v>-5.7493759226184871</v>
      </c>
      <c r="AB347" s="6">
        <f t="shared" si="157"/>
        <v>0.82033406575370293</v>
      </c>
      <c r="AC347" s="6">
        <f t="shared" si="153"/>
        <v>9.999999999999995E-3</v>
      </c>
    </row>
    <row r="348" spans="1:29" s="6" customFormat="1" x14ac:dyDescent="0.2">
      <c r="A348" s="3">
        <v>10</v>
      </c>
      <c r="B348" s="3" t="s">
        <v>30</v>
      </c>
      <c r="C348" s="3" t="s">
        <v>31</v>
      </c>
      <c r="D348" s="3">
        <v>5</v>
      </c>
      <c r="F348" s="3"/>
      <c r="G348" s="3"/>
      <c r="H348" s="15">
        <v>0.45833333333333331</v>
      </c>
      <c r="I348" s="5">
        <v>43621</v>
      </c>
      <c r="J348" s="3">
        <v>25</v>
      </c>
      <c r="K348" s="3">
        <v>29.2</v>
      </c>
      <c r="L348" s="6">
        <v>9.5E-4</v>
      </c>
      <c r="M348" s="3">
        <f t="shared" si="154"/>
        <v>7.648234882220299</v>
      </c>
      <c r="N348" s="3">
        <f t="shared" si="155"/>
        <v>7.6514817209582056</v>
      </c>
      <c r="O348" s="18">
        <v>0</v>
      </c>
      <c r="P348" s="18">
        <v>0</v>
      </c>
      <c r="Q348" s="18">
        <v>0.09</v>
      </c>
      <c r="R348" s="19">
        <v>0.53</v>
      </c>
      <c r="S348" s="19">
        <v>0.48</v>
      </c>
      <c r="T348" s="19">
        <v>0.06</v>
      </c>
      <c r="U348" s="3">
        <f t="shared" si="158"/>
        <v>0.9107142857142857</v>
      </c>
      <c r="V348" s="20">
        <f t="shared" si="156"/>
        <v>8.0178027325171897</v>
      </c>
      <c r="W348" s="6">
        <v>6.8999999999999999E-3</v>
      </c>
      <c r="X348" s="6">
        <v>2.222</v>
      </c>
      <c r="Y348" s="6">
        <v>0.13300000000000001</v>
      </c>
      <c r="Z348" s="6">
        <v>11.941370388885369</v>
      </c>
      <c r="AA348" s="6">
        <v>-5.7493759226184871</v>
      </c>
      <c r="AB348" s="6">
        <f t="shared" si="157"/>
        <v>0.90434422069218146</v>
      </c>
      <c r="AC348" s="6">
        <f t="shared" si="153"/>
        <v>0.03</v>
      </c>
    </row>
    <row r="349" spans="1:29" s="6" customFormat="1" x14ac:dyDescent="0.2">
      <c r="A349" s="3">
        <v>12</v>
      </c>
      <c r="B349" s="3" t="s">
        <v>30</v>
      </c>
      <c r="C349" s="3" t="s">
        <v>31</v>
      </c>
      <c r="D349" s="3">
        <v>6</v>
      </c>
      <c r="F349" s="3"/>
      <c r="G349" s="3"/>
      <c r="H349" s="15">
        <v>0.45833333333333331</v>
      </c>
      <c r="I349" s="5">
        <v>43621</v>
      </c>
      <c r="J349" s="3">
        <v>25</v>
      </c>
      <c r="K349" s="3">
        <v>29.2</v>
      </c>
      <c r="L349" s="6">
        <v>9.5E-4</v>
      </c>
      <c r="M349" s="3">
        <f>V349+(LOG10((AB349-W349)/(X349-(AB349*Y349))))</f>
        <v>7.0790316611934392</v>
      </c>
      <c r="N349" s="3">
        <f>V349+(LOG10((U349-W349)/(X349-(U349*Y349))))</f>
        <v>7.0959970379841915</v>
      </c>
      <c r="O349" s="18">
        <v>0.05</v>
      </c>
      <c r="P349" s="18">
        <v>0.06</v>
      </c>
      <c r="Q349" s="18">
        <v>0.15</v>
      </c>
      <c r="R349" s="19">
        <v>0.73</v>
      </c>
      <c r="S349" s="19">
        <v>0.25</v>
      </c>
      <c r="T349" s="19">
        <v>0.16</v>
      </c>
      <c r="U349" s="3">
        <f>((S349-P349-(T349-Q349))/(R349-O349-(T349-Q349)))</f>
        <v>0.26865671641791045</v>
      </c>
      <c r="V349" s="20">
        <f t="shared" si="156"/>
        <v>8.0178027325171897</v>
      </c>
      <c r="W349" s="6">
        <v>6.8999999999999999E-3</v>
      </c>
      <c r="X349" s="6">
        <v>2.222</v>
      </c>
      <c r="Y349" s="6">
        <v>0.13300000000000001</v>
      </c>
      <c r="Z349" s="6">
        <v>11.941370388885399</v>
      </c>
      <c r="AA349" s="6">
        <v>-5.7493759226184897</v>
      </c>
      <c r="AB349" s="6">
        <f>U349-(L349*(Z349+(AA349*U349)))</f>
        <v>0.25877979258245104</v>
      </c>
      <c r="AC349" s="6">
        <f>Q349-T349</f>
        <v>-1.0000000000000009E-2</v>
      </c>
    </row>
    <row r="350" spans="1:29" s="6" customFormat="1" x14ac:dyDescent="0.2">
      <c r="A350" s="3">
        <v>21</v>
      </c>
      <c r="B350" s="3" t="s">
        <v>30</v>
      </c>
      <c r="C350" s="3" t="s">
        <v>31</v>
      </c>
      <c r="D350" s="3">
        <v>6</v>
      </c>
      <c r="F350" s="3"/>
      <c r="G350" s="3"/>
      <c r="H350" s="15">
        <v>0.45833333333333331</v>
      </c>
      <c r="I350" s="5">
        <v>43621</v>
      </c>
      <c r="J350" s="3">
        <v>25</v>
      </c>
      <c r="K350" s="3">
        <v>29.2</v>
      </c>
      <c r="L350" s="6">
        <v>9.5E-4</v>
      </c>
      <c r="M350" s="3">
        <f>V350+(LOG10((AB350-W350)/(X350-(AB350*Y350))))</f>
        <v>7.0383715485908391</v>
      </c>
      <c r="N350" s="3">
        <f>V350+(LOG10((U350-W350)/(X350-(U350*Y350))))</f>
        <v>7.0571395626275732</v>
      </c>
      <c r="O350" s="18">
        <v>0.02</v>
      </c>
      <c r="P350" s="18">
        <v>0.04</v>
      </c>
      <c r="Q350" s="18">
        <v>0.12</v>
      </c>
      <c r="R350" s="19">
        <v>0.77</v>
      </c>
      <c r="S350" s="19">
        <v>0.24</v>
      </c>
      <c r="T350" s="19">
        <v>0.14000000000000001</v>
      </c>
      <c r="U350" s="3">
        <f>((S350-P350-(T350-Q350))/(R350-O350-(T350-Q350)))</f>
        <v>0.24657534246575338</v>
      </c>
      <c r="V350" s="20">
        <f t="shared" si="156"/>
        <v>8.0178027325171897</v>
      </c>
      <c r="W350" s="6">
        <v>6.8999999999999999E-3</v>
      </c>
      <c r="X350" s="6">
        <v>2.222</v>
      </c>
      <c r="Y350" s="6">
        <v>0.13300000000000001</v>
      </c>
      <c r="Z350" s="6">
        <v>11.941370388885399</v>
      </c>
      <c r="AA350" s="6">
        <v>-5.7493759226184897</v>
      </c>
      <c r="AB350" s="6">
        <f>U350-(L350*(Z350+(AA350*U350)))</f>
        <v>0.23657781221654206</v>
      </c>
      <c r="AC350" s="6">
        <f>Q350-T350</f>
        <v>-2.0000000000000018E-2</v>
      </c>
    </row>
    <row r="351" spans="1:29" s="6" customFormat="1" x14ac:dyDescent="0.2">
      <c r="A351" s="3">
        <v>21</v>
      </c>
      <c r="B351" s="3" t="s">
        <v>30</v>
      </c>
      <c r="C351" s="3" t="s">
        <v>31</v>
      </c>
      <c r="D351" s="3">
        <v>1</v>
      </c>
      <c r="E351" s="3"/>
      <c r="F351" s="3"/>
      <c r="G351" s="3"/>
      <c r="H351" s="15">
        <v>0.52083333333333337</v>
      </c>
      <c r="I351" s="5">
        <v>43629</v>
      </c>
      <c r="J351" s="6">
        <v>25</v>
      </c>
      <c r="K351" s="3">
        <v>29.6</v>
      </c>
      <c r="L351" s="6">
        <v>9.5E-4</v>
      </c>
      <c r="M351" s="6">
        <f>V351+(LOG10((AB351-W351)/(X351-AB351*Y351)))</f>
        <v>7.6320553733600338</v>
      </c>
      <c r="N351" s="6">
        <f>V351+(LOG10((U351-W351)/(X351-(U351*Y351))))</f>
        <v>7.6354900224088338</v>
      </c>
      <c r="O351" s="18">
        <v>-0.04</v>
      </c>
      <c r="P351" s="18">
        <v>-0.01</v>
      </c>
      <c r="Q351" s="18">
        <v>0.08</v>
      </c>
      <c r="R351" s="19">
        <v>0.57999999999999996</v>
      </c>
      <c r="S351" s="19">
        <v>0.54</v>
      </c>
      <c r="T351" s="19">
        <v>0.11</v>
      </c>
      <c r="U351" s="6">
        <f>((S351-P351-(T351-Q351))/(R351-O351-(T351-Q351)))</f>
        <v>0.88135593220338992</v>
      </c>
      <c r="V351" s="20">
        <f>(1245.69/(J351+273.15))+3.8275+0.00211*(35-K352)</f>
        <v>8.0169587325171889</v>
      </c>
      <c r="W351" s="6">
        <v>6.8999999999999999E-3</v>
      </c>
      <c r="X351" s="6">
        <v>2.222</v>
      </c>
      <c r="Y351" s="6">
        <v>0.13300000000000001</v>
      </c>
      <c r="Z351" s="6">
        <v>11.941370388885369</v>
      </c>
      <c r="AA351" s="6">
        <v>-5.7493759226184871</v>
      </c>
      <c r="AB351" s="6">
        <f>U351-(L351*(Z351+(AA351*U351)))</f>
        <v>0.87482551458102265</v>
      </c>
      <c r="AC351" s="6">
        <f t="shared" ref="AC351:AC360" si="159">Q351-T351</f>
        <v>-0.03</v>
      </c>
    </row>
    <row r="352" spans="1:29" s="21" customFormat="1" x14ac:dyDescent="0.2">
      <c r="A352" s="3">
        <v>8</v>
      </c>
      <c r="B352" s="3" t="s">
        <v>30</v>
      </c>
      <c r="C352" s="3" t="s">
        <v>31</v>
      </c>
      <c r="D352" s="3">
        <v>1</v>
      </c>
      <c r="E352" s="3"/>
      <c r="F352" s="3"/>
      <c r="G352" s="3"/>
      <c r="H352" s="15">
        <v>0.52083333333333337</v>
      </c>
      <c r="I352" s="5">
        <v>43629</v>
      </c>
      <c r="J352" s="3">
        <v>25</v>
      </c>
      <c r="K352" s="3">
        <v>29.6</v>
      </c>
      <c r="L352" s="6">
        <v>9.5E-4</v>
      </c>
      <c r="M352" s="6">
        <f>V352+(LOG10((AB352-W352)/(X352-(AB352*Y352))))</f>
        <v>7.6320553733600338</v>
      </c>
      <c r="N352" s="6">
        <f>V352+(LOG10((U352-W352)/(X352-(U352*Y352))))</f>
        <v>7.6354900224088338</v>
      </c>
      <c r="O352" s="18">
        <v>0</v>
      </c>
      <c r="P352" s="18">
        <v>0.03</v>
      </c>
      <c r="Q352" s="18">
        <v>0.12</v>
      </c>
      <c r="R352" s="19">
        <v>0.57999999999999996</v>
      </c>
      <c r="S352" s="19">
        <v>0.54</v>
      </c>
      <c r="T352" s="19">
        <v>0.11</v>
      </c>
      <c r="U352" s="3">
        <f>((S352-P352-(T352-Q352))/(R352-O352-(T352-Q352)))</f>
        <v>0.88135593220338992</v>
      </c>
      <c r="V352" s="20">
        <f>(1245.69/(J352+273.15))+3.8275+0.00211*(35-K353)</f>
        <v>8.0169587325171889</v>
      </c>
      <c r="W352" s="3">
        <v>6.8999999999999999E-3</v>
      </c>
      <c r="X352" s="3">
        <v>2.222</v>
      </c>
      <c r="Y352" s="3">
        <v>0.13300000000000001</v>
      </c>
      <c r="Z352" s="6">
        <v>11.941370388885369</v>
      </c>
      <c r="AA352" s="6">
        <v>-5.7493759226184871</v>
      </c>
      <c r="AB352" s="6">
        <f>U352-(L352*(Z352+(AA352*U352)))</f>
        <v>0.87482551458102265</v>
      </c>
      <c r="AC352" s="6">
        <f t="shared" si="159"/>
        <v>9.999999999999995E-3</v>
      </c>
    </row>
    <row r="353" spans="1:29" s="3" customFormat="1" x14ac:dyDescent="0.2">
      <c r="A353" s="3">
        <v>10</v>
      </c>
      <c r="B353" s="3" t="s">
        <v>30</v>
      </c>
      <c r="C353" s="3" t="s">
        <v>31</v>
      </c>
      <c r="D353" s="3">
        <v>2</v>
      </c>
      <c r="H353" s="15">
        <v>0.52083333333333337</v>
      </c>
      <c r="I353" s="5">
        <v>43629</v>
      </c>
      <c r="J353" s="3">
        <v>25</v>
      </c>
      <c r="K353" s="3">
        <v>29.6</v>
      </c>
      <c r="L353" s="6">
        <v>9.5E-4</v>
      </c>
      <c r="M353" s="3">
        <f t="shared" ref="M353:M360" si="160">V353+(LOG10((AB353-W353)/(X353-(AB353*Y353))))</f>
        <v>6.9512468309998452</v>
      </c>
      <c r="N353" s="3">
        <f t="shared" ref="N353:N360" si="161">V353+(LOG10((U353-W353)/(X353-(U353*Y353))))</f>
        <v>6.9744144274874529</v>
      </c>
      <c r="O353" s="18">
        <v>0.04</v>
      </c>
      <c r="P353" s="18">
        <v>0.06</v>
      </c>
      <c r="Q353" s="18">
        <v>0.14000000000000001</v>
      </c>
      <c r="R353" s="19">
        <v>0.72</v>
      </c>
      <c r="S353" s="19">
        <v>0.2</v>
      </c>
      <c r="T353" s="19">
        <v>0.14000000000000001</v>
      </c>
      <c r="U353" s="3">
        <f>((S353-P353-(T353-Q353))/(R353-O353-(T353-Q353)))</f>
        <v>0.20588235294117652</v>
      </c>
      <c r="V353" s="20">
        <f t="shared" ref="V353:V362" si="162">(1245.69/(J353+273.15))+3.8275+0.00211*(35-K353)</f>
        <v>8.0169587325171889</v>
      </c>
      <c r="W353" s="6">
        <v>6.8999999999999999E-3</v>
      </c>
      <c r="X353" s="6">
        <v>2.222</v>
      </c>
      <c r="Y353" s="6">
        <v>0.13300000000000001</v>
      </c>
      <c r="Z353" s="6">
        <v>11.941370388885369</v>
      </c>
      <c r="AA353" s="6">
        <v>-5.7493759226184871</v>
      </c>
      <c r="AB353" s="6">
        <f>U353-(L353*(Z353+(AA353*U353)))</f>
        <v>0.19566256136248286</v>
      </c>
      <c r="AC353" s="6">
        <f t="shared" si="159"/>
        <v>0</v>
      </c>
    </row>
    <row r="354" spans="1:29" s="6" customFormat="1" x14ac:dyDescent="0.2">
      <c r="A354" s="3">
        <v>1</v>
      </c>
      <c r="B354" s="3" t="s">
        <v>30</v>
      </c>
      <c r="C354" s="3" t="s">
        <v>31</v>
      </c>
      <c r="D354" s="3">
        <v>2</v>
      </c>
      <c r="E354" s="3"/>
      <c r="F354" s="3"/>
      <c r="G354" s="3"/>
      <c r="H354" s="15">
        <v>0.52083333333333337</v>
      </c>
      <c r="I354" s="5">
        <v>43629</v>
      </c>
      <c r="J354" s="3">
        <v>25</v>
      </c>
      <c r="K354" s="3">
        <v>29.6</v>
      </c>
      <c r="L354" s="6">
        <v>9.5E-4</v>
      </c>
      <c r="M354" s="3">
        <f t="shared" si="160"/>
        <v>6.9503031389699688</v>
      </c>
      <c r="N354" s="3">
        <f t="shared" si="161"/>
        <v>6.9735235694449038</v>
      </c>
      <c r="O354" s="18">
        <v>-0.02</v>
      </c>
      <c r="P354" s="18">
        <v>0.01</v>
      </c>
      <c r="Q354" s="18">
        <v>0.1</v>
      </c>
      <c r="R354" s="19">
        <v>0.71</v>
      </c>
      <c r="S354" s="19">
        <v>0.16</v>
      </c>
      <c r="T354" s="19">
        <v>0.1</v>
      </c>
      <c r="U354" s="3">
        <f>((S354-P354-(T354-Q354))/(R354-O354-(T354-Q354)))</f>
        <v>0.20547945205479451</v>
      </c>
      <c r="V354" s="20">
        <f t="shared" si="162"/>
        <v>8.0169587325171889</v>
      </c>
      <c r="W354" s="6">
        <v>6.8999999999999999E-3</v>
      </c>
      <c r="X354" s="6">
        <v>2.222</v>
      </c>
      <c r="Y354" s="6">
        <v>0.13300000000000001</v>
      </c>
      <c r="Z354" s="6">
        <v>11.941370388885369</v>
      </c>
      <c r="AA354" s="6">
        <v>-5.7493759226184871</v>
      </c>
      <c r="AB354" s="6">
        <f t="shared" ref="AB354:AB360" si="163">U354-(L354*(Z354+(AA354*U354)))</f>
        <v>0.19525745986887824</v>
      </c>
      <c r="AC354" s="6">
        <f t="shared" si="159"/>
        <v>0</v>
      </c>
    </row>
    <row r="355" spans="1:29" s="6" customFormat="1" x14ac:dyDescent="0.2">
      <c r="A355" s="3">
        <v>7</v>
      </c>
      <c r="B355" s="3" t="s">
        <v>30</v>
      </c>
      <c r="C355" s="3" t="s">
        <v>31</v>
      </c>
      <c r="D355" s="3">
        <v>3</v>
      </c>
      <c r="E355" s="3"/>
      <c r="F355" s="3"/>
      <c r="G355" s="3"/>
      <c r="H355" s="15">
        <v>0.52083333333333337</v>
      </c>
      <c r="I355" s="5">
        <v>43629</v>
      </c>
      <c r="J355" s="3">
        <v>25</v>
      </c>
      <c r="K355" s="3">
        <v>29.6</v>
      </c>
      <c r="L355" s="6">
        <v>9.5E-4</v>
      </c>
      <c r="M355" s="3">
        <f t="shared" si="160"/>
        <v>7.6450899150771923</v>
      </c>
      <c r="N355" s="3">
        <f t="shared" si="161"/>
        <v>7.6483645353201926</v>
      </c>
      <c r="O355" s="18">
        <v>0.03</v>
      </c>
      <c r="P355" s="18">
        <v>0.05</v>
      </c>
      <c r="Q355" s="18">
        <v>0.13</v>
      </c>
      <c r="R355" s="19">
        <v>0.66</v>
      </c>
      <c r="S355" s="19">
        <v>0.62</v>
      </c>
      <c r="T355" s="19">
        <v>0.12</v>
      </c>
      <c r="U355" s="3">
        <f t="shared" ref="U355:U360" si="164">((S355-P355-(T355-Q355))/(R355-O355-(T355-Q355)))</f>
        <v>0.90624999999999989</v>
      </c>
      <c r="V355" s="20">
        <f t="shared" si="162"/>
        <v>8.0169587325171889</v>
      </c>
      <c r="W355" s="6">
        <v>6.8999999999999999E-3</v>
      </c>
      <c r="X355" s="6">
        <v>2.222</v>
      </c>
      <c r="Y355" s="6">
        <v>0.13300000000000001</v>
      </c>
      <c r="Z355" s="6">
        <v>11.941370388885369</v>
      </c>
      <c r="AA355" s="6">
        <v>-5.7493759226184871</v>
      </c>
      <c r="AB355" s="6">
        <f t="shared" si="163"/>
        <v>0.89985555146393814</v>
      </c>
      <c r="AC355" s="6">
        <f t="shared" si="159"/>
        <v>1.0000000000000009E-2</v>
      </c>
    </row>
    <row r="356" spans="1:29" s="6" customFormat="1" x14ac:dyDescent="0.2">
      <c r="A356" s="3">
        <v>9</v>
      </c>
      <c r="B356" s="3" t="s">
        <v>30</v>
      </c>
      <c r="C356" s="3" t="s">
        <v>31</v>
      </c>
      <c r="D356" s="3">
        <v>3</v>
      </c>
      <c r="E356" s="3"/>
      <c r="F356" s="3"/>
      <c r="G356" s="3"/>
      <c r="H356" s="15">
        <v>0.52083333333333337</v>
      </c>
      <c r="I356" s="5">
        <v>43629</v>
      </c>
      <c r="J356" s="3">
        <v>25</v>
      </c>
      <c r="K356" s="3">
        <v>29.6</v>
      </c>
      <c r="L356" s="6">
        <v>9.5E-4</v>
      </c>
      <c r="M356" s="3">
        <f t="shared" si="160"/>
        <v>7.6331036391099119</v>
      </c>
      <c r="N356" s="3">
        <f t="shared" si="161"/>
        <v>7.6365252497325748</v>
      </c>
      <c r="O356" s="18">
        <v>-0.01</v>
      </c>
      <c r="P356" s="18">
        <v>0.01</v>
      </c>
      <c r="Q356" s="18">
        <v>0.09</v>
      </c>
      <c r="R356" s="19">
        <v>0.6</v>
      </c>
      <c r="S356" s="19">
        <v>0.55000000000000004</v>
      </c>
      <c r="T356" s="19">
        <v>0.1</v>
      </c>
      <c r="U356" s="3">
        <f t="shared" si="164"/>
        <v>0.88333333333333341</v>
      </c>
      <c r="V356" s="20">
        <f t="shared" si="162"/>
        <v>8.0169587325171889</v>
      </c>
      <c r="W356" s="6">
        <v>6.8999999999999999E-3</v>
      </c>
      <c r="X356" s="6">
        <v>2.222</v>
      </c>
      <c r="Y356" s="6">
        <v>0.13300000000000001</v>
      </c>
      <c r="Z356" s="6">
        <v>11.941370388885369</v>
      </c>
      <c r="AA356" s="6">
        <v>-5.7493759226184871</v>
      </c>
      <c r="AB356" s="6">
        <f t="shared" si="163"/>
        <v>0.87681371609228964</v>
      </c>
      <c r="AC356" s="6">
        <f t="shared" si="159"/>
        <v>-1.0000000000000009E-2</v>
      </c>
    </row>
    <row r="357" spans="1:29" s="6" customFormat="1" x14ac:dyDescent="0.2">
      <c r="A357" s="3">
        <v>12</v>
      </c>
      <c r="B357" s="3" t="s">
        <v>30</v>
      </c>
      <c r="C357" s="3" t="s">
        <v>31</v>
      </c>
      <c r="D357" s="3">
        <v>4</v>
      </c>
      <c r="E357" s="3"/>
      <c r="F357" s="3"/>
      <c r="G357" s="3"/>
      <c r="H357" s="15">
        <v>0.52083333333333337</v>
      </c>
      <c r="I357" s="5">
        <v>43629</v>
      </c>
      <c r="J357" s="3">
        <v>25</v>
      </c>
      <c r="K357" s="3">
        <v>29.6</v>
      </c>
      <c r="L357" s="6">
        <v>9.5E-4</v>
      </c>
      <c r="M357" s="3">
        <f t="shared" si="160"/>
        <v>6.9973974008286124</v>
      </c>
      <c r="N357" s="3">
        <f t="shared" si="161"/>
        <v>7.0181090633343146</v>
      </c>
      <c r="O357" s="18">
        <v>-0.01</v>
      </c>
      <c r="P357" s="18">
        <v>0.02</v>
      </c>
      <c r="Q357" s="18">
        <v>0.1</v>
      </c>
      <c r="R357" s="19">
        <v>0.75</v>
      </c>
      <c r="S357" s="19">
        <v>0.2</v>
      </c>
      <c r="T357" s="19">
        <v>0.11</v>
      </c>
      <c r="U357" s="3">
        <f t="shared" si="164"/>
        <v>0.22666666666666671</v>
      </c>
      <c r="V357" s="20">
        <f t="shared" si="162"/>
        <v>8.0169587325171889</v>
      </c>
      <c r="W357" s="6">
        <v>6.8999999999999999E-3</v>
      </c>
      <c r="X357" s="6">
        <v>2.222</v>
      </c>
      <c r="Y357" s="6">
        <v>0.13300000000000001</v>
      </c>
      <c r="Z357" s="6">
        <v>11.941370388885369</v>
      </c>
      <c r="AA357" s="6">
        <v>-5.7493759226184871</v>
      </c>
      <c r="AB357" s="6">
        <f t="shared" si="163"/>
        <v>0.21656039707922947</v>
      </c>
      <c r="AC357" s="6">
        <f t="shared" si="159"/>
        <v>-9.999999999999995E-3</v>
      </c>
    </row>
    <row r="358" spans="1:29" s="6" customFormat="1" x14ac:dyDescent="0.2">
      <c r="A358" s="3">
        <v>4</v>
      </c>
      <c r="B358" s="3" t="s">
        <v>30</v>
      </c>
      <c r="C358" s="3" t="s">
        <v>31</v>
      </c>
      <c r="D358" s="3">
        <v>4</v>
      </c>
      <c r="F358" s="3"/>
      <c r="G358" s="3"/>
      <c r="H358" s="15">
        <v>0.52083333333333337</v>
      </c>
      <c r="I358" s="5">
        <v>43629</v>
      </c>
      <c r="J358" s="3">
        <v>25</v>
      </c>
      <c r="K358" s="3">
        <v>29.6</v>
      </c>
      <c r="L358" s="6">
        <v>9.5E-4</v>
      </c>
      <c r="M358" s="3">
        <f t="shared" si="160"/>
        <v>6.9879230642708965</v>
      </c>
      <c r="N358" s="3">
        <f t="shared" si="161"/>
        <v>7.0091189884476623</v>
      </c>
      <c r="O358" s="18">
        <v>-0.06</v>
      </c>
      <c r="P358" s="18">
        <v>-0.04</v>
      </c>
      <c r="Q358" s="18">
        <v>0.05</v>
      </c>
      <c r="R358" s="19">
        <v>0.68</v>
      </c>
      <c r="S358" s="19">
        <v>0.14000000000000001</v>
      </c>
      <c r="T358" s="19">
        <v>7.0000000000000007E-2</v>
      </c>
      <c r="U358" s="3">
        <f t="shared" si="164"/>
        <v>0.22222222222222227</v>
      </c>
      <c r="V358" s="20">
        <f t="shared" si="162"/>
        <v>8.0169587325171889</v>
      </c>
      <c r="W358" s="6">
        <v>6.8999999999999999E-3</v>
      </c>
      <c r="X358" s="6">
        <v>2.222</v>
      </c>
      <c r="Y358" s="6">
        <v>0.13300000000000001</v>
      </c>
      <c r="Z358" s="6">
        <v>11.941370388885369</v>
      </c>
      <c r="AA358" s="6">
        <v>-5.7493759226184871</v>
      </c>
      <c r="AB358" s="6">
        <f t="shared" si="163"/>
        <v>0.21209167749200061</v>
      </c>
      <c r="AC358" s="6">
        <f t="shared" si="159"/>
        <v>-2.0000000000000004E-2</v>
      </c>
    </row>
    <row r="359" spans="1:29" s="6" customFormat="1" x14ac:dyDescent="0.2">
      <c r="A359" s="3">
        <v>5</v>
      </c>
      <c r="B359" s="3" t="s">
        <v>30</v>
      </c>
      <c r="C359" s="3" t="s">
        <v>31</v>
      </c>
      <c r="D359" s="3">
        <v>5</v>
      </c>
      <c r="F359" s="3"/>
      <c r="G359" s="3"/>
      <c r="H359" s="15">
        <v>0.52083333333333337</v>
      </c>
      <c r="I359" s="5">
        <v>43629</v>
      </c>
      <c r="J359" s="3">
        <v>25</v>
      </c>
      <c r="K359" s="3">
        <v>29.6</v>
      </c>
      <c r="L359" s="6">
        <v>9.5E-4</v>
      </c>
      <c r="M359" s="3">
        <f t="shared" si="160"/>
        <v>7.6370988809797664</v>
      </c>
      <c r="N359" s="3">
        <f t="shared" si="161"/>
        <v>7.6404710704361474</v>
      </c>
      <c r="O359" s="18">
        <v>0.04</v>
      </c>
      <c r="P359" s="18">
        <v>0.06</v>
      </c>
      <c r="Q359" s="18">
        <v>0.14000000000000001</v>
      </c>
      <c r="R359" s="19">
        <v>0.6</v>
      </c>
      <c r="S359" s="19">
        <v>0.56000000000000005</v>
      </c>
      <c r="T359" s="19">
        <v>0.15</v>
      </c>
      <c r="U359" s="3">
        <f t="shared" si="164"/>
        <v>0.89090909090909098</v>
      </c>
      <c r="V359" s="20">
        <f t="shared" si="162"/>
        <v>8.0169587325171889</v>
      </c>
      <c r="W359" s="6">
        <v>6.8999999999999999E-3</v>
      </c>
      <c r="X359" s="6">
        <v>2.222</v>
      </c>
      <c r="Y359" s="6">
        <v>0.13300000000000001</v>
      </c>
      <c r="Z359" s="6">
        <v>11.941370388885369</v>
      </c>
      <c r="AA359" s="6">
        <v>-5.7493759226184871</v>
      </c>
      <c r="AB359" s="6">
        <f t="shared" si="163"/>
        <v>0.88443085175233882</v>
      </c>
      <c r="AC359" s="6">
        <f t="shared" si="159"/>
        <v>-9.9999999999999811E-3</v>
      </c>
    </row>
    <row r="360" spans="1:29" s="6" customFormat="1" x14ac:dyDescent="0.2">
      <c r="A360" s="3">
        <v>6</v>
      </c>
      <c r="B360" s="3" t="s">
        <v>30</v>
      </c>
      <c r="C360" s="3" t="s">
        <v>31</v>
      </c>
      <c r="D360" s="3">
        <v>5</v>
      </c>
      <c r="F360" s="3"/>
      <c r="G360" s="3"/>
      <c r="H360" s="15">
        <v>0.52083333333333337</v>
      </c>
      <c r="I360" s="5">
        <v>43629</v>
      </c>
      <c r="J360" s="3">
        <v>25</v>
      </c>
      <c r="K360" s="3">
        <v>29.6</v>
      </c>
      <c r="L360" s="6">
        <v>9.5E-4</v>
      </c>
      <c r="M360" s="3">
        <f t="shared" si="160"/>
        <v>7.6560530069382224</v>
      </c>
      <c r="N360" s="3">
        <f t="shared" si="161"/>
        <v>7.6591964968859685</v>
      </c>
      <c r="O360" s="18">
        <v>-0.02</v>
      </c>
      <c r="P360" s="18">
        <v>0.01</v>
      </c>
      <c r="Q360" s="18">
        <v>0.1</v>
      </c>
      <c r="R360" s="19">
        <v>0.79</v>
      </c>
      <c r="S360" s="19">
        <v>0.76</v>
      </c>
      <c r="T360" s="19">
        <v>0.08</v>
      </c>
      <c r="U360" s="3">
        <f t="shared" si="164"/>
        <v>0.92771084337349397</v>
      </c>
      <c r="V360" s="20">
        <f t="shared" si="162"/>
        <v>8.0169587325171889</v>
      </c>
      <c r="W360" s="6">
        <v>6.8999999999999999E-3</v>
      </c>
      <c r="X360" s="6">
        <v>2.222</v>
      </c>
      <c r="Y360" s="6">
        <v>0.13300000000000001</v>
      </c>
      <c r="Z360" s="6">
        <v>11.941370388885369</v>
      </c>
      <c r="AA360" s="6">
        <v>-5.7493759226184871</v>
      </c>
      <c r="AB360" s="6">
        <f t="shared" si="163"/>
        <v>0.92143361197079432</v>
      </c>
      <c r="AC360" s="6">
        <f t="shared" si="159"/>
        <v>2.0000000000000004E-2</v>
      </c>
    </row>
    <row r="361" spans="1:29" s="6" customFormat="1" x14ac:dyDescent="0.2">
      <c r="A361" s="3">
        <v>2</v>
      </c>
      <c r="B361" s="3" t="s">
        <v>30</v>
      </c>
      <c r="C361" s="3" t="s">
        <v>31</v>
      </c>
      <c r="D361" s="3">
        <v>6</v>
      </c>
      <c r="F361" s="3"/>
      <c r="G361" s="3"/>
      <c r="H361" s="15">
        <v>0.52083333333333337</v>
      </c>
      <c r="I361" s="5">
        <v>43629</v>
      </c>
      <c r="J361" s="3">
        <v>25</v>
      </c>
      <c r="K361" s="3">
        <v>29.6</v>
      </c>
      <c r="L361" s="6">
        <v>9.5E-4</v>
      </c>
      <c r="M361" s="3">
        <f>V361+(LOG10((AB361-W361)/(X361-(AB361*Y361))))</f>
        <v>6.9786189679251871</v>
      </c>
      <c r="N361" s="3">
        <f>V361+(LOG10((U361-W361)/(X361-(U361*Y361))))</f>
        <v>7.0003002802178917</v>
      </c>
      <c r="O361" s="18">
        <v>-0.04</v>
      </c>
      <c r="P361" s="18">
        <v>-0.02</v>
      </c>
      <c r="Q361" s="18">
        <v>7.0000000000000007E-2</v>
      </c>
      <c r="R361" s="19">
        <v>0.74</v>
      </c>
      <c r="S361" s="19">
        <v>0.15</v>
      </c>
      <c r="T361" s="19">
        <v>7.0000000000000007E-2</v>
      </c>
      <c r="U361" s="3">
        <f>((S361-P361-(T361-Q361))/(R361-O361-(T361-Q361)))</f>
        <v>0.21794871794871792</v>
      </c>
      <c r="V361" s="20">
        <f t="shared" si="162"/>
        <v>8.0169587325171889</v>
      </c>
      <c r="W361" s="6">
        <v>6.8999999999999999E-3</v>
      </c>
      <c r="X361" s="6">
        <v>2.222</v>
      </c>
      <c r="Y361" s="6">
        <v>0.13300000000000001</v>
      </c>
      <c r="Z361" s="6">
        <v>11.941370388885399</v>
      </c>
      <c r="AA361" s="6">
        <v>-5.7493759226184897</v>
      </c>
      <c r="AB361" s="6">
        <f>U361-(L361*(Z361+(AA361*U361)))</f>
        <v>0.20779483173504973</v>
      </c>
      <c r="AC361" s="6">
        <f>Q361-T361</f>
        <v>0</v>
      </c>
    </row>
    <row r="362" spans="1:29" s="6" customFormat="1" x14ac:dyDescent="0.2">
      <c r="A362" s="3">
        <v>3</v>
      </c>
      <c r="B362" s="3" t="s">
        <v>30</v>
      </c>
      <c r="C362" s="3" t="s">
        <v>31</v>
      </c>
      <c r="D362" s="3">
        <v>6</v>
      </c>
      <c r="F362" s="3"/>
      <c r="G362" s="3"/>
      <c r="H362" s="15">
        <v>0.52083333333333337</v>
      </c>
      <c r="I362" s="5">
        <v>43629</v>
      </c>
      <c r="J362" s="3">
        <v>25</v>
      </c>
      <c r="K362" s="3">
        <v>29.6</v>
      </c>
      <c r="L362" s="6">
        <v>9.5E-4</v>
      </c>
      <c r="M362" s="3">
        <f>V362+(LOG10((AB362-W362)/(X362-(AB362*Y362))))</f>
        <v>7.1072489855747039</v>
      </c>
      <c r="N362" s="3">
        <f>V362+(LOG10((U362-W362)/(X362-(U362*Y362))))</f>
        <v>7.1230211205931653</v>
      </c>
      <c r="O362" s="18">
        <v>-0.04</v>
      </c>
      <c r="P362" s="18">
        <v>-0.02</v>
      </c>
      <c r="Q362" s="18">
        <v>7.0000000000000007E-2</v>
      </c>
      <c r="R362" s="19">
        <v>0.76</v>
      </c>
      <c r="S362" s="19">
        <v>0.28000000000000003</v>
      </c>
      <c r="T362" s="19">
        <v>0.17</v>
      </c>
      <c r="U362" s="3">
        <f>((S362-P362-(T362-Q362))/(R362-O362-(T362-Q362)))</f>
        <v>0.28571428571428575</v>
      </c>
      <c r="V362" s="20">
        <f t="shared" si="162"/>
        <v>8.0169587325171889</v>
      </c>
      <c r="W362" s="6">
        <v>6.8999999999999999E-3</v>
      </c>
      <c r="X362" s="6">
        <v>2.222</v>
      </c>
      <c r="Y362" s="6">
        <v>0.13300000000000001</v>
      </c>
      <c r="Z362" s="6">
        <v>11.941370388885399</v>
      </c>
      <c r="AA362" s="6">
        <v>-5.7493759226184897</v>
      </c>
      <c r="AB362" s="6">
        <f>U362-(L362*(Z362+(AA362*U362)))</f>
        <v>0.27593052873812679</v>
      </c>
      <c r="AC362" s="6">
        <f>Q362-T362</f>
        <v>-0.1</v>
      </c>
    </row>
    <row r="363" spans="1:29" s="6" customFormat="1" x14ac:dyDescent="0.2">
      <c r="A363" s="3">
        <v>12</v>
      </c>
      <c r="B363" s="3" t="s">
        <v>30</v>
      </c>
      <c r="C363" s="3" t="s">
        <v>31</v>
      </c>
      <c r="D363" s="3">
        <v>6</v>
      </c>
      <c r="E363" s="3"/>
      <c r="F363" s="3"/>
      <c r="G363" s="3"/>
      <c r="H363" s="15">
        <v>0.45833333333333331</v>
      </c>
      <c r="I363" s="5">
        <v>43637</v>
      </c>
      <c r="J363" s="6">
        <v>25</v>
      </c>
      <c r="K363" s="3">
        <v>29.6</v>
      </c>
      <c r="L363" s="6">
        <v>9.5E-4</v>
      </c>
      <c r="M363" s="6">
        <f>V363+(LOG10((AB363-W363)/(X363-AB363*Y363)))</f>
        <v>6.9729416871224705</v>
      </c>
      <c r="N363" s="6">
        <f>V363+(LOG10((U363-W363)/(X363-(U363*Y363))))</f>
        <v>6.9949240447545868</v>
      </c>
      <c r="O363" s="18">
        <v>-0.06</v>
      </c>
      <c r="P363" s="18">
        <v>-0.04</v>
      </c>
      <c r="Q363" s="18">
        <v>0.04</v>
      </c>
      <c r="R363" s="19">
        <v>0.59</v>
      </c>
      <c r="S363" s="19">
        <v>0.1</v>
      </c>
      <c r="T363" s="19">
        <v>0.04</v>
      </c>
      <c r="U363" s="6">
        <f>((S363-P363-(T363-Q363))/(R363-O363-(T363-Q363)))</f>
        <v>0.21538461538461542</v>
      </c>
      <c r="V363" s="20">
        <f>(1245.69/(J363+273.15))+3.8275+0.00211*(35-K364)</f>
        <v>8.0169587325171889</v>
      </c>
      <c r="W363" s="6">
        <v>6.8999999999999999E-3</v>
      </c>
      <c r="X363" s="6">
        <v>2.222</v>
      </c>
      <c r="Y363" s="6">
        <v>0.13300000000000001</v>
      </c>
      <c r="Z363" s="6">
        <v>11.941370388885369</v>
      </c>
      <c r="AA363" s="6">
        <v>-5.7493759226184871</v>
      </c>
      <c r="AB363" s="6">
        <f>U363-(L363*(Z363+(AA363*U363)))</f>
        <v>0.20521672428087934</v>
      </c>
      <c r="AC363" s="6">
        <f t="shared" ref="AC363:AC372" si="165">Q363-T363</f>
        <v>0</v>
      </c>
    </row>
    <row r="364" spans="1:29" s="21" customFormat="1" x14ac:dyDescent="0.2">
      <c r="A364" s="3">
        <v>10</v>
      </c>
      <c r="B364" s="3" t="s">
        <v>30</v>
      </c>
      <c r="C364" s="3" t="s">
        <v>31</v>
      </c>
      <c r="D364" s="3">
        <v>6</v>
      </c>
      <c r="E364" s="3"/>
      <c r="F364" s="3"/>
      <c r="G364" s="3"/>
      <c r="H364" s="15">
        <v>0.45833333333333331</v>
      </c>
      <c r="I364" s="5">
        <v>43637</v>
      </c>
      <c r="J364" s="3">
        <v>25</v>
      </c>
      <c r="K364" s="3">
        <v>29.6</v>
      </c>
      <c r="L364" s="6">
        <v>9.5E-4</v>
      </c>
      <c r="M364" s="6">
        <f>V364+(LOG10((AB364-W364)/(X364-(AB364*Y364))))</f>
        <v>7.051556446044799</v>
      </c>
      <c r="N364" s="6">
        <f>V364+(LOG10((U364-W364)/(X364-(U364*Y364))))</f>
        <v>7.06968425445449</v>
      </c>
      <c r="O364" s="18">
        <v>-0.15</v>
      </c>
      <c r="P364" s="18">
        <v>-0.1</v>
      </c>
      <c r="Q364" s="18">
        <v>-0.02</v>
      </c>
      <c r="R364" s="19">
        <v>0.48</v>
      </c>
      <c r="S364" s="19">
        <v>0.06</v>
      </c>
      <c r="T364" s="19">
        <v>-0.02</v>
      </c>
      <c r="U364" s="3">
        <f>((S364-P364-(T364-Q364))/(R364-O364-(T364-Q364)))</f>
        <v>0.25396825396825395</v>
      </c>
      <c r="V364" s="20">
        <f>(1245.69/(J364+273.15))+3.8275+0.00211*(35-K365)</f>
        <v>8.0169587325171889</v>
      </c>
      <c r="W364" s="3">
        <v>6.8999999999999999E-3</v>
      </c>
      <c r="X364" s="3">
        <v>2.222</v>
      </c>
      <c r="Y364" s="3">
        <v>0.13300000000000001</v>
      </c>
      <c r="Z364" s="6">
        <v>11.941370388885369</v>
      </c>
      <c r="AA364" s="6">
        <v>-5.7493759226184871</v>
      </c>
      <c r="AB364" s="6">
        <f>U364-(L364*(Z364+(AA364*U364)))</f>
        <v>0.24401110311506366</v>
      </c>
      <c r="AC364" s="6">
        <f t="shared" si="165"/>
        <v>0</v>
      </c>
    </row>
    <row r="365" spans="1:29" s="3" customFormat="1" x14ac:dyDescent="0.2">
      <c r="A365" s="3">
        <v>8</v>
      </c>
      <c r="B365" s="3" t="s">
        <v>30</v>
      </c>
      <c r="C365" s="3" t="s">
        <v>31</v>
      </c>
      <c r="D365" s="3">
        <v>5</v>
      </c>
      <c r="H365" s="15">
        <v>0.45833333333333331</v>
      </c>
      <c r="I365" s="5">
        <v>43637</v>
      </c>
      <c r="J365" s="3">
        <v>25</v>
      </c>
      <c r="K365" s="3">
        <v>29.6</v>
      </c>
      <c r="L365" s="6">
        <v>9.5E-4</v>
      </c>
      <c r="M365" s="3">
        <f t="shared" ref="M365:M372" si="166">V365+(LOG10((AB365-W365)/(X365-(AB365*Y365))))</f>
        <v>7.6644334142979176</v>
      </c>
      <c r="N365" s="3">
        <f t="shared" ref="N365:N372" si="167">V365+(LOG10((U365-W365)/(X365-(U365*Y365))))</f>
        <v>7.6674787479802582</v>
      </c>
      <c r="O365" s="18">
        <v>-0.06</v>
      </c>
      <c r="P365" s="18">
        <v>-0.04</v>
      </c>
      <c r="Q365" s="18">
        <v>0.05</v>
      </c>
      <c r="R365" s="19">
        <v>0.48</v>
      </c>
      <c r="S365" s="19">
        <v>0.47</v>
      </c>
      <c r="T365" s="19">
        <v>0.05</v>
      </c>
      <c r="U365" s="3">
        <f>((S365-P365-(T365-Q365))/(R365-O365-(T365-Q365)))</f>
        <v>0.94444444444444442</v>
      </c>
      <c r="V365" s="20">
        <f t="shared" ref="V365:V374" si="168">(1245.69/(J365+273.15))+3.8275+0.00211*(35-K365)</f>
        <v>8.0169587325171889</v>
      </c>
      <c r="W365" s="6">
        <v>6.8999999999999999E-3</v>
      </c>
      <c r="X365" s="6">
        <v>2.222</v>
      </c>
      <c r="Y365" s="6">
        <v>0.13300000000000001</v>
      </c>
      <c r="Z365" s="6">
        <v>11.941370388885369</v>
      </c>
      <c r="AA365" s="6">
        <v>-5.7493759226184871</v>
      </c>
      <c r="AB365" s="6">
        <f>U365-(L365*(Z365+(AA365*U365)))</f>
        <v>0.93825861041668601</v>
      </c>
      <c r="AC365" s="6">
        <f t="shared" si="165"/>
        <v>0</v>
      </c>
    </row>
    <row r="366" spans="1:29" s="6" customFormat="1" x14ac:dyDescent="0.2">
      <c r="A366" s="3">
        <v>5</v>
      </c>
      <c r="B366" s="3" t="s">
        <v>30</v>
      </c>
      <c r="C366" s="3" t="s">
        <v>31</v>
      </c>
      <c r="D366" s="3">
        <v>5</v>
      </c>
      <c r="E366" s="3"/>
      <c r="F366" s="3"/>
      <c r="G366" s="3"/>
      <c r="H366" s="15">
        <v>0.45833333333333331</v>
      </c>
      <c r="I366" s="5">
        <v>43637</v>
      </c>
      <c r="J366" s="3">
        <v>25</v>
      </c>
      <c r="K366" s="3">
        <v>29.6</v>
      </c>
      <c r="L366" s="6">
        <v>9.5E-4</v>
      </c>
      <c r="M366" s="3">
        <f t="shared" si="166"/>
        <v>7.6644334142979176</v>
      </c>
      <c r="N366" s="3">
        <f t="shared" si="167"/>
        <v>7.6674787479802582</v>
      </c>
      <c r="O366" s="18">
        <v>-0.03</v>
      </c>
      <c r="P366" s="18">
        <v>-0.01</v>
      </c>
      <c r="Q366" s="18">
        <v>0.08</v>
      </c>
      <c r="R366" s="19">
        <v>0.46</v>
      </c>
      <c r="S366" s="19">
        <v>0.45</v>
      </c>
      <c r="T366" s="19">
        <v>0.03</v>
      </c>
      <c r="U366" s="3">
        <f>((S366-P366-(T366-Q366))/(R366-O366-(T366-Q366)))</f>
        <v>0.94444444444444442</v>
      </c>
      <c r="V366" s="20">
        <f t="shared" si="168"/>
        <v>8.0169587325171889</v>
      </c>
      <c r="W366" s="6">
        <v>6.8999999999999999E-3</v>
      </c>
      <c r="X366" s="6">
        <v>2.222</v>
      </c>
      <c r="Y366" s="6">
        <v>0.13300000000000001</v>
      </c>
      <c r="Z366" s="6">
        <v>11.941370388885369</v>
      </c>
      <c r="AA366" s="6">
        <v>-5.7493759226184871</v>
      </c>
      <c r="AB366" s="6">
        <f t="shared" ref="AB366:AB372" si="169">U366-(L366*(Z366+(AA366*U366)))</f>
        <v>0.93825861041668601</v>
      </c>
      <c r="AC366" s="6">
        <f t="shared" si="165"/>
        <v>0.05</v>
      </c>
    </row>
    <row r="367" spans="1:29" s="6" customFormat="1" x14ac:dyDescent="0.2">
      <c r="A367" s="3">
        <v>6</v>
      </c>
      <c r="B367" s="3" t="s">
        <v>30</v>
      </c>
      <c r="C367" s="3" t="s">
        <v>31</v>
      </c>
      <c r="D367" s="3">
        <v>4</v>
      </c>
      <c r="E367" s="3"/>
      <c r="F367" s="3"/>
      <c r="G367" s="3"/>
      <c r="H367" s="15">
        <v>0.45833333333333331</v>
      </c>
      <c r="I367" s="5">
        <v>43637</v>
      </c>
      <c r="J367" s="3">
        <v>25</v>
      </c>
      <c r="K367" s="3">
        <v>29.6</v>
      </c>
      <c r="L367" s="6">
        <v>9.5E-4</v>
      </c>
      <c r="M367" s="3">
        <f t="shared" si="166"/>
        <v>7.0222933309921745</v>
      </c>
      <c r="N367" s="3">
        <f t="shared" si="167"/>
        <v>7.0417791923165138</v>
      </c>
      <c r="O367" s="18">
        <v>-0.04</v>
      </c>
      <c r="P367" s="18">
        <v>-0.02</v>
      </c>
      <c r="Q367" s="18">
        <v>0.06</v>
      </c>
      <c r="R367" s="19">
        <v>0.63</v>
      </c>
      <c r="S367" s="19">
        <v>0.14000000000000001</v>
      </c>
      <c r="T367" s="19">
        <v>0.06</v>
      </c>
      <c r="U367" s="3">
        <f t="shared" ref="U367:U372" si="170">((S367-P367-(T367-Q367))/(R367-O367-(T367-Q367)))</f>
        <v>0.23880597014925373</v>
      </c>
      <c r="V367" s="20">
        <f t="shared" si="168"/>
        <v>8.0169587325171889</v>
      </c>
      <c r="W367" s="6">
        <v>6.8999999999999999E-3</v>
      </c>
      <c r="X367" s="6">
        <v>2.222</v>
      </c>
      <c r="Y367" s="6">
        <v>0.13300000000000001</v>
      </c>
      <c r="Z367" s="6">
        <v>11.941370388885369</v>
      </c>
      <c r="AA367" s="6">
        <v>-5.7493759226184871</v>
      </c>
      <c r="AB367" s="6">
        <f t="shared" si="169"/>
        <v>0.22876600431001862</v>
      </c>
      <c r="AC367" s="6">
        <f t="shared" si="165"/>
        <v>0</v>
      </c>
    </row>
    <row r="368" spans="1:29" s="6" customFormat="1" x14ac:dyDescent="0.2">
      <c r="A368" s="3">
        <v>4</v>
      </c>
      <c r="B368" s="3" t="s">
        <v>30</v>
      </c>
      <c r="C368" s="3" t="s">
        <v>31</v>
      </c>
      <c r="D368" s="3">
        <v>4</v>
      </c>
      <c r="E368" s="3"/>
      <c r="F368" s="3"/>
      <c r="G368" s="3"/>
      <c r="H368" s="15">
        <v>0.45833333333333331</v>
      </c>
      <c r="I368" s="5">
        <v>43637</v>
      </c>
      <c r="J368" s="3">
        <v>25</v>
      </c>
      <c r="K368" s="3">
        <v>29.6</v>
      </c>
      <c r="L368" s="6">
        <v>9.5E-4</v>
      </c>
      <c r="M368" s="3">
        <f t="shared" si="166"/>
        <v>7.0235494889210823</v>
      </c>
      <c r="N368" s="3">
        <f t="shared" si="167"/>
        <v>7.0429752500211125</v>
      </c>
      <c r="O368" s="18">
        <v>-0.1</v>
      </c>
      <c r="P368" s="18">
        <v>-7.0000000000000007E-2</v>
      </c>
      <c r="Q368" s="18">
        <v>0.01</v>
      </c>
      <c r="R368" s="19">
        <v>0.6</v>
      </c>
      <c r="S368" s="19">
        <v>0.09</v>
      </c>
      <c r="T368" s="19">
        <v>0</v>
      </c>
      <c r="U368" s="3">
        <f t="shared" si="170"/>
        <v>0.2394366197183099</v>
      </c>
      <c r="V368" s="20">
        <f t="shared" si="168"/>
        <v>8.0169587325171889</v>
      </c>
      <c r="W368" s="6">
        <v>6.8999999999999999E-3</v>
      </c>
      <c r="X368" s="6">
        <v>2.222</v>
      </c>
      <c r="Y368" s="6">
        <v>0.13300000000000001</v>
      </c>
      <c r="Z368" s="6">
        <v>11.941370388885369</v>
      </c>
      <c r="AA368" s="6">
        <v>-5.7493759226184871</v>
      </c>
      <c r="AB368" s="6">
        <f t="shared" si="169"/>
        <v>0.22940009842845033</v>
      </c>
      <c r="AC368" s="6">
        <f t="shared" si="165"/>
        <v>0.01</v>
      </c>
    </row>
    <row r="369" spans="1:29" s="6" customFormat="1" x14ac:dyDescent="0.2">
      <c r="A369" s="3">
        <v>1</v>
      </c>
      <c r="B369" s="3" t="s">
        <v>30</v>
      </c>
      <c r="C369" s="3" t="s">
        <v>31</v>
      </c>
      <c r="D369" s="3">
        <v>3</v>
      </c>
      <c r="E369" s="3"/>
      <c r="F369" s="3"/>
      <c r="G369" s="3"/>
      <c r="H369" s="15">
        <v>0.45833333333333331</v>
      </c>
      <c r="I369" s="5">
        <v>43637</v>
      </c>
      <c r="J369" s="3">
        <v>25</v>
      </c>
      <c r="K369" s="3">
        <v>29.6</v>
      </c>
      <c r="L369" s="6">
        <v>9.5E-4</v>
      </c>
      <c r="M369" s="3">
        <f t="shared" si="166"/>
        <v>7.653706604077315</v>
      </c>
      <c r="N369" s="3">
        <f t="shared" si="167"/>
        <v>7.6568778975999008</v>
      </c>
      <c r="O369" s="18">
        <v>-0.12</v>
      </c>
      <c r="P369" s="18">
        <v>-0.09</v>
      </c>
      <c r="Q369" s="18">
        <v>-0.02</v>
      </c>
      <c r="R369" s="19">
        <v>0.55000000000000004</v>
      </c>
      <c r="S369" s="19">
        <v>0.53</v>
      </c>
      <c r="T369" s="19">
        <v>0</v>
      </c>
      <c r="U369" s="3">
        <f t="shared" si="170"/>
        <v>0.92307692307692302</v>
      </c>
      <c r="V369" s="20">
        <f t="shared" si="168"/>
        <v>8.0169587325171889</v>
      </c>
      <c r="W369" s="6">
        <v>6.8999999999999999E-3</v>
      </c>
      <c r="X369" s="6">
        <v>2.222</v>
      </c>
      <c r="Y369" s="6">
        <v>0.13300000000000001</v>
      </c>
      <c r="Z369" s="6">
        <v>11.941370388885369</v>
      </c>
      <c r="AA369" s="6">
        <v>-5.7493759226184871</v>
      </c>
      <c r="AB369" s="6">
        <f t="shared" si="169"/>
        <v>0.91677438163193192</v>
      </c>
      <c r="AC369" s="6">
        <f t="shared" si="165"/>
        <v>-0.02</v>
      </c>
    </row>
    <row r="370" spans="1:29" s="6" customFormat="1" x14ac:dyDescent="0.2">
      <c r="A370" s="3">
        <v>9</v>
      </c>
      <c r="B370" s="3" t="s">
        <v>30</v>
      </c>
      <c r="C370" s="3" t="s">
        <v>31</v>
      </c>
      <c r="D370" s="3">
        <v>4</v>
      </c>
      <c r="F370" s="3"/>
      <c r="G370" s="3"/>
      <c r="H370" s="15">
        <v>0.45833333333333331</v>
      </c>
      <c r="I370" s="5">
        <v>43637</v>
      </c>
      <c r="J370" s="3">
        <v>25</v>
      </c>
      <c r="K370" s="3">
        <v>29.6</v>
      </c>
      <c r="L370" s="6">
        <v>9.5E-4</v>
      </c>
      <c r="M370" s="3">
        <f t="shared" si="166"/>
        <v>7.6309685693785294</v>
      </c>
      <c r="N370" s="3">
        <f t="shared" si="167"/>
        <v>7.634416767671012</v>
      </c>
      <c r="O370" s="18">
        <v>-0.15</v>
      </c>
      <c r="P370" s="18">
        <v>-0.11</v>
      </c>
      <c r="Q370" s="18">
        <v>-0.04</v>
      </c>
      <c r="R370" s="19">
        <v>0.44</v>
      </c>
      <c r="S370" s="19">
        <v>0.41</v>
      </c>
      <c r="T370" s="19">
        <v>-0.03</v>
      </c>
      <c r="U370" s="3">
        <f t="shared" si="170"/>
        <v>0.8793103448275863</v>
      </c>
      <c r="V370" s="20">
        <f t="shared" si="168"/>
        <v>8.0169587325171889</v>
      </c>
      <c r="W370" s="6">
        <v>6.8999999999999999E-3</v>
      </c>
      <c r="X370" s="6">
        <v>2.222</v>
      </c>
      <c r="Y370" s="6">
        <v>0.13300000000000001</v>
      </c>
      <c r="Z370" s="6">
        <v>11.941370388885369</v>
      </c>
      <c r="AA370" s="6">
        <v>-5.7493759226184871</v>
      </c>
      <c r="AB370" s="6">
        <f t="shared" si="169"/>
        <v>0.87276875439695323</v>
      </c>
      <c r="AC370" s="6">
        <f t="shared" si="165"/>
        <v>-1.0000000000000002E-2</v>
      </c>
    </row>
    <row r="371" spans="1:29" s="6" customFormat="1" x14ac:dyDescent="0.2">
      <c r="A371" s="3">
        <v>7</v>
      </c>
      <c r="B371" s="3" t="s">
        <v>30</v>
      </c>
      <c r="C371" s="3" t="s">
        <v>31</v>
      </c>
      <c r="D371" s="3">
        <v>2</v>
      </c>
      <c r="F371" s="3"/>
      <c r="G371" s="3"/>
      <c r="H371" s="15">
        <v>0.45833333333333331</v>
      </c>
      <c r="I371" s="5">
        <v>43637</v>
      </c>
      <c r="J371" s="3">
        <v>25</v>
      </c>
      <c r="K371" s="3">
        <v>29.6</v>
      </c>
      <c r="L371" s="6">
        <v>9.5E-4</v>
      </c>
      <c r="M371" s="3">
        <f t="shared" si="166"/>
        <v>7.0152328165415296</v>
      </c>
      <c r="N371" s="3">
        <f t="shared" si="167"/>
        <v>7.0350595724711571</v>
      </c>
      <c r="O371" s="18">
        <v>-0.06</v>
      </c>
      <c r="P371" s="18">
        <v>-0.03</v>
      </c>
      <c r="Q371" s="18">
        <v>0.05</v>
      </c>
      <c r="R371" s="19">
        <v>0.6</v>
      </c>
      <c r="S371" s="19">
        <v>0.11</v>
      </c>
      <c r="T371" s="19">
        <v>0.03</v>
      </c>
      <c r="U371" s="3">
        <f t="shared" si="170"/>
        <v>0.2352941176470589</v>
      </c>
      <c r="V371" s="20">
        <f t="shared" si="168"/>
        <v>8.0169587325171889</v>
      </c>
      <c r="W371" s="6">
        <v>6.8999999999999999E-3</v>
      </c>
      <c r="X371" s="6">
        <v>2.222</v>
      </c>
      <c r="Y371" s="6">
        <v>0.13300000000000001</v>
      </c>
      <c r="Z371" s="6">
        <v>11.941370388885369</v>
      </c>
      <c r="AA371" s="6">
        <v>-5.7493759226184871</v>
      </c>
      <c r="AB371" s="6">
        <f t="shared" si="169"/>
        <v>0.22523497039561488</v>
      </c>
      <c r="AC371" s="6">
        <f t="shared" si="165"/>
        <v>2.0000000000000004E-2</v>
      </c>
    </row>
    <row r="372" spans="1:29" s="6" customFormat="1" x14ac:dyDescent="0.2">
      <c r="A372" s="3">
        <v>21</v>
      </c>
      <c r="B372" s="3" t="s">
        <v>30</v>
      </c>
      <c r="C372" s="3" t="s">
        <v>31</v>
      </c>
      <c r="D372" s="3">
        <v>2</v>
      </c>
      <c r="F372" s="3"/>
      <c r="G372" s="3"/>
      <c r="H372" s="15">
        <v>0.45833333333333331</v>
      </c>
      <c r="I372" s="5">
        <v>43637</v>
      </c>
      <c r="J372" s="3">
        <v>25</v>
      </c>
      <c r="K372" s="3">
        <v>29.6</v>
      </c>
      <c r="L372" s="6">
        <v>9.5E-4</v>
      </c>
      <c r="M372" s="3">
        <f t="shared" si="166"/>
        <v>7.0152328165415296</v>
      </c>
      <c r="N372" s="3">
        <f t="shared" si="167"/>
        <v>7.0350595724711571</v>
      </c>
      <c r="O372" s="18">
        <v>-0.05</v>
      </c>
      <c r="P372" s="18">
        <v>-0.03</v>
      </c>
      <c r="Q372" s="18">
        <v>0.05</v>
      </c>
      <c r="R372" s="19">
        <v>0.64</v>
      </c>
      <c r="S372" s="19">
        <v>0.14000000000000001</v>
      </c>
      <c r="T372" s="19">
        <v>0.06</v>
      </c>
      <c r="U372" s="3">
        <f t="shared" si="170"/>
        <v>0.23529411764705885</v>
      </c>
      <c r="V372" s="20">
        <f t="shared" si="168"/>
        <v>8.0169587325171889</v>
      </c>
      <c r="W372" s="6">
        <v>6.8999999999999999E-3</v>
      </c>
      <c r="X372" s="6">
        <v>2.222</v>
      </c>
      <c r="Y372" s="6">
        <v>0.13300000000000001</v>
      </c>
      <c r="Z372" s="6">
        <v>11.941370388885369</v>
      </c>
      <c r="AA372" s="6">
        <v>-5.7493759226184871</v>
      </c>
      <c r="AB372" s="6">
        <f t="shared" si="169"/>
        <v>0.22523497039561483</v>
      </c>
      <c r="AC372" s="6">
        <f t="shared" si="165"/>
        <v>-9.999999999999995E-3</v>
      </c>
    </row>
    <row r="373" spans="1:29" s="6" customFormat="1" x14ac:dyDescent="0.2">
      <c r="A373" s="3">
        <v>2</v>
      </c>
      <c r="B373" s="3" t="s">
        <v>30</v>
      </c>
      <c r="C373" s="3" t="s">
        <v>31</v>
      </c>
      <c r="D373" s="3">
        <v>1</v>
      </c>
      <c r="F373" s="3"/>
      <c r="G373" s="3"/>
      <c r="H373" s="15">
        <v>0.45833333333333331</v>
      </c>
      <c r="I373" s="5">
        <v>43637</v>
      </c>
      <c r="J373" s="3">
        <v>25</v>
      </c>
      <c r="K373" s="3">
        <v>29.6</v>
      </c>
      <c r="L373" s="6">
        <v>9.5E-4</v>
      </c>
      <c r="M373" s="3">
        <f>V373+(LOG10((AB373-W373)/(X373-(AB373*Y373))))</f>
        <v>7.6588849012986291</v>
      </c>
      <c r="N373" s="3">
        <f>V373+(LOG10((U373-W373)/(X373-(U373*Y373))))</f>
        <v>7.6619950227785392</v>
      </c>
      <c r="O373" s="18">
        <v>-7.0000000000000007E-2</v>
      </c>
      <c r="P373" s="18">
        <v>-0.05</v>
      </c>
      <c r="Q373" s="18">
        <v>0.04</v>
      </c>
      <c r="R373" s="19">
        <v>0.5</v>
      </c>
      <c r="S373" s="19">
        <v>0.48</v>
      </c>
      <c r="T373" s="19">
        <v>0.01</v>
      </c>
      <c r="U373" s="3">
        <f>((S373-P373-(T373-Q373))/(R373-O373-(T373-Q373)))</f>
        <v>0.93333333333333324</v>
      </c>
      <c r="V373" s="20">
        <f t="shared" si="168"/>
        <v>8.0169587325171889</v>
      </c>
      <c r="W373" s="6">
        <v>6.8999999999999999E-3</v>
      </c>
      <c r="X373" s="6">
        <v>2.222</v>
      </c>
      <c r="Y373" s="6">
        <v>0.13300000000000001</v>
      </c>
      <c r="Z373" s="6">
        <v>11.941370388885399</v>
      </c>
      <c r="AA373" s="6">
        <v>-5.7493759226184897</v>
      </c>
      <c r="AB373" s="6">
        <f>U373-(L373*(Z373+(AA373*U373)))</f>
        <v>0.92708681144861382</v>
      </c>
      <c r="AC373" s="6">
        <f>Q373-T373</f>
        <v>0.03</v>
      </c>
    </row>
    <row r="374" spans="1:29" s="6" customFormat="1" x14ac:dyDescent="0.2">
      <c r="A374" s="3">
        <v>3</v>
      </c>
      <c r="B374" s="3" t="s">
        <v>30</v>
      </c>
      <c r="C374" s="3" t="s">
        <v>31</v>
      </c>
      <c r="D374" s="3">
        <v>1</v>
      </c>
      <c r="F374" s="3"/>
      <c r="G374" s="3"/>
      <c r="H374" s="15">
        <v>0.45833333333333331</v>
      </c>
      <c r="I374" s="5">
        <v>43637</v>
      </c>
      <c r="J374" s="3">
        <v>25</v>
      </c>
      <c r="K374" s="3">
        <v>29.6</v>
      </c>
      <c r="L374" s="6">
        <v>9.5E-4</v>
      </c>
      <c r="M374" s="3">
        <f>V374+(LOG10((AB374-W374)/(X374-(AB374*Y374))))</f>
        <v>7.6583170977837716</v>
      </c>
      <c r="N374" s="3">
        <f>V374+(LOG10((U374-W374)/(X374-(U374*Y374))))</f>
        <v>7.6614338933302708</v>
      </c>
      <c r="O374" s="18">
        <v>-0.1</v>
      </c>
      <c r="P374" s="18">
        <v>-0.09</v>
      </c>
      <c r="Q374" s="18">
        <v>-0.02</v>
      </c>
      <c r="R374" s="19">
        <v>0.49</v>
      </c>
      <c r="S374" s="19">
        <v>0.46</v>
      </c>
      <c r="T374" s="19">
        <v>-0.02</v>
      </c>
      <c r="U374" s="3">
        <f>((S374-P374-(T374-Q374))/(R374-O374-(T374-Q374)))</f>
        <v>0.93220338983050854</v>
      </c>
      <c r="V374" s="20">
        <f t="shared" si="168"/>
        <v>8.0169587325171889</v>
      </c>
      <c r="W374" s="6">
        <v>6.8999999999999999E-3</v>
      </c>
      <c r="X374" s="6">
        <v>2.222</v>
      </c>
      <c r="Y374" s="6">
        <v>0.13300000000000001</v>
      </c>
      <c r="Z374" s="6">
        <v>11.941370388885399</v>
      </c>
      <c r="AA374" s="6">
        <v>-5.7493759226184897</v>
      </c>
      <c r="AB374" s="6">
        <f>U374-(L374*(Z374+(AA374*U374)))</f>
        <v>0.92595069629931859</v>
      </c>
      <c r="AC374" s="6">
        <f>Q374-T374</f>
        <v>0</v>
      </c>
    </row>
    <row r="375" spans="1:29" s="6" customFormat="1" x14ac:dyDescent="0.2">
      <c r="A375" s="3">
        <v>7</v>
      </c>
      <c r="B375" s="3" t="s">
        <v>30</v>
      </c>
      <c r="C375" s="3" t="s">
        <v>31</v>
      </c>
      <c r="D375" s="3">
        <v>1</v>
      </c>
      <c r="E375" s="3"/>
      <c r="F375" s="3"/>
      <c r="G375" s="3"/>
      <c r="H375" s="15">
        <v>0.45833333333333331</v>
      </c>
      <c r="I375" s="5">
        <v>43649</v>
      </c>
      <c r="J375" s="6">
        <v>25</v>
      </c>
      <c r="K375" s="3">
        <v>29.6</v>
      </c>
      <c r="L375" s="6">
        <v>9.5E-4</v>
      </c>
      <c r="M375" s="6">
        <f t="shared" ref="M375:M391" si="171">V375+(LOG10((AB375-W375)/(X375-(AB375*Y375))))</f>
        <v>7.6003496411851099</v>
      </c>
      <c r="N375" s="6">
        <f>V375+(LOG10((U375-W375)/(X375-(U375*Y375))))</f>
        <v>7.6041930789417576</v>
      </c>
      <c r="O375" s="18">
        <v>0.01</v>
      </c>
      <c r="P375" s="18">
        <v>0.04</v>
      </c>
      <c r="Q375" s="18">
        <v>0.13</v>
      </c>
      <c r="R375" s="19">
        <v>0.69</v>
      </c>
      <c r="S375" s="19">
        <v>0.6</v>
      </c>
      <c r="T375" s="19">
        <v>0.13</v>
      </c>
      <c r="U375" s="6">
        <f>((S375-P375-(T375-Q375))/(R375-O375-(T375-Q375)))</f>
        <v>0.82352941176470584</v>
      </c>
      <c r="V375" s="20">
        <f>(1245.69/(J375+273.15))+3.8275+0.00211*(35-K376)</f>
        <v>8.0169587325171889</v>
      </c>
      <c r="W375" s="6">
        <v>6.8999999999999999E-3</v>
      </c>
      <c r="X375" s="6">
        <v>2.222</v>
      </c>
      <c r="Y375" s="6">
        <v>0.13300000000000001</v>
      </c>
      <c r="Z375" s="6">
        <v>11.941370388885369</v>
      </c>
      <c r="AA375" s="6">
        <v>-5.7493759226184871</v>
      </c>
      <c r="AB375" s="6">
        <f>U375-(L375*(Z375+(AA375*U375)))</f>
        <v>0.81668315105825451</v>
      </c>
      <c r="AC375" s="6">
        <f t="shared" ref="AC375:AC384" si="172">Q375-T375</f>
        <v>0</v>
      </c>
    </row>
    <row r="376" spans="1:29" s="21" customFormat="1" x14ac:dyDescent="0.2">
      <c r="A376" s="3">
        <v>4</v>
      </c>
      <c r="B376" s="3" t="s">
        <v>30</v>
      </c>
      <c r="C376" s="3" t="s">
        <v>31</v>
      </c>
      <c r="D376" s="3">
        <v>1</v>
      </c>
      <c r="E376" s="3"/>
      <c r="F376" s="3"/>
      <c r="G376" s="3"/>
      <c r="H376" s="15">
        <v>0.45833333333333331</v>
      </c>
      <c r="I376" s="5">
        <v>43649</v>
      </c>
      <c r="J376" s="3">
        <v>25</v>
      </c>
      <c r="K376" s="3">
        <v>29.6</v>
      </c>
      <c r="L376" s="6">
        <v>9.5E-4</v>
      </c>
      <c r="M376" s="6">
        <f t="shared" si="171"/>
        <v>7.6137227589271399</v>
      </c>
      <c r="N376" s="6">
        <f>V376+(LOG10((U376-W376)/(X376-(U376*Y376))))</f>
        <v>7.6173903159364729</v>
      </c>
      <c r="O376" s="18">
        <v>0</v>
      </c>
      <c r="P376" s="18">
        <v>0.03</v>
      </c>
      <c r="Q376" s="18">
        <v>0.12</v>
      </c>
      <c r="R376" s="19">
        <v>0.59</v>
      </c>
      <c r="S376" s="19">
        <v>0.53</v>
      </c>
      <c r="T376" s="19">
        <v>0.12</v>
      </c>
      <c r="U376" s="3">
        <f>((S376-P376-(T376-Q376))/(R376-O376-(T376-Q376)))</f>
        <v>0.84745762711864414</v>
      </c>
      <c r="V376" s="20">
        <f>(1245.69/(J376+273.15))+3.8275+0.00211*(35-K377)</f>
        <v>8.0169587325171889</v>
      </c>
      <c r="W376" s="3">
        <v>6.8999999999999999E-3</v>
      </c>
      <c r="X376" s="3">
        <v>2.222</v>
      </c>
      <c r="Y376" s="3">
        <v>0.13300000000000001</v>
      </c>
      <c r="Z376" s="6">
        <v>11.941370388885369</v>
      </c>
      <c r="AA376" s="6">
        <v>-5.7493759226184871</v>
      </c>
      <c r="AB376" s="6">
        <f>U376-(L376*(Z376+(AA376*U376)))</f>
        <v>0.84074206010215857</v>
      </c>
      <c r="AC376" s="6">
        <f t="shared" si="172"/>
        <v>0</v>
      </c>
    </row>
    <row r="377" spans="1:29" s="3" customFormat="1" x14ac:dyDescent="0.2">
      <c r="A377" s="3">
        <v>6</v>
      </c>
      <c r="B377" s="3" t="s">
        <v>30</v>
      </c>
      <c r="C377" s="3" t="s">
        <v>31</v>
      </c>
      <c r="D377" s="3">
        <v>2</v>
      </c>
      <c r="H377" s="15">
        <v>0.45833333333333331</v>
      </c>
      <c r="I377" s="5">
        <v>43649</v>
      </c>
      <c r="J377" s="3">
        <v>25</v>
      </c>
      <c r="K377" s="3">
        <v>29.6</v>
      </c>
      <c r="L377" s="6">
        <v>9.5E-4</v>
      </c>
      <c r="M377" s="6">
        <f t="shared" si="171"/>
        <v>6.9433369896709136</v>
      </c>
      <c r="N377" s="3">
        <f t="shared" ref="N377:N384" si="173">V377+(LOG10((U377-W377)/(X377-(U377*Y377))))</f>
        <v>6.9669507936134112</v>
      </c>
      <c r="O377" s="18">
        <v>-0.03</v>
      </c>
      <c r="P377" s="18">
        <v>-0.01</v>
      </c>
      <c r="Q377" s="18">
        <v>0.09</v>
      </c>
      <c r="R377" s="19">
        <v>0.76</v>
      </c>
      <c r="S377" s="19">
        <v>0.15</v>
      </c>
      <c r="T377" s="19">
        <v>0.09</v>
      </c>
      <c r="U377" s="3">
        <f>((S377-P377-(T377-Q377))/(R377-O377-(T377-Q377)))</f>
        <v>0.20253164556962025</v>
      </c>
      <c r="V377" s="20">
        <f t="shared" ref="V377:V385" si="174">(1245.69/(J377+273.15))+3.8275+0.00211*(35-K377)</f>
        <v>8.0169587325171889</v>
      </c>
      <c r="W377" s="6">
        <v>6.8999999999999999E-3</v>
      </c>
      <c r="X377" s="6">
        <v>2.222</v>
      </c>
      <c r="Y377" s="6">
        <v>0.13300000000000001</v>
      </c>
      <c r="Z377" s="6">
        <v>11.941370388885369</v>
      </c>
      <c r="AA377" s="6">
        <v>-5.7493759226184871</v>
      </c>
      <c r="AB377" s="6">
        <f>U377-(L377*(Z377+(AA377*U377)))</f>
        <v>0.19229355273845511</v>
      </c>
      <c r="AC377" s="6">
        <f t="shared" si="172"/>
        <v>0</v>
      </c>
    </row>
    <row r="378" spans="1:29" s="6" customFormat="1" x14ac:dyDescent="0.2">
      <c r="A378" s="3">
        <v>3</v>
      </c>
      <c r="B378" s="3" t="s">
        <v>30</v>
      </c>
      <c r="C378" s="3" t="s">
        <v>31</v>
      </c>
      <c r="D378" s="3">
        <v>2</v>
      </c>
      <c r="E378" s="3"/>
      <c r="F378" s="3"/>
      <c r="G378" s="3"/>
      <c r="H378" s="15">
        <v>0.45833333333333331</v>
      </c>
      <c r="I378" s="5">
        <v>43649</v>
      </c>
      <c r="J378" s="3">
        <v>25</v>
      </c>
      <c r="K378" s="3">
        <v>29.6</v>
      </c>
      <c r="L378" s="6">
        <v>9.5E-4</v>
      </c>
      <c r="M378" s="6">
        <f t="shared" si="171"/>
        <v>6.891037644488712</v>
      </c>
      <c r="N378" s="3">
        <f t="shared" si="173"/>
        <v>6.9178019251157199</v>
      </c>
      <c r="O378" s="18">
        <v>-0.01</v>
      </c>
      <c r="P378" s="18">
        <v>0.01</v>
      </c>
      <c r="Q378" s="18">
        <v>0.1</v>
      </c>
      <c r="R378" s="19">
        <v>0.76</v>
      </c>
      <c r="S378" s="19">
        <v>0.15</v>
      </c>
      <c r="T378" s="19">
        <v>0.1</v>
      </c>
      <c r="U378" s="3">
        <f>((S378-P378-(T378-Q378))/(R378-O378-(T378-Q378)))</f>
        <v>0.1818181818181818</v>
      </c>
      <c r="V378" s="20">
        <f t="shared" si="174"/>
        <v>8.0169587325171889</v>
      </c>
      <c r="W378" s="6">
        <v>6.8999999999999999E-3</v>
      </c>
      <c r="X378" s="6">
        <v>2.222</v>
      </c>
      <c r="Y378" s="6">
        <v>0.13300000000000001</v>
      </c>
      <c r="Z378" s="6">
        <v>11.941370388885369</v>
      </c>
      <c r="AA378" s="6">
        <v>-5.7493759226184871</v>
      </c>
      <c r="AB378" s="6">
        <f t="shared" ref="AB378:AB384" si="175">U378-(L378*(Z378+(AA378*U378)))</f>
        <v>0.17146695397173844</v>
      </c>
      <c r="AC378" s="6">
        <f t="shared" si="172"/>
        <v>0</v>
      </c>
    </row>
    <row r="379" spans="1:29" s="6" customFormat="1" x14ac:dyDescent="0.2">
      <c r="A379" s="3">
        <v>9</v>
      </c>
      <c r="B379" s="3" t="s">
        <v>30</v>
      </c>
      <c r="C379" s="3" t="s">
        <v>31</v>
      </c>
      <c r="D379" s="3">
        <v>3</v>
      </c>
      <c r="E379" s="3"/>
      <c r="F379" s="3"/>
      <c r="G379" s="3"/>
      <c r="H379" s="15">
        <v>0.45833333333333331</v>
      </c>
      <c r="I379" s="5">
        <v>43649</v>
      </c>
      <c r="J379" s="3">
        <v>25</v>
      </c>
      <c r="K379" s="3">
        <v>29.6</v>
      </c>
      <c r="L379" s="6">
        <v>9.5E-4</v>
      </c>
      <c r="M379" s="6">
        <f t="shared" si="171"/>
        <v>7.6179019283057734</v>
      </c>
      <c r="N379" s="3">
        <f t="shared" si="173"/>
        <v>7.6215155677941757</v>
      </c>
      <c r="O379" s="18">
        <v>-0.06</v>
      </c>
      <c r="P379" s="18">
        <v>-0.03</v>
      </c>
      <c r="Q379" s="18">
        <v>0.06</v>
      </c>
      <c r="R379" s="19">
        <v>0.63</v>
      </c>
      <c r="S379" s="19">
        <v>0.56000000000000005</v>
      </c>
      <c r="T379" s="19">
        <v>0.06</v>
      </c>
      <c r="U379" s="3">
        <f t="shared" ref="U379:U384" si="176">((S379-P379-(T379-Q379))/(R379-O379-(T379-Q379)))</f>
        <v>0.85507246376811608</v>
      </c>
      <c r="V379" s="20">
        <f t="shared" si="174"/>
        <v>8.0169587325171889</v>
      </c>
      <c r="W379" s="6">
        <v>6.8999999999999999E-3</v>
      </c>
      <c r="X379" s="6">
        <v>2.222</v>
      </c>
      <c r="Y379" s="6">
        <v>0.13300000000000001</v>
      </c>
      <c r="Z379" s="6">
        <v>11.941370388885369</v>
      </c>
      <c r="AA379" s="6">
        <v>-5.7493759226184871</v>
      </c>
      <c r="AB379" s="6">
        <f t="shared" si="175"/>
        <v>0.84839848828219333</v>
      </c>
      <c r="AC379" s="6">
        <f t="shared" si="172"/>
        <v>0</v>
      </c>
    </row>
    <row r="380" spans="1:29" s="6" customFormat="1" x14ac:dyDescent="0.2">
      <c r="A380" s="3">
        <v>10</v>
      </c>
      <c r="B380" s="3" t="s">
        <v>30</v>
      </c>
      <c r="C380" s="3" t="s">
        <v>31</v>
      </c>
      <c r="D380" s="3">
        <v>3</v>
      </c>
      <c r="E380" s="3"/>
      <c r="F380" s="3"/>
      <c r="G380" s="3"/>
      <c r="H380" s="15">
        <v>0.45833333333333331</v>
      </c>
      <c r="I380" s="5">
        <v>43649</v>
      </c>
      <c r="J380" s="3">
        <v>25</v>
      </c>
      <c r="K380" s="3">
        <v>29.6</v>
      </c>
      <c r="L380" s="6">
        <v>9.5E-4</v>
      </c>
      <c r="M380" s="6">
        <f t="shared" si="171"/>
        <v>7.6316524510935899</v>
      </c>
      <c r="N380" s="3">
        <f t="shared" si="173"/>
        <v>7.6350921196539518</v>
      </c>
      <c r="O380" s="18">
        <v>0</v>
      </c>
      <c r="P380" s="18">
        <v>0.02</v>
      </c>
      <c r="Q380" s="18">
        <v>0.11</v>
      </c>
      <c r="R380" s="19">
        <v>0.68</v>
      </c>
      <c r="S380" s="19">
        <v>0.62</v>
      </c>
      <c r="T380" s="19">
        <v>0.12</v>
      </c>
      <c r="U380" s="3">
        <f t="shared" si="176"/>
        <v>0.88059701492537301</v>
      </c>
      <c r="V380" s="20">
        <f t="shared" si="174"/>
        <v>8.0169587325171889</v>
      </c>
      <c r="W380" s="6">
        <v>6.8999999999999999E-3</v>
      </c>
      <c r="X380" s="6">
        <v>2.222</v>
      </c>
      <c r="Y380" s="6">
        <v>0.13300000000000001</v>
      </c>
      <c r="Z380" s="6">
        <v>11.941370388885369</v>
      </c>
      <c r="AA380" s="6">
        <v>-5.7493759226184871</v>
      </c>
      <c r="AB380" s="6">
        <f t="shared" si="175"/>
        <v>0.87406245216731648</v>
      </c>
      <c r="AC380" s="6">
        <f t="shared" si="172"/>
        <v>-9.999999999999995E-3</v>
      </c>
    </row>
    <row r="381" spans="1:29" s="6" customFormat="1" x14ac:dyDescent="0.2">
      <c r="A381" s="3">
        <v>8</v>
      </c>
      <c r="B381" s="3" t="s">
        <v>30</v>
      </c>
      <c r="C381" s="3" t="s">
        <v>31</v>
      </c>
      <c r="D381" s="3">
        <v>4</v>
      </c>
      <c r="E381" s="3"/>
      <c r="F381" s="3"/>
      <c r="G381" s="3"/>
      <c r="H381" s="15">
        <v>0.45833333333333331</v>
      </c>
      <c r="I381" s="5">
        <v>43649</v>
      </c>
      <c r="J381" s="3">
        <v>25</v>
      </c>
      <c r="K381" s="3">
        <v>29.6</v>
      </c>
      <c r="L381" s="6">
        <v>9.5E-4</v>
      </c>
      <c r="M381" s="6">
        <f t="shared" si="171"/>
        <v>7.2508536941710071</v>
      </c>
      <c r="N381" s="3">
        <f t="shared" si="173"/>
        <v>7.2617330169701555</v>
      </c>
      <c r="O381" s="18">
        <v>-0.01</v>
      </c>
      <c r="P381" s="18">
        <v>0.02</v>
      </c>
      <c r="Q381" s="18">
        <v>0.11</v>
      </c>
      <c r="R381" s="19">
        <v>0.83</v>
      </c>
      <c r="S381" s="19">
        <v>0.34</v>
      </c>
      <c r="T381" s="19">
        <v>0.1</v>
      </c>
      <c r="U381" s="3">
        <f t="shared" si="176"/>
        <v>0.38823529411764707</v>
      </c>
      <c r="V381" s="20">
        <f t="shared" si="174"/>
        <v>8.0169587325171889</v>
      </c>
      <c r="W381" s="6">
        <v>6.8999999999999999E-3</v>
      </c>
      <c r="X381" s="6">
        <v>2.222</v>
      </c>
      <c r="Y381" s="6">
        <v>0.13300000000000001</v>
      </c>
      <c r="Z381" s="6">
        <v>11.941370388885369</v>
      </c>
      <c r="AA381" s="6">
        <v>-5.7493759226184871</v>
      </c>
      <c r="AB381" s="6">
        <f t="shared" si="175"/>
        <v>0.37901149736790113</v>
      </c>
      <c r="AC381" s="6">
        <f t="shared" si="172"/>
        <v>9.999999999999995E-3</v>
      </c>
    </row>
    <row r="382" spans="1:29" s="6" customFormat="1" x14ac:dyDescent="0.2">
      <c r="A382" s="3">
        <v>1</v>
      </c>
      <c r="B382" s="3" t="s">
        <v>30</v>
      </c>
      <c r="C382" s="3" t="s">
        <v>31</v>
      </c>
      <c r="D382" s="3">
        <v>4</v>
      </c>
      <c r="F382" s="3"/>
      <c r="G382" s="3"/>
      <c r="H382" s="15">
        <v>0.45833333333333331</v>
      </c>
      <c r="I382" s="5">
        <v>43649</v>
      </c>
      <c r="J382" s="3">
        <v>25</v>
      </c>
      <c r="K382" s="3">
        <v>29.6</v>
      </c>
      <c r="L382" s="6">
        <v>9.5E-4</v>
      </c>
      <c r="M382" s="6">
        <f t="shared" si="171"/>
        <v>7.1731908378511973</v>
      </c>
      <c r="N382" s="3">
        <f t="shared" si="173"/>
        <v>7.186522848722519</v>
      </c>
      <c r="O382" s="18">
        <v>0.06</v>
      </c>
      <c r="P382" s="18">
        <v>0.08</v>
      </c>
      <c r="Q382" s="18">
        <v>0.16</v>
      </c>
      <c r="R382" s="19">
        <v>0.78</v>
      </c>
      <c r="S382" s="19">
        <v>0.31</v>
      </c>
      <c r="T382" s="19">
        <v>0.15</v>
      </c>
      <c r="U382" s="3">
        <f t="shared" si="176"/>
        <v>0.32876712328767121</v>
      </c>
      <c r="V382" s="20">
        <f t="shared" si="174"/>
        <v>8.0169587325171889</v>
      </c>
      <c r="W382" s="6">
        <v>6.8999999999999999E-3</v>
      </c>
      <c r="X382" s="6">
        <v>2.222</v>
      </c>
      <c r="Y382" s="6">
        <v>0.13300000000000001</v>
      </c>
      <c r="Z382" s="6">
        <v>11.941370388885369</v>
      </c>
      <c r="AA382" s="6">
        <v>-5.7493759226184871</v>
      </c>
      <c r="AB382" s="6">
        <f t="shared" si="175"/>
        <v>0.31921851691186987</v>
      </c>
      <c r="AC382" s="6">
        <f t="shared" si="172"/>
        <v>1.0000000000000009E-2</v>
      </c>
    </row>
    <row r="383" spans="1:29" s="6" customFormat="1" x14ac:dyDescent="0.2">
      <c r="A383" s="3">
        <v>5</v>
      </c>
      <c r="B383" s="3" t="s">
        <v>30</v>
      </c>
      <c r="C383" s="3" t="s">
        <v>31</v>
      </c>
      <c r="D383" s="3">
        <v>5</v>
      </c>
      <c r="F383" s="3"/>
      <c r="G383" s="3"/>
      <c r="H383" s="15">
        <v>0.45833333333333331</v>
      </c>
      <c r="I383" s="5">
        <v>43649</v>
      </c>
      <c r="J383" s="3">
        <v>25</v>
      </c>
      <c r="K383" s="3">
        <v>29.6</v>
      </c>
      <c r="L383" s="6">
        <v>9.5E-4</v>
      </c>
      <c r="M383" s="6">
        <f t="shared" si="171"/>
        <v>7.6201276596495537</v>
      </c>
      <c r="N383" s="3">
        <f t="shared" si="173"/>
        <v>7.6237127840740344</v>
      </c>
      <c r="O383" s="18">
        <v>-0.03</v>
      </c>
      <c r="P383" s="18">
        <v>0</v>
      </c>
      <c r="Q383" s="18">
        <v>0.09</v>
      </c>
      <c r="R383" s="19">
        <v>0.68</v>
      </c>
      <c r="S383" s="19">
        <v>0.61</v>
      </c>
      <c r="T383" s="19">
        <v>0.09</v>
      </c>
      <c r="U383" s="3">
        <f t="shared" si="176"/>
        <v>0.85915492957746464</v>
      </c>
      <c r="V383" s="20">
        <f t="shared" si="174"/>
        <v>8.0169587325171889</v>
      </c>
      <c r="W383" s="6">
        <v>6.8999999999999999E-3</v>
      </c>
      <c r="X383" s="6">
        <v>2.222</v>
      </c>
      <c r="Y383" s="6">
        <v>0.13300000000000001</v>
      </c>
      <c r="Z383" s="6">
        <v>11.941370388885369</v>
      </c>
      <c r="AA383" s="6">
        <v>-5.7493759226184871</v>
      </c>
      <c r="AB383" s="6">
        <f t="shared" si="175"/>
        <v>0.8525032521406396</v>
      </c>
      <c r="AC383" s="6">
        <f t="shared" si="172"/>
        <v>0</v>
      </c>
    </row>
    <row r="384" spans="1:29" s="6" customFormat="1" x14ac:dyDescent="0.2">
      <c r="A384" s="3">
        <v>12</v>
      </c>
      <c r="B384" s="3" t="s">
        <v>30</v>
      </c>
      <c r="C384" s="3" t="s">
        <v>31</v>
      </c>
      <c r="D384" s="3">
        <v>5</v>
      </c>
      <c r="F384" s="3"/>
      <c r="G384" s="3"/>
      <c r="H384" s="15">
        <v>0.45833333333333331</v>
      </c>
      <c r="I384" s="5">
        <v>43649</v>
      </c>
      <c r="J384" s="3">
        <v>25</v>
      </c>
      <c r="K384" s="3">
        <v>29.6</v>
      </c>
      <c r="L384" s="6">
        <v>9.5E-4</v>
      </c>
      <c r="M384" s="6">
        <f t="shared" si="171"/>
        <v>7.6241964149987975</v>
      </c>
      <c r="N384" s="3">
        <f t="shared" si="173"/>
        <v>7.6277297690952208</v>
      </c>
      <c r="O384" s="18">
        <v>0.05</v>
      </c>
      <c r="P384" s="18">
        <v>7.0000000000000007E-2</v>
      </c>
      <c r="Q384" s="18">
        <v>0.15</v>
      </c>
      <c r="R384" s="19">
        <v>0.66</v>
      </c>
      <c r="S384" s="19">
        <v>0.6</v>
      </c>
      <c r="T384" s="19">
        <v>0.16</v>
      </c>
      <c r="U384" s="3">
        <f t="shared" si="176"/>
        <v>0.8666666666666667</v>
      </c>
      <c r="V384" s="20">
        <f t="shared" si="174"/>
        <v>8.0169587325171889</v>
      </c>
      <c r="W384" s="6">
        <v>6.8999999999999999E-3</v>
      </c>
      <c r="X384" s="6">
        <v>2.222</v>
      </c>
      <c r="Y384" s="6">
        <v>0.13300000000000001</v>
      </c>
      <c r="Z384" s="6">
        <v>11.941370388885369</v>
      </c>
      <c r="AA384" s="6">
        <v>-5.7493759226184871</v>
      </c>
      <c r="AB384" s="6">
        <f t="shared" si="175"/>
        <v>0.86005601764018147</v>
      </c>
      <c r="AC384" s="6">
        <f t="shared" si="172"/>
        <v>-1.0000000000000009E-2</v>
      </c>
    </row>
    <row r="385" spans="1:29" s="6" customFormat="1" x14ac:dyDescent="0.2">
      <c r="A385" s="3">
        <v>24</v>
      </c>
      <c r="B385" s="3" t="s">
        <v>30</v>
      </c>
      <c r="C385" s="3" t="s">
        <v>31</v>
      </c>
      <c r="D385" s="3">
        <v>6</v>
      </c>
      <c r="F385" s="3"/>
      <c r="G385" s="3"/>
      <c r="H385" s="15">
        <v>0.45833333333333331</v>
      </c>
      <c r="I385" s="5">
        <v>43649</v>
      </c>
      <c r="J385" s="3">
        <v>25</v>
      </c>
      <c r="K385" s="3">
        <v>29.6</v>
      </c>
      <c r="L385" s="6">
        <v>9.5E-4</v>
      </c>
      <c r="M385" s="6">
        <f t="shared" si="171"/>
        <v>7.0328977214351607</v>
      </c>
      <c r="N385" s="3">
        <f>V385+(LOG10((U385-W385)/(X385-(U385*Y385))))</f>
        <v>7.0518813706432431</v>
      </c>
      <c r="O385" s="18">
        <v>0</v>
      </c>
      <c r="P385" s="18">
        <v>0.03</v>
      </c>
      <c r="Q385" s="18">
        <v>0.13</v>
      </c>
      <c r="R385" s="19">
        <v>0.86</v>
      </c>
      <c r="S385" s="19">
        <v>0.24</v>
      </c>
      <c r="T385" s="19">
        <v>0.13</v>
      </c>
      <c r="U385" s="3">
        <f>((S385-P385-(T385-Q385))/(R385-O385-(T385-Q385)))</f>
        <v>0.2441860465116279</v>
      </c>
      <c r="V385" s="20">
        <f t="shared" si="174"/>
        <v>8.0169587325171889</v>
      </c>
      <c r="W385" s="6">
        <v>6.8999999999999999E-3</v>
      </c>
      <c r="X385" s="6">
        <v>2.222</v>
      </c>
      <c r="Y385" s="6">
        <v>0.13300000000000001</v>
      </c>
      <c r="Z385" s="6">
        <v>11.941370388885399</v>
      </c>
      <c r="AA385" s="6">
        <v>-5.7493759226184897</v>
      </c>
      <c r="AB385" s="6">
        <f>U385-(L385*(Z385+(AA385*U385)))</f>
        <v>0.23417546614981746</v>
      </c>
      <c r="AC385" s="6">
        <f>Q385-T385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IDcategories</vt:lpstr>
      <vt:lpstr>pH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k8 ski</dc:creator>
  <cp:lastModifiedBy>k8 ski</cp:lastModifiedBy>
  <dcterms:created xsi:type="dcterms:W3CDTF">2021-01-06T00:21:16Z</dcterms:created>
  <dcterms:modified xsi:type="dcterms:W3CDTF">2021-01-06T05:43:09Z</dcterms:modified>
</cp:coreProperties>
</file>