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8\August 2018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6" i="1"/>
  <c r="M6" i="1" s="1"/>
  <c r="U5" i="1"/>
  <c r="M5" i="1" s="1"/>
  <c r="U4" i="1"/>
  <c r="M4" i="1" s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6" i="1"/>
  <c r="T6" i="1"/>
  <c r="AA6" i="1" s="1"/>
  <c r="AB5" i="1"/>
  <c r="T5" i="1"/>
  <c r="AA5" i="1"/>
  <c r="AB4" i="1"/>
  <c r="T4" i="1"/>
  <c r="AA4" i="1"/>
  <c r="T3" i="1"/>
  <c r="AA3" i="1" s="1"/>
  <c r="L3" i="1" s="1"/>
  <c r="M3" i="1" l="1"/>
  <c r="L6" i="1"/>
  <c r="L5" i="1"/>
  <c r="L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<sst xmlns="http://schemas.openxmlformats.org/spreadsheetml/2006/main" count="66" uniqueCount="50">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</sst>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3" sqref="H3:K4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6"/>
  <sheetViews>
    <sheetView tabSelected="1" topLeftCell="B1" zoomScale="110" zoomScaleNormal="110" workbookViewId="0">
      <selection activeCell="I16" sqref="I16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8</v>
      </c>
      <c r="B3" s="15" t="s">
        <v>29</v>
      </c>
      <c r="C3" s="15" t="s">
        <v>31</v>
      </c>
      <c r="D3" s="15" t="s">
        <v>46</v>
      </c>
      <c r="E3" s="15"/>
      <c r="F3" s="15"/>
      <c r="G3" s="16">
        <v>0.45833333333333331</v>
      </c>
      <c r="H3" s="28">
        <v>43690</v>
      </c>
      <c r="I3" s="18">
        <v>25</v>
      </c>
      <c r="J3" s="29">
        <v>28.27</v>
      </c>
      <c r="K3" s="18">
        <v>9.5E-4</v>
      </c>
      <c r="L3" s="18">
        <f>U3+(LOG10((AA3-V3)/(W3-AA3*X3)))</f>
        <v>7.5605071765007565</v>
      </c>
      <c r="M3" s="18">
        <f>U3+(LOG10((T3-V3)/(W3-(T3*X3))))</f>
        <v>7.5649472389669645</v>
      </c>
      <c r="N3" s="30">
        <v>1.7999999999999999E-2</v>
      </c>
      <c r="O3" s="30">
        <v>8.9999999999999993E-3</v>
      </c>
      <c r="P3" s="30">
        <v>9.1999999999999998E-2</v>
      </c>
      <c r="Q3" s="31">
        <v>0.68400000000000005</v>
      </c>
      <c r="R3" s="31">
        <v>0.51200000000000001</v>
      </c>
      <c r="S3" s="31">
        <v>0.10199999999999999</v>
      </c>
      <c r="T3" s="18">
        <f>((R3-O3-(S3-P3))/(Q3-N3-(S3-P3)))</f>
        <v>0.75152439024390238</v>
      </c>
      <c r="U3" s="32">
        <f t="shared" ref="U3:U6" si="0">(1245.69/(I3+273.15))+3.8275+0.00211*(35-J3)</f>
        <v>8.0197650325171903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>
        <f>T3-(K3*(Y3+(Z3*T3)))</f>
        <v>0.74428484479726364</v>
      </c>
      <c r="AB3" s="18">
        <f t="shared" ref="AB3:AB6" si="1">P3-S3</f>
        <v>-9.999999999999995E-3</v>
      </c>
    </row>
    <row r="4" spans="1:28" s="33" customFormat="1" x14ac:dyDescent="0.2">
      <c r="A4" s="15">
        <v>20</v>
      </c>
      <c r="B4" s="15" t="s">
        <v>29</v>
      </c>
      <c r="C4" s="15" t="s">
        <v>31</v>
      </c>
      <c r="D4" s="15" t="s">
        <v>47</v>
      </c>
      <c r="E4" s="15"/>
      <c r="F4" s="15"/>
      <c r="G4" s="16">
        <v>0.45833333333333331</v>
      </c>
      <c r="H4" s="28">
        <v>43690</v>
      </c>
      <c r="I4" s="29">
        <v>25</v>
      </c>
      <c r="J4" s="29">
        <v>28.27</v>
      </c>
      <c r="K4" s="18">
        <v>9.5E-4</v>
      </c>
      <c r="L4" s="18">
        <f>U4+(LOG10((AA4-V4)/(W4-(AA4*X4))))</f>
        <v>7.5581092116431661</v>
      </c>
      <c r="M4" s="18">
        <f>U4+(LOG10((T4-V4)/(W4-(T4*X4))))</f>
        <v>7.5625845090542079</v>
      </c>
      <c r="N4" s="30">
        <v>-1.2999999999999999E-2</v>
      </c>
      <c r="O4" s="30">
        <v>-2.3E-2</v>
      </c>
      <c r="P4" s="30">
        <v>6.2E-2</v>
      </c>
      <c r="Q4" s="31">
        <v>0.628</v>
      </c>
      <c r="R4" s="31">
        <v>0.45600000000000002</v>
      </c>
      <c r="S4" s="31">
        <v>6.0999999999999999E-2</v>
      </c>
      <c r="T4" s="29">
        <f>((R4-O4-(S4-P4))/(Q4-N4-(S4-P4)))</f>
        <v>0.74766355140186924</v>
      </c>
      <c r="U4" s="32">
        <f t="shared" si="0"/>
        <v>8.0197650325171903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>
        <f>T4-(K4*(Y4+(Z4*T4)))</f>
        <v>0.74040291841204497</v>
      </c>
      <c r="AB4" s="18">
        <f t="shared" si="1"/>
        <v>1.0000000000000009E-3</v>
      </c>
    </row>
    <row r="5" spans="1:28" s="29" customFormat="1" x14ac:dyDescent="0.2">
      <c r="A5" s="15">
        <v>3</v>
      </c>
      <c r="B5" s="15" t="s">
        <v>29</v>
      </c>
      <c r="C5" s="15" t="s">
        <v>31</v>
      </c>
      <c r="D5" s="15" t="s">
        <v>48</v>
      </c>
      <c r="E5" s="15"/>
      <c r="F5" s="15"/>
      <c r="G5" s="16">
        <v>0.45833333333333331</v>
      </c>
      <c r="H5" s="28">
        <v>43690</v>
      </c>
      <c r="I5" s="29">
        <v>25</v>
      </c>
      <c r="J5" s="29">
        <v>28.27</v>
      </c>
      <c r="K5" s="18">
        <v>9.5E-4</v>
      </c>
      <c r="L5" s="29">
        <f t="shared" ref="L5:L6" si="2">U5+(LOG10((AA5-V5)/(W5-(AA5*X5))))</f>
        <v>7.5566430367376105</v>
      </c>
      <c r="M5" s="29">
        <f t="shared" ref="M5:M6" si="3">U5+(LOG10((T5-V5)/(W5-(T5*X5))))</f>
        <v>7.5611399694660033</v>
      </c>
      <c r="N5" s="30">
        <v>-2.4E-2</v>
      </c>
      <c r="O5" s="30">
        <v>-3.9E-2</v>
      </c>
      <c r="P5" s="30">
        <v>4.2000000000000003E-2</v>
      </c>
      <c r="Q5" s="31">
        <v>0.61899999999999999</v>
      </c>
      <c r="R5" s="31">
        <v>0.441</v>
      </c>
      <c r="S5" s="31">
        <v>4.4999999999999998E-2</v>
      </c>
      <c r="T5" s="29">
        <f>((R5-O5-(S5-P5))/(Q5-N5-(S5-P5)))</f>
        <v>0.74531249999999993</v>
      </c>
      <c r="U5" s="32">
        <f t="shared" si="0"/>
        <v>8.0197650325171903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>
        <f>T5-(K5*(Y5+(Z5*T5)))</f>
        <v>0.73803902578576908</v>
      </c>
      <c r="AB5" s="18">
        <f t="shared" si="1"/>
        <v>-2.9999999999999957E-3</v>
      </c>
    </row>
    <row r="6" spans="1:28" x14ac:dyDescent="0.2">
      <c r="A6" s="15">
        <v>4</v>
      </c>
      <c r="B6" s="15" t="s">
        <v>29</v>
      </c>
      <c r="C6" s="15" t="s">
        <v>31</v>
      </c>
      <c r="D6" s="15" t="s">
        <v>49</v>
      </c>
      <c r="E6" s="15"/>
      <c r="F6" s="15"/>
      <c r="G6" s="16">
        <v>0.45833333333333331</v>
      </c>
      <c r="H6" s="28">
        <v>43690</v>
      </c>
      <c r="I6" s="29">
        <v>25</v>
      </c>
      <c r="J6" s="29">
        <v>28.27</v>
      </c>
      <c r="K6" s="18">
        <v>9.5E-4</v>
      </c>
      <c r="L6" s="29">
        <f t="shared" si="2"/>
        <v>7.5708420573774253</v>
      </c>
      <c r="M6" s="29">
        <f t="shared" si="3"/>
        <v>7.5751323715038437</v>
      </c>
      <c r="N6" s="30">
        <v>-1.9E-2</v>
      </c>
      <c r="O6" s="30">
        <v>-0.03</v>
      </c>
      <c r="P6" s="30">
        <v>5.5E-2</v>
      </c>
      <c r="Q6" s="31">
        <v>0.623</v>
      </c>
      <c r="R6" s="31">
        <v>0.46400000000000002</v>
      </c>
      <c r="S6" s="31">
        <v>5.8000000000000003E-2</v>
      </c>
      <c r="T6" s="15">
        <f>((R6-O6-(S6-P6))/(Q6-N6-(S6-P6)))</f>
        <v>0.76838810641627542</v>
      </c>
      <c r="U6" s="32">
        <f t="shared" si="0"/>
        <v>8.0197650325171903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>
        <f t="shared" ref="AA6" si="4">T6-(K6*(Y6+(Z6*T6)))</f>
        <v>0.76124066902117771</v>
      </c>
      <c r="AB6" s="18">
        <f t="shared" si="1"/>
        <v>-3.0000000000000027E-3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B3:B6</xm:sqref>
        </x14:dataValidation>
        <x14:dataValidation type="list" allowBlank="1" showInputMessage="1" showErrorMessage="1">
          <x14:formula1>
            <xm:f>'ID categories'!$B$2:$B$7</xm:f>
          </x14:formula1>
          <xm:sqref>C3:C6</xm:sqref>
        </x14:dataValidation>
        <x14:dataValidation type="list" allowBlank="1" showInputMessage="1" showErrorMessage="1">
          <x14:formula1>
            <xm:f>'ID categories'!$C$2:$C$16</xm:f>
          </x14:formula1>
          <xm:sqref>D3:D6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E3:E6</xm:sqref>
        </x14:dataValidation>
        <x14:dataValidation type="list" allowBlank="1" showInputMessage="1" showErrorMessage="1">
          <x14:formula1>
            <xm:f>'ID categories'!$E$8:$E$14</xm:f>
          </x14:formula1>
          <xm:sqref>F3:F6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2019-05-20T18:25:59Z</dcterms:modified>
</cp:coreProperties>
</file>