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March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T8" i="1" l="1"/>
  <c r="AA8" i="1" s="1"/>
  <c r="U8" i="1"/>
  <c r="AB8" i="1"/>
  <c r="T9" i="1"/>
  <c r="AA9" i="1" s="1"/>
  <c r="U9" i="1"/>
  <c r="AB9" i="1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18"/>
  <c r="O3" i="18"/>
  <c r="N3" i="18"/>
  <c r="M3" i="18"/>
  <c r="L3" i="18"/>
  <c r="K3" i="18"/>
  <c r="J3" i="18"/>
  <c r="I3" i="18"/>
  <c r="H3" i="18"/>
  <c r="P3" i="26"/>
  <c r="O3" i="26"/>
  <c r="N3" i="26"/>
  <c r="M3" i="26"/>
  <c r="L3" i="26"/>
  <c r="K3" i="26"/>
  <c r="J3" i="26"/>
  <c r="I3" i="26"/>
  <c r="H3" i="26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7" i="1"/>
  <c r="AA7" i="1"/>
  <c r="AB7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6" i="1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P3" i="28"/>
  <c r="O3" i="28"/>
  <c r="N3" i="28"/>
  <c r="M3" i="28"/>
  <c r="L3" i="28"/>
  <c r="K3" i="28"/>
  <c r="J3" i="28"/>
  <c r="I3" i="28"/>
  <c r="H3" i="28"/>
  <c r="T6" i="1"/>
  <c r="AA6" i="1" s="1"/>
  <c r="AB5" i="1"/>
  <c r="T5" i="1"/>
  <c r="AA5" i="1" s="1"/>
  <c r="AB4" i="1"/>
  <c r="T4" i="1"/>
  <c r="AA4" i="1" s="1"/>
  <c r="AB3" i="1"/>
  <c r="T3" i="1"/>
  <c r="M3" i="1" s="1"/>
  <c r="L6" i="1" l="1"/>
  <c r="M7" i="1"/>
  <c r="L7" i="1"/>
  <c r="L5" i="1"/>
  <c r="AA3" i="1"/>
  <c r="L3" i="1" s="1"/>
  <c r="L4" i="1"/>
  <c r="M6" i="1"/>
  <c r="L8" i="1"/>
  <c r="L9" i="1"/>
  <c r="M9" i="1"/>
  <c r="M4" i="1"/>
  <c r="M5" i="1"/>
  <c r="M8" i="1"/>
</calcChain>
</file>

<file path=xl/comments1.xml><?xml version="1.0" encoding="utf-8"?>
<comments xmlns="http://schemas.openxmlformats.org/spreadsheetml/2006/main">
  <authors>
    <author>Shallin Busch</author>
    <author>Maher, Michael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<sst xmlns="http://schemas.openxmlformats.org/spreadsheetml/2006/main" count="81" uniqueCount="47">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</sst>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tabSelected="1" topLeftCell="J1" zoomScale="110" zoomScaleNormal="110" workbookViewId="0">
      <selection activeCell="A19" sqref="A19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s="33" customFormat="1" x14ac:dyDescent="0.2">
      <c r="A3" s="15">
        <v>6</v>
      </c>
      <c r="B3" s="15" t="s">
        <v>28</v>
      </c>
      <c r="C3" s="15" t="s">
        <v>30</v>
      </c>
      <c r="D3" s="15">
        <v>3</v>
      </c>
      <c r="E3" s="15" t="s">
        <v>37</v>
      </c>
      <c r="F3" s="15"/>
      <c r="G3" s="16">
        <v>0.45833333333333331</v>
      </c>
      <c r="H3" s="28">
        <v>43528</v>
      </c>
      <c r="I3" s="29">
        <v>25</v>
      </c>
      <c r="J3" s="29">
        <v>29.6</v>
      </c>
      <c r="K3" s="18">
        <v>9.5E-4</v>
      </c>
      <c r="L3" s="18">
        <f>U3+(LOG10((AA3-V3)/(W3-(AA3*X3))))</f>
        <v>7.1505262439571631</v>
      </c>
      <c r="M3" s="18">
        <f>U3+(LOG10((T3-V3)/(W3-(T3*X3))))</f>
        <v>7.1646571928086287</v>
      </c>
      <c r="N3" s="30">
        <v>-0.01</v>
      </c>
      <c r="O3" s="30">
        <v>0</v>
      </c>
      <c r="P3" s="30">
        <v>0.09</v>
      </c>
      <c r="Q3" s="31">
        <v>0.82</v>
      </c>
      <c r="R3" s="31">
        <v>0.26</v>
      </c>
      <c r="S3" s="31">
        <v>0.09</v>
      </c>
      <c r="T3" s="29">
        <f>((R3-O3-(S3-P3))/(Q3-N3-(S3-P3)))</f>
        <v>0.31325301204819278</v>
      </c>
      <c r="U3" s="32">
        <f t="shared" ref="U3:U7" si="0">(1245.69/(I3+273.15))+3.8275+0.00211*(35-J3)</f>
        <v>8.0169587325171889</v>
      </c>
      <c r="V3" s="29">
        <v>6.8999999999999999E-3</v>
      </c>
      <c r="W3" s="29">
        <v>2.222</v>
      </c>
      <c r="X3" s="29">
        <v>0.13300000000000001</v>
      </c>
      <c r="Y3" s="18">
        <v>11.941370388885369</v>
      </c>
      <c r="Z3" s="18">
        <v>-5.7493759226184871</v>
      </c>
      <c r="AA3" s="18">
        <f>T3-(K3*(Y3+(Z3*T3)))</f>
        <v>0.30361966903765142</v>
      </c>
      <c r="AB3" s="18">
        <f t="shared" ref="AB3:AB6" si="1">P3-S3</f>
        <v>0</v>
      </c>
    </row>
    <row r="4" spans="1:28" x14ac:dyDescent="0.2">
      <c r="A4" s="15">
        <v>8</v>
      </c>
      <c r="B4" s="15" t="s">
        <v>28</v>
      </c>
      <c r="C4" s="15" t="s">
        <v>30</v>
      </c>
      <c r="D4" s="15">
        <v>4</v>
      </c>
      <c r="E4" s="15" t="s">
        <v>37</v>
      </c>
      <c r="F4" s="15"/>
      <c r="G4" s="16">
        <v>0.45833333333333331</v>
      </c>
      <c r="H4" s="28">
        <v>43528</v>
      </c>
      <c r="I4" s="29">
        <v>25</v>
      </c>
      <c r="J4" s="29">
        <v>29.6</v>
      </c>
      <c r="K4" s="18">
        <v>9.5E-4</v>
      </c>
      <c r="L4" s="29">
        <f t="shared" ref="L4:L6" si="2">U4+(LOG10((AA4-V4)/(W4-(AA4*X4))))</f>
        <v>7.9515978142529171</v>
      </c>
      <c r="M4" s="29">
        <f t="shared" ref="M4:M6" si="3">U4+(LOG10((T4-V4)/(W4-(T4*X4))))</f>
        <v>7.9521426845113918</v>
      </c>
      <c r="N4" s="30">
        <v>0</v>
      </c>
      <c r="O4" s="30">
        <v>-0.02</v>
      </c>
      <c r="P4" s="30">
        <v>7.0000000000000007E-2</v>
      </c>
      <c r="Q4" s="31">
        <v>0.47</v>
      </c>
      <c r="R4" s="31">
        <v>0.79</v>
      </c>
      <c r="S4" s="31">
        <v>7.0000000000000007E-2</v>
      </c>
      <c r="T4" s="15">
        <f>((R4-O4-(S4-P4))/(Q4-N4-(S4-P4)))</f>
        <v>1.7234042553191491</v>
      </c>
      <c r="U4" s="32">
        <f t="shared" si="0"/>
        <v>8.0169587325171889</v>
      </c>
      <c r="V4" s="18">
        <v>6.8999999999999999E-3</v>
      </c>
      <c r="W4" s="18">
        <v>2.222</v>
      </c>
      <c r="X4" s="18">
        <v>0.13300000000000001</v>
      </c>
      <c r="Y4" s="18">
        <v>11.941370388885369</v>
      </c>
      <c r="Z4" s="18">
        <v>-5.7493759226184871</v>
      </c>
      <c r="AA4" s="18">
        <f t="shared" ref="AA4:AA6" si="4">T4-(K4*(Y4+(Z4*T4)))</f>
        <v>1.7214730274336547</v>
      </c>
      <c r="AB4" s="18">
        <f t="shared" si="1"/>
        <v>0</v>
      </c>
    </row>
    <row r="5" spans="1:28" x14ac:dyDescent="0.2">
      <c r="A5" s="15">
        <v>1</v>
      </c>
      <c r="B5" s="15" t="s">
        <v>28</v>
      </c>
      <c r="C5" s="15" t="s">
        <v>30</v>
      </c>
      <c r="D5" s="15">
        <v>6</v>
      </c>
      <c r="E5" s="15" t="s">
        <v>37</v>
      </c>
      <c r="F5" s="15"/>
      <c r="G5" s="16">
        <v>0.45833333333333331</v>
      </c>
      <c r="H5" s="28">
        <v>43528</v>
      </c>
      <c r="I5" s="29">
        <v>25</v>
      </c>
      <c r="J5" s="29">
        <v>29.6</v>
      </c>
      <c r="K5" s="18">
        <v>9.5E-4</v>
      </c>
      <c r="L5" s="29">
        <f t="shared" si="2"/>
        <v>7.352725620580018</v>
      </c>
      <c r="M5" s="29">
        <f t="shared" si="3"/>
        <v>7.3609664553419814</v>
      </c>
      <c r="N5" s="30">
        <v>0.05</v>
      </c>
      <c r="O5" s="30">
        <v>0.04</v>
      </c>
      <c r="P5" s="30">
        <v>0.04</v>
      </c>
      <c r="Q5" s="31">
        <v>0.71</v>
      </c>
      <c r="R5" s="31">
        <v>0.39</v>
      </c>
      <c r="S5" s="31">
        <v>0.1</v>
      </c>
      <c r="T5" s="15">
        <f t="shared" ref="T5:T6" si="5">((R5-O5-(S5-P5))/(Q5-N5-(S5-P5)))</f>
        <v>0.4833333333333335</v>
      </c>
      <c r="U5" s="32">
        <f t="shared" si="0"/>
        <v>8.0169587325171889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 t="shared" si="4"/>
        <v>0.47462895324169474</v>
      </c>
      <c r="AB5" s="18">
        <f t="shared" si="1"/>
        <v>-6.0000000000000005E-2</v>
      </c>
    </row>
    <row r="6" spans="1:28" x14ac:dyDescent="0.2">
      <c r="A6" s="18">
        <v>14</v>
      </c>
      <c r="B6" s="15" t="s">
        <v>28</v>
      </c>
      <c r="C6" s="15" t="s">
        <v>30</v>
      </c>
      <c r="D6" s="15">
        <v>7</v>
      </c>
      <c r="E6" s="18" t="s">
        <v>37</v>
      </c>
      <c r="F6" s="15"/>
      <c r="G6" s="16">
        <v>0.45833333333333331</v>
      </c>
      <c r="H6" s="28">
        <v>43528</v>
      </c>
      <c r="I6" s="29">
        <v>25</v>
      </c>
      <c r="J6" s="29">
        <v>29.6</v>
      </c>
      <c r="K6" s="18">
        <v>9.5E-4</v>
      </c>
      <c r="L6" s="29">
        <f t="shared" si="2"/>
        <v>7.9352518809641985</v>
      </c>
      <c r="M6" s="29">
        <f t="shared" si="3"/>
        <v>7.9359033988109653</v>
      </c>
      <c r="N6" s="30">
        <v>-0.04</v>
      </c>
      <c r="O6" s="30">
        <v>-0.01</v>
      </c>
      <c r="P6" s="30">
        <v>0.08</v>
      </c>
      <c r="Q6" s="31">
        <v>0.44</v>
      </c>
      <c r="R6" s="31">
        <v>0.79</v>
      </c>
      <c r="S6" s="31">
        <v>0.08</v>
      </c>
      <c r="T6" s="15">
        <f t="shared" si="5"/>
        <v>1.6666666666666667</v>
      </c>
      <c r="U6" s="32">
        <f t="shared" si="0"/>
        <v>8.0169587325171889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si="4"/>
        <v>1.6644255433413715</v>
      </c>
      <c r="AB6" s="18">
        <f t="shared" si="1"/>
        <v>0</v>
      </c>
    </row>
    <row r="7" spans="1:28" x14ac:dyDescent="0.2">
      <c r="A7" s="18">
        <v>9</v>
      </c>
      <c r="B7" s="15" t="s">
        <v>28</v>
      </c>
      <c r="C7" s="15" t="s">
        <v>30</v>
      </c>
      <c r="D7" s="15">
        <v>8</v>
      </c>
      <c r="E7" s="18" t="s">
        <v>37</v>
      </c>
      <c r="F7" s="15"/>
      <c r="G7" s="16">
        <v>0.45833333333333331</v>
      </c>
      <c r="H7" s="28">
        <v>43528</v>
      </c>
      <c r="I7" s="29">
        <v>25</v>
      </c>
      <c r="J7" s="29">
        <v>29.6</v>
      </c>
      <c r="K7" s="18">
        <v>9.5E-4</v>
      </c>
      <c r="L7" s="29">
        <f>U7+(LOG10((AA7-V7)/(W7-(AA7*X7))))</f>
        <v>8.1471060922914855</v>
      </c>
      <c r="M7" s="29">
        <f>U7+(LOG10((T7-V7)/(W7-(T7*X7))))</f>
        <v>8.1465900883888374</v>
      </c>
      <c r="N7" s="30">
        <v>0.01</v>
      </c>
      <c r="O7" s="30">
        <v>0.03</v>
      </c>
      <c r="P7" s="30">
        <v>0.11</v>
      </c>
      <c r="Q7" s="31">
        <v>0.44</v>
      </c>
      <c r="R7" s="31">
        <v>1.1399999999999999</v>
      </c>
      <c r="S7" s="31">
        <v>0.1</v>
      </c>
      <c r="T7" s="15">
        <f>((R7-O7-(S7-P7))/(Q7-N7-(S7-P7)))</f>
        <v>2.545454545454545</v>
      </c>
      <c r="U7" s="32">
        <f t="shared" si="0"/>
        <v>8.0169587325171889</v>
      </c>
      <c r="V7" s="18">
        <v>6.8999999999999999E-3</v>
      </c>
      <c r="W7" s="18">
        <v>2.222</v>
      </c>
      <c r="X7" s="18">
        <v>0.13300000000000001</v>
      </c>
      <c r="Y7" s="18">
        <v>11.941370388885399</v>
      </c>
      <c r="Z7" s="18">
        <v>-5.7493759226184897</v>
      </c>
      <c r="AA7" s="18">
        <f>T7-(K7*(Y7+(Z7*T7)))</f>
        <v>2.5480132799070723</v>
      </c>
      <c r="AB7" s="18">
        <f>P7-S7</f>
        <v>9.999999999999995E-3</v>
      </c>
    </row>
    <row r="8" spans="1:28" x14ac:dyDescent="0.2">
      <c r="A8" s="18">
        <v>10</v>
      </c>
      <c r="B8" s="15" t="s">
        <v>28</v>
      </c>
      <c r="C8" s="15" t="s">
        <v>30</v>
      </c>
      <c r="D8" s="15">
        <v>9</v>
      </c>
      <c r="E8" s="18" t="s">
        <v>37</v>
      </c>
      <c r="F8" s="15"/>
      <c r="G8" s="16">
        <v>0.45833333333333298</v>
      </c>
      <c r="H8" s="28">
        <v>43528</v>
      </c>
      <c r="I8" s="29">
        <v>25</v>
      </c>
      <c r="J8" s="29">
        <v>29.6</v>
      </c>
      <c r="K8" s="18">
        <v>9.5E-4</v>
      </c>
      <c r="L8" s="29">
        <f t="shared" ref="L8:L9" si="6">U8+(LOG10((AA8-V8)/(W8-(AA8*X8))))</f>
        <v>8.0920706143836121</v>
      </c>
      <c r="M8" s="29">
        <f t="shared" ref="M8:M9" si="7">U8+(LOG10((T8-V8)/(W8-(T8*X8))))</f>
        <v>8.0918190630349578</v>
      </c>
      <c r="N8" s="30">
        <v>0.02</v>
      </c>
      <c r="O8" s="30">
        <v>0.04</v>
      </c>
      <c r="P8" s="30">
        <v>0.12</v>
      </c>
      <c r="Q8" s="31">
        <v>0.44</v>
      </c>
      <c r="R8" s="31">
        <v>1</v>
      </c>
      <c r="S8" s="31">
        <v>0.12</v>
      </c>
      <c r="T8" s="15">
        <f t="shared" ref="T8:T9" si="8">((R8-O8-(S8-P8))/(Q8-N8-(S8-P8)))</f>
        <v>2.2857142857142856</v>
      </c>
      <c r="U8" s="32">
        <f t="shared" ref="U8:U9" si="9">(1245.69/(I8+273.15))+3.8275+0.00211*(35-J8)</f>
        <v>8.0169587325171889</v>
      </c>
      <c r="V8" s="18">
        <v>6.8999999999999999E-3</v>
      </c>
      <c r="W8" s="18">
        <v>2.222</v>
      </c>
      <c r="X8" s="18">
        <v>0.13300000000000001</v>
      </c>
      <c r="Y8" s="18">
        <v>11.941370388885399</v>
      </c>
      <c r="Z8" s="18">
        <v>-5.7493759226184897</v>
      </c>
      <c r="AA8" s="18">
        <f t="shared" ref="AA8:AA9" si="10">T8-(K8*(Y8+(Z8*T8)))</f>
        <v>2.2868543429911017</v>
      </c>
      <c r="AB8" s="18">
        <f t="shared" ref="AB8:AB9" si="11">P8-S8</f>
        <v>0</v>
      </c>
    </row>
    <row r="9" spans="1:28" x14ac:dyDescent="0.2">
      <c r="A9" s="18">
        <v>5</v>
      </c>
      <c r="B9" s="15" t="s">
        <v>28</v>
      </c>
      <c r="C9" s="15" t="s">
        <v>30</v>
      </c>
      <c r="D9" s="15">
        <v>10</v>
      </c>
      <c r="E9" s="18" t="s">
        <v>37</v>
      </c>
      <c r="F9" s="15"/>
      <c r="G9" s="16">
        <v>0.45833333333333298</v>
      </c>
      <c r="H9" s="28">
        <v>43528</v>
      </c>
      <c r="I9" s="29">
        <v>25</v>
      </c>
      <c r="J9" s="29">
        <v>29.6</v>
      </c>
      <c r="K9" s="18">
        <v>9.5E-4</v>
      </c>
      <c r="L9" s="29">
        <f t="shared" si="6"/>
        <v>7.9057873616543555</v>
      </c>
      <c r="M9" s="29">
        <f t="shared" si="7"/>
        <v>7.9066398336120818</v>
      </c>
      <c r="N9" s="30">
        <v>-0.01</v>
      </c>
      <c r="O9" s="30">
        <v>0.02</v>
      </c>
      <c r="P9" s="30">
        <v>0.11</v>
      </c>
      <c r="Q9" s="31">
        <v>0.5</v>
      </c>
      <c r="R9" s="31">
        <v>0.82</v>
      </c>
      <c r="S9" s="31">
        <v>0.11</v>
      </c>
      <c r="T9" s="15">
        <f t="shared" si="8"/>
        <v>1.5686274509803919</v>
      </c>
      <c r="U9" s="32">
        <f t="shared" si="9"/>
        <v>8.0169587325171889</v>
      </c>
      <c r="V9" s="18">
        <v>6.8999999999999999E-3</v>
      </c>
      <c r="W9" s="18">
        <v>2.222</v>
      </c>
      <c r="X9" s="18">
        <v>0.13300000000000001</v>
      </c>
      <c r="Y9" s="18">
        <v>11.941370388885399</v>
      </c>
      <c r="Z9" s="18">
        <v>-5.7493759226184897</v>
      </c>
      <c r="AA9" s="18">
        <f t="shared" si="10"/>
        <v>1.5658508465642647</v>
      </c>
      <c r="AB9" s="18">
        <f t="shared" si="11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categories'!$A$2:$A$5</xm:f>
          </x14:formula1>
          <xm:sqref>B3:B9</xm:sqref>
        </x14:dataValidation>
        <x14:dataValidation type="list" allowBlank="1" showInputMessage="1" showErrorMessage="1">
          <x14:formula1>
            <xm:f>'ID categories'!$B$2:$B$7</xm:f>
          </x14:formula1>
          <xm:sqref>C3:C9</xm:sqref>
        </x14:dataValidation>
        <x14:dataValidation type="list" allowBlank="1" showInputMessage="1" showErrorMessage="1">
          <x14:formula1>
            <xm:f>'ID categories'!$C$2:$C$16</xm:f>
          </x14:formula1>
          <xm:sqref>D3:D9</xm:sqref>
        </x14:dataValidation>
        <x14:dataValidation type="list" allowBlank="1" showInputMessage="1" showErrorMessage="1">
          <x14:formula1>
            <xm:f>'ID categories'!$D$8:$D$14</xm:f>
          </x14:formula1>
          <xm:sqref>E3:E9</xm:sqref>
        </x14:dataValidation>
        <x14:dataValidation type="list" allowBlank="1" showInputMessage="1" showErrorMessage="1">
          <x14:formula1>
            <xm:f>'ID categories'!$E$8:$E$14</xm:f>
          </x14:formula1>
          <xm:sqref>F3:F9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0.21</v>
      </c>
      <c r="C2" s="3">
        <v>338.96600000000001</v>
      </c>
      <c r="D2" s="3">
        <v>0.17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0.23</v>
      </c>
      <c r="C3" s="3">
        <v>339.34800000000001</v>
      </c>
      <c r="D3" s="3">
        <v>0.22</v>
      </c>
      <c r="H3" s="5">
        <f>B252</f>
        <v>0.05</v>
      </c>
      <c r="I3" s="5">
        <f>B650</f>
        <v>0.04</v>
      </c>
      <c r="J3" s="5">
        <f>B1091</f>
        <v>0.05</v>
      </c>
      <c r="K3" s="6">
        <f>D252</f>
        <v>0.11</v>
      </c>
      <c r="L3" s="6">
        <f>D650</f>
        <v>0.06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</v>
      </c>
      <c r="C4" s="3">
        <v>339.73</v>
      </c>
      <c r="D4" s="3">
        <v>0.31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0.21</v>
      </c>
    </row>
    <row r="6" spans="1:16" x14ac:dyDescent="0.2">
      <c r="A6" s="4">
        <v>340.49299999999999</v>
      </c>
      <c r="B6" s="4">
        <v>-0.15</v>
      </c>
      <c r="C6" s="3">
        <v>340.49299999999999</v>
      </c>
      <c r="D6" s="3">
        <v>0.09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-0.37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-0.56999999999999995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-0.7</v>
      </c>
    </row>
    <row r="12" spans="1:16" x14ac:dyDescent="0.2">
      <c r="A12" s="4">
        <v>342.78199999999998</v>
      </c>
      <c r="B12" s="4">
        <v>0.35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0.94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</v>
      </c>
      <c r="C14" s="3">
        <v>343.54399999999998</v>
      </c>
      <c r="D14" s="3">
        <v>0.41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-0.36</v>
      </c>
    </row>
    <row r="17" spans="1:4" x14ac:dyDescent="0.2">
      <c r="A17" s="4">
        <v>344.68799999999999</v>
      </c>
      <c r="B17" s="4">
        <v>0.48</v>
      </c>
      <c r="C17" s="3">
        <v>344.68799999999999</v>
      </c>
      <c r="D17" s="3">
        <v>-0.18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-1.47</v>
      </c>
    </row>
    <row r="19" spans="1:4" x14ac:dyDescent="0.2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-0.82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-0.05</v>
      </c>
      <c r="C23" s="3">
        <v>346.97399999999999</v>
      </c>
      <c r="D23" s="3">
        <v>0.04</v>
      </c>
    </row>
    <row r="24" spans="1:4" x14ac:dyDescent="0.2">
      <c r="A24" s="4">
        <v>347.35500000000002</v>
      </c>
      <c r="B24" s="4">
        <v>-0.02</v>
      </c>
      <c r="C24" s="3">
        <v>347.35500000000002</v>
      </c>
      <c r="D24" s="3">
        <v>0.04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0.02</v>
      </c>
    </row>
    <row r="26" spans="1:4" x14ac:dyDescent="0.2">
      <c r="A26" s="4">
        <v>348.11700000000002</v>
      </c>
      <c r="B26" s="4">
        <v>0.01</v>
      </c>
      <c r="C26" s="3">
        <v>348.11700000000002</v>
      </c>
      <c r="D26" s="3">
        <v>0.03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0.03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0.05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0.05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0.05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0.02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0.01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0.02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0.03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0.03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0.05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0.05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0.04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0.03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0.04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0.05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0.04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0.04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0.05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0.05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0.05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0.04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0.05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0.05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0.06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0.05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0.06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7.0000000000000007E-2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0.06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0.06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0.06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0.06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0.06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0.06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0.06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0.06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0.06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0.06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0.06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0.06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0.06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0.06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0.06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0.06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0.06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0.06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0.06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0.06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0.06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0.06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0.06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0.06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0.06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0.06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0.06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0.06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0.06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0.06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0.06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0.06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0.06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0.06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0.06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0.06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0.06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0.06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0.06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0.06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0.06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0.06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0.05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0.05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0.05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0.05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0.05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0.05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0.05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0.05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0.05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0.05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0.05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0.05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0.05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0.05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0.05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0.05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0.06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0.06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0.05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0.06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0.05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0.05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0.05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0.05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0.05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0.05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0.05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0.06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0.05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0.05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0.05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0.05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0.06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0.06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0.06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0.06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0.06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0.06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0.06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0.06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0.06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0.06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0.06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0.06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0.06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0.06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0.06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0.06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0.06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0.06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0.06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0.06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0.06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0.06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0.06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0.06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0.06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0.06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0.06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0.06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0.06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0.06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0.06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0.06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0.06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0.06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0.06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0.06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0.06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0.06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0.06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0.06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0.06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0.06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0.06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0.06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0.06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0.06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0.06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0.06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0.06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0.06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0.06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0.06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0.06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0.06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0.06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0.06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0.06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0.06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0.06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0.06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0.06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0.06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0.06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0.06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0.06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0.06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0.06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0.06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0.06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0.06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0.06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0.06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0.06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0.06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0.06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0.06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0.06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0.06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0.06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0.06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0.06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0.06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0.06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0.06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0.06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0.06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0.06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0.06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0.06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0.05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0.05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0.05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0.05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0.05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0.05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0.05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0.05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0.05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0.05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0.05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0.05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0.05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0.05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0.05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0.05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0.25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0.21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0.21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0.21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0.21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0.21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0.56000000000000005</v>
      </c>
      <c r="C3" s="3">
        <v>339.34800000000001</v>
      </c>
      <c r="D3" s="3">
        <v>0</v>
      </c>
      <c r="H3" s="5">
        <f>B252</f>
        <v>0.05</v>
      </c>
      <c r="I3" s="5">
        <f>B650</f>
        <v>0.04</v>
      </c>
      <c r="J3" s="5">
        <f>B1091</f>
        <v>0.04</v>
      </c>
      <c r="K3" s="6">
        <f>D252</f>
        <v>0.11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0.46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-0.4</v>
      </c>
      <c r="C7" s="3">
        <v>340.875</v>
      </c>
      <c r="D7" s="3">
        <v>-0.63</v>
      </c>
    </row>
    <row r="8" spans="1:16" x14ac:dyDescent="0.2">
      <c r="A8" s="4">
        <v>341.25599999999997</v>
      </c>
      <c r="B8" s="4">
        <v>-0.6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-0.41</v>
      </c>
      <c r="C9" s="3">
        <v>341.63799999999998</v>
      </c>
      <c r="D9" s="3">
        <v>-0.32</v>
      </c>
    </row>
    <row r="10" spans="1:16" x14ac:dyDescent="0.2">
      <c r="A10" s="4">
        <v>342.01900000000001</v>
      </c>
      <c r="B10" s="4">
        <v>-0.21</v>
      </c>
      <c r="C10" s="3">
        <v>342.01900000000001</v>
      </c>
      <c r="D10" s="3">
        <v>-0.47</v>
      </c>
    </row>
    <row r="11" spans="1:16" x14ac:dyDescent="0.2">
      <c r="A11" s="4">
        <v>342.4</v>
      </c>
      <c r="B11" s="4">
        <v>-0.56999999999999995</v>
      </c>
      <c r="C11" s="3">
        <v>342.4</v>
      </c>
      <c r="D11" s="3">
        <v>-0.89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</v>
      </c>
      <c r="C13" s="3">
        <v>343.16300000000001</v>
      </c>
      <c r="D13" s="3">
        <v>0.39</v>
      </c>
    </row>
    <row r="14" spans="1:16" x14ac:dyDescent="0.2">
      <c r="A14" s="4">
        <v>343.54399999999998</v>
      </c>
      <c r="B14" s="4">
        <v>-0.09</v>
      </c>
      <c r="C14" s="3">
        <v>343.54399999999998</v>
      </c>
      <c r="D14" s="3">
        <v>0.24</v>
      </c>
    </row>
    <row r="15" spans="1:16" x14ac:dyDescent="0.2">
      <c r="A15" s="4">
        <v>343.92599999999999</v>
      </c>
      <c r="B15" s="4">
        <v>-0.2</v>
      </c>
      <c r="C15" s="3">
        <v>343.92599999999999</v>
      </c>
      <c r="D15" s="3">
        <v>0.46</v>
      </c>
    </row>
    <row r="16" spans="1:16" x14ac:dyDescent="0.2">
      <c r="A16" s="4">
        <v>344.30700000000002</v>
      </c>
      <c r="B16" s="4">
        <v>-0.68</v>
      </c>
      <c r="C16" s="3">
        <v>344.30700000000002</v>
      </c>
      <c r="D16" s="3">
        <v>-0.18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0.02</v>
      </c>
    </row>
    <row r="18" spans="1:4" x14ac:dyDescent="0.2">
      <c r="A18" s="4">
        <v>345.06900000000002</v>
      </c>
      <c r="B18" s="4">
        <v>-0.73</v>
      </c>
      <c r="C18" s="3">
        <v>345.06900000000002</v>
      </c>
      <c r="D18" s="3">
        <v>-1.44</v>
      </c>
    </row>
    <row r="19" spans="1:4" x14ac:dyDescent="0.2">
      <c r="A19" s="4">
        <v>345.45</v>
      </c>
      <c r="B19" s="4">
        <v>1.33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-0.16</v>
      </c>
    </row>
    <row r="21" spans="1:4" x14ac:dyDescent="0.2">
      <c r="A21" s="4">
        <v>346.21199999999999</v>
      </c>
      <c r="B21" s="4">
        <v>-0.83</v>
      </c>
      <c r="C21" s="3">
        <v>346.21199999999999</v>
      </c>
      <c r="D21" s="3">
        <v>-0.04</v>
      </c>
    </row>
    <row r="22" spans="1:4" x14ac:dyDescent="0.2">
      <c r="A22" s="4">
        <v>346.59300000000002</v>
      </c>
      <c r="B22" s="4">
        <v>-0.23</v>
      </c>
      <c r="C22" s="3">
        <v>346.59300000000002</v>
      </c>
      <c r="D22" s="3">
        <v>0.15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0.06</v>
      </c>
    </row>
    <row r="25" spans="1:4" x14ac:dyDescent="0.2">
      <c r="A25" s="4">
        <v>347.73599999999999</v>
      </c>
      <c r="B25" s="4">
        <v>0.03</v>
      </c>
      <c r="C25" s="3">
        <v>347.73599999999999</v>
      </c>
      <c r="D25" s="3">
        <v>0.04</v>
      </c>
    </row>
    <row r="26" spans="1:4" x14ac:dyDescent="0.2">
      <c r="A26" s="4">
        <v>348.11700000000002</v>
      </c>
      <c r="B26" s="4">
        <v>0.03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0.06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0.06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0.06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0.06</v>
      </c>
    </row>
    <row r="34" spans="1:4" x14ac:dyDescent="0.2">
      <c r="A34" s="4">
        <v>351.16199999999998</v>
      </c>
      <c r="B34" s="4">
        <v>0.05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7.0000000000000007E-2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0.05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0.04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0.1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0.1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0.1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0.1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0.1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0.1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0.1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0.11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0.1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0.1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0.1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0.1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0.1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0.1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0.1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0.1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0.1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0.06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0.06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0.06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0.16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1.95</v>
      </c>
      <c r="C2" s="3">
        <v>338.96600000000001</v>
      </c>
      <c r="D2" s="3">
        <v>0.72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1.78</v>
      </c>
      <c r="H3" s="5">
        <f>B252</f>
        <v>0.05</v>
      </c>
      <c r="I3" s="5">
        <f>B650</f>
        <v>0.05</v>
      </c>
      <c r="J3" s="5">
        <f>B1091</f>
        <v>0.05</v>
      </c>
      <c r="K3" s="6">
        <f>D252</f>
        <v>0.1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-0.83</v>
      </c>
      <c r="C7" s="3">
        <v>340.875</v>
      </c>
      <c r="D7" s="3">
        <v>-0.65</v>
      </c>
    </row>
    <row r="8" spans="1:16" x14ac:dyDescent="0.2">
      <c r="A8" s="4">
        <v>341.25599999999997</v>
      </c>
      <c r="B8" s="4">
        <v>-0.67</v>
      </c>
      <c r="C8" s="3">
        <v>341.25599999999997</v>
      </c>
      <c r="D8" s="3">
        <v>-0.59</v>
      </c>
    </row>
    <row r="9" spans="1:16" x14ac:dyDescent="0.2">
      <c r="A9" s="4">
        <v>341.63799999999998</v>
      </c>
      <c r="B9" s="4">
        <v>-0.51</v>
      </c>
      <c r="C9" s="3">
        <v>341.63799999999998</v>
      </c>
      <c r="D9" s="3">
        <v>-0.31</v>
      </c>
    </row>
    <row r="10" spans="1:16" x14ac:dyDescent="0.2">
      <c r="A10" s="4">
        <v>342.01900000000001</v>
      </c>
      <c r="B10" s="4">
        <v>-0.55000000000000004</v>
      </c>
      <c r="C10" s="3">
        <v>342.01900000000001</v>
      </c>
      <c r="D10" s="3">
        <v>-0.61</v>
      </c>
    </row>
    <row r="11" spans="1:16" x14ac:dyDescent="0.2">
      <c r="A11" s="4">
        <v>342.4</v>
      </c>
      <c r="B11" s="4">
        <v>0</v>
      </c>
      <c r="C11" s="3">
        <v>342.4</v>
      </c>
      <c r="D11" s="3">
        <v>-1.03</v>
      </c>
    </row>
    <row r="12" spans="1:16" x14ac:dyDescent="0.2">
      <c r="A12" s="4">
        <v>342.78199999999998</v>
      </c>
      <c r="B12" s="4">
        <v>0.21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-0.1</v>
      </c>
      <c r="C13" s="3">
        <v>343.16300000000001</v>
      </c>
      <c r="D13" s="3">
        <v>0.21</v>
      </c>
    </row>
    <row r="14" spans="1:16" x14ac:dyDescent="0.2">
      <c r="A14" s="4">
        <v>343.54399999999998</v>
      </c>
      <c r="B14" s="4">
        <v>-0.18</v>
      </c>
      <c r="C14" s="3">
        <v>343.54399999999998</v>
      </c>
      <c r="D14" s="3">
        <v>0.35</v>
      </c>
    </row>
    <row r="15" spans="1:16" x14ac:dyDescent="0.2">
      <c r="A15" s="4">
        <v>343.92599999999999</v>
      </c>
      <c r="B15" s="4">
        <v>-0.23</v>
      </c>
      <c r="C15" s="3">
        <v>343.92599999999999</v>
      </c>
      <c r="D15" s="3">
        <v>0.36</v>
      </c>
    </row>
    <row r="16" spans="1:16" x14ac:dyDescent="0.2">
      <c r="A16" s="4">
        <v>344.30700000000002</v>
      </c>
      <c r="B16" s="4">
        <v>-0.99</v>
      </c>
      <c r="C16" s="3">
        <v>344.30700000000002</v>
      </c>
      <c r="D16" s="3">
        <v>-0.38</v>
      </c>
    </row>
    <row r="17" spans="1:4" x14ac:dyDescent="0.2">
      <c r="A17" s="4">
        <v>344.68799999999999</v>
      </c>
      <c r="B17" s="4">
        <v>-0.31</v>
      </c>
      <c r="C17" s="3">
        <v>344.68799999999999</v>
      </c>
      <c r="D17" s="3">
        <v>-0.27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-0.35</v>
      </c>
      <c r="C20" s="3">
        <v>345.83100000000002</v>
      </c>
      <c r="D20" s="3">
        <v>1.03</v>
      </c>
    </row>
    <row r="21" spans="1:4" x14ac:dyDescent="0.2">
      <c r="A21" s="4">
        <v>346.21199999999999</v>
      </c>
      <c r="B21" s="4">
        <v>-0.8</v>
      </c>
      <c r="C21" s="3">
        <v>346.21199999999999</v>
      </c>
      <c r="D21" s="3">
        <v>-0.28000000000000003</v>
      </c>
    </row>
    <row r="22" spans="1:4" x14ac:dyDescent="0.2">
      <c r="A22" s="4">
        <v>346.59300000000002</v>
      </c>
      <c r="B22" s="4">
        <v>-0.3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-7.0000000000000007E-2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-0.01</v>
      </c>
      <c r="C24" s="3">
        <v>347.35500000000002</v>
      </c>
      <c r="D24" s="3">
        <v>0.05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0.06</v>
      </c>
    </row>
    <row r="26" spans="1:4" x14ac:dyDescent="0.2">
      <c r="A26" s="4">
        <v>348.11700000000002</v>
      </c>
      <c r="B26" s="4">
        <v>0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0.04</v>
      </c>
      <c r="C28" s="3">
        <v>348.87900000000002</v>
      </c>
      <c r="D28" s="3">
        <v>0.08</v>
      </c>
    </row>
    <row r="29" spans="1:4" x14ac:dyDescent="0.2">
      <c r="A29" s="4">
        <v>349.25900000000001</v>
      </c>
      <c r="B29" s="4">
        <v>0.04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0.09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0.05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0.05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0.06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0.05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0.06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0.05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0.09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0.09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0.09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0.09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0.06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0.06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0.06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0.06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0.06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7.0000000000000007E-2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7.0000000000000007E-2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7.0000000000000007E-2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7.0000000000000007E-2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0.08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0.08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0.08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0.08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0.08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0.09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0.09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0.1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0.13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0.13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0.14000000000000001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0.15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0.18</v>
      </c>
    </row>
    <row r="1799" spans="1:4" x14ac:dyDescent="0.2">
      <c r="A1799" s="4">
        <v>953.23699999999997</v>
      </c>
      <c r="B1799" s="4">
        <v>0.19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0.19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0.2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0.2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0.21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0.21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0.22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0.23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0.23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0.23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0.23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0.24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0.24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0.24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0.24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0.24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0.24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0.24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0.24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0.24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0.25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0.25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0.25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0.25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0.25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0.24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0.24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0.24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0.24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0.24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0.23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0.23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0.23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0.21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0.21</v>
      </c>
    </row>
    <row r="1970" spans="1:4" x14ac:dyDescent="0.2">
      <c r="A1970" s="4">
        <v>1003.2329999999999</v>
      </c>
      <c r="B1970" s="4">
        <v>0.21</v>
      </c>
      <c r="C1970" s="3">
        <v>1003.2329999999999</v>
      </c>
      <c r="D1970" s="3">
        <v>0.21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0.21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0.19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0.19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0.19</v>
      </c>
    </row>
    <row r="1992" spans="1:4" x14ac:dyDescent="0.2">
      <c r="A1992" s="4">
        <v>1009.545</v>
      </c>
      <c r="B1992" s="4">
        <v>0.19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0.19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0.19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0.15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0.16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0.16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0.16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2019-04-23T18:49:45Z</dcterms:modified>
</cp:coreProperties>
</file>