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6" i="1"/>
  <c r="U5" i="1"/>
  <c r="M5" i="1" s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5" i="1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6" i="1"/>
  <c r="T6" i="1"/>
  <c r="T5" i="1"/>
  <c r="AA5" i="1" s="1"/>
  <c r="AB4" i="1"/>
  <c r="T4" i="1"/>
  <c r="AA4" i="1" s="1"/>
  <c r="AB3" i="1"/>
  <c r="T3" i="1"/>
  <c r="AA3" i="1" s="1"/>
  <c r="M4" i="1"/>
  <c r="M6" i="1" l="1"/>
  <c r="L3" i="1"/>
  <c r="L4" i="1"/>
  <c r="L5" i="1"/>
  <c r="M3" i="1"/>
  <c r="AA6" i="1"/>
  <c r="L6" i="1" s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<sst xmlns="http://schemas.openxmlformats.org/spreadsheetml/2006/main" count="76" uniqueCount="51">
  <si>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</si>
  <si>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</si>
  <si>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</si>
  <si>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</si>
  <si>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</si>
  <si>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</si>
  <si>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</si>
  <si>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</si>
  <si>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</si>
  <si>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</si>
  <si>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</si>
  <si>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</si>
  <si>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</si>
  <si>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</si>
  <si>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</si>
  <si>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</si>
  <si>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</si>
  <si>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</si>
  <si>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</si>
  <si>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</si>
  <si>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</si>
  <si>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</si>
  <si>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</si>
  <si>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</si>
  <si>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</si>
  <si>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</si>
  <si>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</si>
  <si>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</si>
  <si>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</si>
  <si>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</si>
  <si>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</si>
  <si>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</si>
  <si>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</si>
  <si>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</si>
  <si>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</si>
  <si>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</si>
  <si>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</si>
  <si>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</si>
  <si>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</si>
  <si>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</si>
  <si>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</si>
  <si>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</si>
  <si>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</si>
  <si>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</si>
  <si>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</si>
  <si>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</si>
  <si>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</si>
  <si>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CH10</t>
  </si>
  <si>
    <t>CH07</t>
  </si>
  <si>
    <t>CH09</t>
  </si>
  <si>
    <t>CH08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</si>
</sst>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tabSelected="1" zoomScale="110" zoomScaleNormal="110" workbookViewId="0">
      <selection activeCell="E10" sqref="E10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16.5703125" style="18" bestFit="1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s="33" customFormat="1" x14ac:dyDescent="0.2">
      <c r="A3" s="15">
        <v>2</v>
      </c>
      <c r="B3" s="15" t="s">
        <v>28</v>
      </c>
      <c r="C3" s="15" t="s">
        <v>30</v>
      </c>
      <c r="D3" s="15" t="s">
        <v>47</v>
      </c>
      <c r="E3" s="15" t="s">
        <v>37</v>
      </c>
      <c r="F3" s="15"/>
      <c r="G3" s="16">
        <v>0.45833333333333331</v>
      </c>
      <c r="H3" s="28">
        <v>43537</v>
      </c>
      <c r="I3" s="29">
        <v>25</v>
      </c>
      <c r="J3" s="29">
        <v>29.5</v>
      </c>
      <c r="K3" s="18">
        <v>9.5E-4</v>
      </c>
      <c r="L3" s="18">
        <f>U3+(LOG10((AA3-V3)/(W3-(AA3*X3))))</f>
        <v>7.0442920350367553</v>
      </c>
      <c r="M3" s="18">
        <f>U3+(LOG10((T3-V3)/(W3-(T3*X3))))</f>
        <v>7.0627585322690223</v>
      </c>
      <c r="N3" s="30">
        <v>-0.01</v>
      </c>
      <c r="O3" s="30">
        <v>0.01</v>
      </c>
      <c r="P3" s="30">
        <v>0.1</v>
      </c>
      <c r="Q3" s="31">
        <v>0.75</v>
      </c>
      <c r="R3" s="31">
        <v>0.2</v>
      </c>
      <c r="S3" s="31">
        <v>0.1</v>
      </c>
      <c r="T3" s="29">
        <f>((R3-O3-(S3-P3))/(Q3-N3-(S3-P3)))</f>
        <v>0.25</v>
      </c>
      <c r="U3" s="32">
        <f t="shared" ref="U3:U6" si="0">(1245.69/(I3+273.15))+3.8275+0.00211*(35-J3)</f>
        <v>8.0171697325171891</v>
      </c>
      <c r="V3" s="29">
        <v>6.8999999999999999E-3</v>
      </c>
      <c r="W3" s="29">
        <v>2.222</v>
      </c>
      <c r="X3" s="29">
        <v>0.13300000000000001</v>
      </c>
      <c r="Y3" s="18">
        <v>11.941370388885369</v>
      </c>
      <c r="Z3" s="18">
        <v>-5.7493759226184871</v>
      </c>
      <c r="AA3" s="18">
        <f>T3-(K3*(Y3+(Z3*T3)))</f>
        <v>0.24002117491218078</v>
      </c>
      <c r="AB3" s="18">
        <f t="shared" ref="AB3:AB6" si="1">P3-S3</f>
        <v>0</v>
      </c>
    </row>
    <row r="4" spans="1:28" x14ac:dyDescent="0.2">
      <c r="A4" s="15">
        <v>8</v>
      </c>
      <c r="B4" s="15" t="s">
        <v>28</v>
      </c>
      <c r="C4" s="15" t="s">
        <v>30</v>
      </c>
      <c r="D4" s="15" t="s">
        <v>48</v>
      </c>
      <c r="E4" s="15" t="s">
        <v>37</v>
      </c>
      <c r="F4" s="15"/>
      <c r="G4" s="16">
        <v>0.45833333333333331</v>
      </c>
      <c r="H4" s="28">
        <v>43537</v>
      </c>
      <c r="I4" s="29">
        <v>25</v>
      </c>
      <c r="J4" s="29">
        <v>29.5</v>
      </c>
      <c r="K4" s="18">
        <v>9.5E-4</v>
      </c>
      <c r="L4" s="29">
        <f t="shared" ref="L4:L6" si="2">U4+(LOG10((AA4-V4)/(W4-(AA4*X4))))</f>
        <v>7.7988609213617019</v>
      </c>
      <c r="M4" s="29">
        <f t="shared" ref="M4:M6" si="3">U4+(LOG10((T4-V4)/(W4-(T4*X4))))</f>
        <v>7.8005524553151036</v>
      </c>
      <c r="N4" s="30">
        <v>-0.05</v>
      </c>
      <c r="O4" s="30">
        <v>-0.02</v>
      </c>
      <c r="P4" s="30">
        <v>7.0000000000000007E-2</v>
      </c>
      <c r="Q4" s="31">
        <v>0.46</v>
      </c>
      <c r="R4" s="31">
        <v>0.62</v>
      </c>
      <c r="S4" s="31">
        <v>7.0000000000000007E-2</v>
      </c>
      <c r="T4" s="15">
        <f t="shared" ref="T4:T6" si="4">((R4-O4-(S4-P4))/(Q4-N4-(S4-P4)))</f>
        <v>1.2549019607843137</v>
      </c>
      <c r="U4" s="32">
        <f t="shared" si="0"/>
        <v>8.0171697325171891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 t="shared" ref="AA4:AA6" si="5">T4-(K4*(Y4+(Z4*T4)))</f>
        <v>1.2504118168775236</v>
      </c>
      <c r="AB4" s="18">
        <f t="shared" si="1"/>
        <v>0</v>
      </c>
    </row>
    <row r="5" spans="1:28" x14ac:dyDescent="0.2">
      <c r="A5" s="18">
        <v>16</v>
      </c>
      <c r="B5" s="15" t="s">
        <v>28</v>
      </c>
      <c r="C5" s="15" t="s">
        <v>30</v>
      </c>
      <c r="D5" s="15" t="s">
        <v>50</v>
      </c>
      <c r="E5" s="18" t="s">
        <v>37</v>
      </c>
      <c r="F5" s="15"/>
      <c r="G5" s="16">
        <v>0.45833333333333331</v>
      </c>
      <c r="H5" s="28">
        <v>43537</v>
      </c>
      <c r="I5" s="29">
        <v>25</v>
      </c>
      <c r="J5" s="29">
        <v>29.5</v>
      </c>
      <c r="K5" s="18">
        <v>9.5E-4</v>
      </c>
      <c r="L5" s="29">
        <f t="shared" si="2"/>
        <v>7.0748820440780156</v>
      </c>
      <c r="M5" s="29">
        <f t="shared" si="3"/>
        <v>7.091997051558951</v>
      </c>
      <c r="N5" s="30">
        <v>0</v>
      </c>
      <c r="O5" s="30">
        <v>0.01</v>
      </c>
      <c r="P5" s="30">
        <v>0.1</v>
      </c>
      <c r="Q5" s="31">
        <v>0.75</v>
      </c>
      <c r="R5" s="31">
        <v>0.21</v>
      </c>
      <c r="S5" s="31">
        <v>0.1</v>
      </c>
      <c r="T5" s="15">
        <f t="shared" si="4"/>
        <v>0.26666666666666666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si="5"/>
        <v>0.2567788733642889</v>
      </c>
      <c r="AB5" s="18">
        <f t="shared" si="1"/>
        <v>0</v>
      </c>
    </row>
    <row r="6" spans="1:28" x14ac:dyDescent="0.2">
      <c r="A6" s="18">
        <v>17</v>
      </c>
      <c r="B6" s="15" t="s">
        <v>28</v>
      </c>
      <c r="C6" s="15" t="s">
        <v>30</v>
      </c>
      <c r="D6" s="15" t="s">
        <v>49</v>
      </c>
      <c r="E6" s="18" t="s">
        <v>37</v>
      </c>
      <c r="F6" s="15"/>
      <c r="G6" s="16">
        <v>0.45833333333333331</v>
      </c>
      <c r="H6" s="28">
        <v>43537</v>
      </c>
      <c r="I6" s="29">
        <v>25</v>
      </c>
      <c r="J6" s="29">
        <v>29.5</v>
      </c>
      <c r="K6" s="18">
        <v>9.5E-4</v>
      </c>
      <c r="L6" s="29">
        <f t="shared" si="2"/>
        <v>7.8050022993856887</v>
      </c>
      <c r="M6" s="29">
        <f t="shared" si="3"/>
        <v>7.8066406053791573</v>
      </c>
      <c r="N6" s="30">
        <v>-0.03</v>
      </c>
      <c r="O6" s="30">
        <v>-0.01</v>
      </c>
      <c r="P6" s="30">
        <v>0.08</v>
      </c>
      <c r="Q6" s="31">
        <v>0.56999999999999995</v>
      </c>
      <c r="R6" s="31">
        <v>0.75</v>
      </c>
      <c r="S6" s="31">
        <v>0.09</v>
      </c>
      <c r="T6" s="15">
        <f t="shared" si="4"/>
        <v>1.2711864406779663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5"/>
        <v>1.2667852410879585</v>
      </c>
      <c r="AB6" s="18">
        <f t="shared" si="1"/>
        <v>-9.999999999999995E-3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B3:B6</xm:sqref>
        </x14:dataValidation>
        <x14:dataValidation type="list" allowBlank="1" showInputMessage="1" showErrorMessage="1">
          <x14:formula1>
            <xm:f>'ID categories'!$B$2:$B$7</xm:f>
          </x14:formula1>
          <xm:sqref>C3:C6</xm:sqref>
        </x14:dataValidation>
        <x14:dataValidation type="list" allowBlank="1" showInputMessage="1" showErrorMessage="1">
          <x14:formula1>
            <xm:f>'ID categories'!$C$2:$C$16</xm:f>
          </x14:formula1>
          <xm:sqref>D3:D6</xm:sqref>
        </x14:dataValidation>
        <x14:dataValidation type="list" allowBlank="1" showInputMessage="1" showErrorMessage="1">
          <x14:formula1>
            <xm:f>'ID categories'!$D$8:$D$14</xm:f>
          </x14:formula1>
          <xm:sqref>E3:E6</xm:sqref>
        </x14:dataValidation>
        <x14:dataValidation type="list" allowBlank="1" showInputMessage="1" showErrorMessage="1">
          <x14:formula1>
            <xm:f>'ID categories'!$E$8:$E$14</xm:f>
          </x14:formula1>
          <xm:sqref>F3:F6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2019-04-23T19:06:39Z</dcterms:modified>
</cp:coreProperties>
</file>