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01. Experiments\02. MUK_MOATS_Krill\SPEC\"/>
    </mc:Choice>
  </mc:AlternateContent>
  <workbookProtection lockStructure="1"/>
  <bookViews>
    <workbookView xWindow="0" yWindow="0" windowWidth="25200" windowHeight="11850" tabRatio="748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externalReferences>
    <externalReference r:id="rId29"/>
  </externalReference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6" i="1" l="1"/>
  <c r="V16" i="1"/>
  <c r="U16" i="1"/>
  <c r="AB16" i="1" s="1"/>
  <c r="AC15" i="1"/>
  <c r="V15" i="1"/>
  <c r="U15" i="1"/>
  <c r="AB15" i="1" s="1"/>
  <c r="N15" i="1"/>
  <c r="AC14" i="1"/>
  <c r="V14" i="1"/>
  <c r="U14" i="1"/>
  <c r="AB14" i="1" s="1"/>
  <c r="AC13" i="1"/>
  <c r="V13" i="1"/>
  <c r="U13" i="1"/>
  <c r="AB13" i="1" s="1"/>
  <c r="AC12" i="1"/>
  <c r="V12" i="1"/>
  <c r="U12" i="1"/>
  <c r="AB12" i="1" s="1"/>
  <c r="M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15" i="1" l="1"/>
  <c r="N13" i="1"/>
  <c r="N11" i="1"/>
  <c r="M6" i="1"/>
  <c r="N9" i="1"/>
  <c r="N16" i="1"/>
  <c r="M4" i="1"/>
  <c r="M7" i="1"/>
  <c r="M5" i="1"/>
  <c r="M8" i="1"/>
  <c r="M3" i="1"/>
  <c r="M11" i="1"/>
  <c r="N7" i="1"/>
  <c r="M16" i="1"/>
  <c r="N3" i="1"/>
  <c r="N12" i="1"/>
  <c r="N8" i="1"/>
  <c r="N14" i="1"/>
  <c r="N10" i="1"/>
  <c r="N6" i="1"/>
  <c r="N5" i="1"/>
  <c r="M13" i="1"/>
  <c r="M9" i="1"/>
  <c r="M10" i="1"/>
  <c r="M14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>
  <authors>
    <author>Shallin Busch</author>
  </authors>
  <commentLis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<sst xmlns="http://schemas.openxmlformats.org/spreadsheetml/2006/main" count="126" uniqueCount="47">
  <si>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</si>
  <si>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</si>
  <si>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</si>
  <si>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</si>
  <si>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</si>
  <si>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</si>
  <si>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</si>
  <si>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</si>
  <si>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</si>
  <si>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</si>
  <si>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</si>
  <si>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</si>
  <si>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</si>
  <si>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</si>
  <si>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</si>
  <si>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</si>
  <si>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</si>
  <si>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</si>
  <si>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</si>
  <si>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</si>
  <si>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</si>
  <si>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</si>
  <si>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</si>
  <si>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</si>
  <si>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</si>
  <si>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</si>
  <si>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</si>
  <si>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</si>
  <si>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</si>
  <si>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</si>
  <si>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</si>
  <si>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</si>
  <si>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</si>
  <si>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</si>
  <si>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</si>
  <si>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</si>
  <si>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</si>
  <si>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</si>
  <si>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Absorbance:209</t>
  </si>
  <si>
    <t>ID_3</t>
  </si>
  <si>
    <t>Leave Blank</t>
  </si>
  <si>
    <t>Inputs</t>
  </si>
  <si>
    <t>Fasting</t>
  </si>
  <si>
    <t xml:space="preserve">IA </t>
  </si>
  <si>
    <t xml:space="preserve">IA &amp; EZ </t>
  </si>
  <si>
    <t xml:space="preserve">IA &amp; ART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</si>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</sst>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PH.2019.09.19_krill_MOATS_problem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categor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F4" sqref="F4"/>
    </sheetView>
  </sheetViews>
  <sheetFormatPr defaultColWidth="11.42578125" defaultRowHeight="12.75" x14ac:dyDescent="0.2"/>
  <cols>
    <col min="4" max="4" width="15.42578125" customWidth="1"/>
    <col min="6" max="6" width="14.42578125" customWidth="1"/>
  </cols>
  <sheetData>
    <row r="1" spans="1:6" x14ac:dyDescent="0.2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39</v>
      </c>
    </row>
    <row r="2" spans="1:6" x14ac:dyDescent="0.2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41</v>
      </c>
    </row>
    <row r="3" spans="1:6" x14ac:dyDescent="0.2">
      <c r="A3" s="11" t="s">
        <v>29</v>
      </c>
      <c r="B3" s="11" t="s">
        <v>31</v>
      </c>
      <c r="C3">
        <v>2</v>
      </c>
      <c r="F3" s="11"/>
    </row>
    <row r="4" spans="1:6" x14ac:dyDescent="0.2">
      <c r="A4" t="s">
        <v>34</v>
      </c>
      <c r="B4" s="11" t="s">
        <v>32</v>
      </c>
      <c r="C4">
        <v>3</v>
      </c>
      <c r="F4" s="11" t="s">
        <v>42</v>
      </c>
    </row>
    <row r="5" spans="1:6" x14ac:dyDescent="0.2">
      <c r="A5" t="s">
        <v>35</v>
      </c>
      <c r="C5">
        <v>4</v>
      </c>
    </row>
    <row r="6" spans="1:6" x14ac:dyDescent="0.2">
      <c r="A6" t="s">
        <v>37</v>
      </c>
      <c r="C6">
        <v>5</v>
      </c>
      <c r="D6" s="11"/>
      <c r="E6" s="11"/>
      <c r="F6" s="11" t="s">
        <v>43</v>
      </c>
    </row>
    <row r="7" spans="1:6" x14ac:dyDescent="0.2">
      <c r="C7">
        <v>6</v>
      </c>
      <c r="D7" s="11"/>
      <c r="E7" s="11"/>
      <c r="F7" s="11" t="s">
        <v>44</v>
      </c>
    </row>
    <row r="8" spans="1:6" x14ac:dyDescent="0.2">
      <c r="C8">
        <v>7</v>
      </c>
      <c r="D8" s="11"/>
      <c r="F8" s="11" t="s">
        <v>45</v>
      </c>
    </row>
    <row r="9" spans="1:6" x14ac:dyDescent="0.2">
      <c r="C9">
        <v>8</v>
      </c>
      <c r="D9" s="11"/>
      <c r="F9" s="11" t="s">
        <v>46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0.03</v>
      </c>
      <c r="J3" s="5">
        <f>B1091</f>
        <v>0.12</v>
      </c>
      <c r="K3" s="6">
        <f>D252</f>
        <v>0.67</v>
      </c>
      <c r="L3" s="6">
        <f>D650</f>
        <v>0.46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0.78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1.65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0.36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-0.01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0.66</v>
      </c>
    </row>
    <row r="9" spans="1:16" x14ac:dyDescent="0.2">
      <c r="A9" s="4">
        <v>341.63799999999998</v>
      </c>
      <c r="B9" s="4">
        <v>-1.41</v>
      </c>
      <c r="C9" s="3">
        <v>341.63799999999998</v>
      </c>
      <c r="D9" s="3">
        <v>-1.07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0.36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0.33</v>
      </c>
    </row>
    <row r="12" spans="1:16" x14ac:dyDescent="0.2">
      <c r="A12" s="4">
        <v>342.78199999999998</v>
      </c>
      <c r="B12" s="4">
        <v>-0.85</v>
      </c>
      <c r="C12" s="3">
        <v>342.78199999999998</v>
      </c>
      <c r="D12" s="3">
        <v>0.6</v>
      </c>
    </row>
    <row r="13" spans="1:16" x14ac:dyDescent="0.2">
      <c r="A13" s="4">
        <v>343.16300000000001</v>
      </c>
      <c r="B13" s="4">
        <v>-0.85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-0.75</v>
      </c>
      <c r="C14" s="3">
        <v>343.54399999999998</v>
      </c>
      <c r="D14" s="3">
        <v>-0.5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0.48</v>
      </c>
    </row>
    <row r="16" spans="1:16" x14ac:dyDescent="0.2">
      <c r="A16" s="4">
        <v>344.30700000000002</v>
      </c>
      <c r="B16" s="4">
        <v>-1.84</v>
      </c>
      <c r="C16" s="3">
        <v>344.30700000000002</v>
      </c>
      <c r="D16" s="3">
        <v>-1.47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0.05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-0.04</v>
      </c>
      <c r="C20" s="3">
        <v>345.83100000000002</v>
      </c>
      <c r="D20" s="3">
        <v>0.15</v>
      </c>
    </row>
    <row r="21" spans="1:4" x14ac:dyDescent="0.2">
      <c r="A21" s="4">
        <v>346.21199999999999</v>
      </c>
      <c r="B21" s="4">
        <v>0.2</v>
      </c>
      <c r="C21" s="3">
        <v>346.21199999999999</v>
      </c>
      <c r="D21" s="3">
        <v>0.36</v>
      </c>
    </row>
    <row r="22" spans="1:4" x14ac:dyDescent="0.2">
      <c r="A22" s="4">
        <v>346.59300000000002</v>
      </c>
      <c r="B22" s="4">
        <v>0.23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0.46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0.67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0.64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0.64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0.63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0.62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0.62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0.61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1.45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1.57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1.61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1.62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0.01</v>
      </c>
      <c r="J3" s="5">
        <f>B1091</f>
        <v>0.09</v>
      </c>
      <c r="K3" s="6">
        <f>D252</f>
        <v>0.72</v>
      </c>
      <c r="L3" s="6">
        <f>D650</f>
        <v>0.39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0.61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0.82</v>
      </c>
      <c r="C6" s="3">
        <v>340.49299999999999</v>
      </c>
      <c r="D6" s="3">
        <v>0.05</v>
      </c>
    </row>
    <row r="7" spans="1:16" x14ac:dyDescent="0.2">
      <c r="A7" s="4">
        <v>340.875</v>
      </c>
      <c r="B7" s="4">
        <v>0.33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-1.57</v>
      </c>
      <c r="C9" s="3">
        <v>341.63799999999998</v>
      </c>
      <c r="D9" s="3">
        <v>-1.18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-1.07</v>
      </c>
      <c r="C12" s="3">
        <v>342.78199999999998</v>
      </c>
      <c r="D12" s="3">
        <v>-0.69</v>
      </c>
    </row>
    <row r="13" spans="1:16" x14ac:dyDescent="0.2">
      <c r="A13" s="4">
        <v>343.16300000000001</v>
      </c>
      <c r="B13" s="4">
        <v>-1.23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-1.1200000000000001</v>
      </c>
    </row>
    <row r="15" spans="1:16" x14ac:dyDescent="0.2">
      <c r="A15" s="4">
        <v>343.92599999999999</v>
      </c>
      <c r="B15" s="4">
        <v>0.59</v>
      </c>
      <c r="C15" s="3">
        <v>343.92599999999999</v>
      </c>
      <c r="D15" s="3">
        <v>0.69</v>
      </c>
    </row>
    <row r="16" spans="1:16" x14ac:dyDescent="0.2">
      <c r="A16" s="4">
        <v>344.30700000000002</v>
      </c>
      <c r="B16" s="4">
        <v>-1.75</v>
      </c>
      <c r="C16" s="3">
        <v>344.30700000000002</v>
      </c>
      <c r="D16" s="3">
        <v>-1.55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0.52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-0.72</v>
      </c>
      <c r="C19" s="3">
        <v>345.45</v>
      </c>
      <c r="D19" s="3">
        <v>-0.15</v>
      </c>
    </row>
    <row r="20" spans="1:4" x14ac:dyDescent="0.2">
      <c r="A20" s="4">
        <v>345.83100000000002</v>
      </c>
      <c r="B20" s="4">
        <v>-0.48</v>
      </c>
      <c r="C20" s="3">
        <v>345.83100000000002</v>
      </c>
      <c r="D20" s="3">
        <v>0.32</v>
      </c>
    </row>
    <row r="21" spans="1:4" x14ac:dyDescent="0.2">
      <c r="A21" s="4">
        <v>346.21199999999999</v>
      </c>
      <c r="B21" s="4">
        <v>-0.19</v>
      </c>
      <c r="C21" s="3">
        <v>346.21199999999999</v>
      </c>
      <c r="D21" s="3">
        <v>0.81</v>
      </c>
    </row>
    <row r="22" spans="1:4" x14ac:dyDescent="0.2">
      <c r="A22" s="4">
        <v>346.59300000000002</v>
      </c>
      <c r="B22" s="4">
        <v>0.01</v>
      </c>
      <c r="C22" s="3">
        <v>346.59300000000002</v>
      </c>
      <c r="D22" s="3">
        <v>0.2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0.5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0.56000000000000005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0.57999999999999996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0.61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0.61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0.63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0.65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0.65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0.65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0.67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0.68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0.68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0.69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0.69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0.69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0.69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0.7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0.7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0.73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0.73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0.73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0.73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0.73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0.73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0.73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0.73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0.73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0.73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0.73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0.73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0.73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0.73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0.73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0.73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0.73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0.72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0.72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0.72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0.72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0.72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0.72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0.72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0.72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0.72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0.72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0.71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0.71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0.71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0.71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0.7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0.7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0.7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0.7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0.7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0.69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0.67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0.67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0.67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0.66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0.66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0.65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0.65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0.64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0.63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0.62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0.62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0.6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0.59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0.59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0.57999999999999996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0.57999999999999996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0.56000000000000005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0.53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0.52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0.51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0.32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0.32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0.34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0.34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0.35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0.36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0.39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0.39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0.39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1.43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1.41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</v>
      </c>
      <c r="C1939" s="3">
        <v>994.29100000000005</v>
      </c>
      <c r="D1939" s="3">
        <v>1.43</v>
      </c>
    </row>
    <row r="1940" spans="1:4" x14ac:dyDescent="0.2">
      <c r="A1940" s="4">
        <v>994.58</v>
      </c>
      <c r="B1940" s="4">
        <v>1.4</v>
      </c>
      <c r="C1940" s="3">
        <v>994.58</v>
      </c>
      <c r="D1940" s="3">
        <v>1.42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1.34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1.31</v>
      </c>
    </row>
    <row r="1960" spans="1:4" x14ac:dyDescent="0.2">
      <c r="A1960" s="4">
        <v>1000.354</v>
      </c>
      <c r="B1960" s="4">
        <v>1.32</v>
      </c>
      <c r="C1960" s="3">
        <v>1000.354</v>
      </c>
      <c r="D1960" s="3">
        <v>1.29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1.28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1.32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1.28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1.24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1.21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0.82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-0.56000000000000005</v>
      </c>
      <c r="H3" s="5">
        <f>B252</f>
        <v>0.03</v>
      </c>
      <c r="I3" s="5">
        <f>B650</f>
        <v>0.04</v>
      </c>
      <c r="J3" s="5">
        <f>B1091</f>
        <v>0.13</v>
      </c>
      <c r="K3" s="6">
        <f>D252</f>
        <v>0.7</v>
      </c>
      <c r="L3" s="6">
        <f>D650</f>
        <v>0.4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-0.18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0.13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-0.09</v>
      </c>
    </row>
    <row r="8" spans="1:16" x14ac:dyDescent="0.2">
      <c r="A8" s="4">
        <v>341.25599999999997</v>
      </c>
      <c r="B8" s="4">
        <v>-0.14000000000000001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-0.55000000000000004</v>
      </c>
      <c r="C9" s="3">
        <v>341.63799999999998</v>
      </c>
      <c r="D9" s="3">
        <v>-1.43</v>
      </c>
    </row>
    <row r="10" spans="1:16" x14ac:dyDescent="0.2">
      <c r="A10" s="4">
        <v>342.01900000000001</v>
      </c>
      <c r="B10" s="4">
        <v>0.2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-1.03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-1.28</v>
      </c>
    </row>
    <row r="14" spans="1:16" x14ac:dyDescent="0.2">
      <c r="A14" s="4">
        <v>343.54399999999998</v>
      </c>
      <c r="B14" s="4">
        <v>-0.85</v>
      </c>
      <c r="C14" s="3">
        <v>343.54399999999998</v>
      </c>
      <c r="D14" s="3">
        <v>-0.4</v>
      </c>
    </row>
    <row r="15" spans="1:16" x14ac:dyDescent="0.2">
      <c r="A15" s="4">
        <v>343.92599999999999</v>
      </c>
      <c r="B15" s="4">
        <v>0.43</v>
      </c>
      <c r="C15" s="3">
        <v>343.92599999999999</v>
      </c>
      <c r="D15" s="3">
        <v>1.53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-1.8</v>
      </c>
    </row>
    <row r="17" spans="1:4" x14ac:dyDescent="0.2">
      <c r="A17" s="4">
        <v>344.68799999999999</v>
      </c>
      <c r="B17" s="4">
        <v>-0.09</v>
      </c>
      <c r="C17" s="3">
        <v>344.68799999999999</v>
      </c>
      <c r="D17" s="3">
        <v>1.1200000000000001</v>
      </c>
    </row>
    <row r="18" spans="1:4" x14ac:dyDescent="0.2">
      <c r="A18" s="4">
        <v>345.06900000000002</v>
      </c>
      <c r="B18" s="4">
        <v>-0.41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0.26</v>
      </c>
    </row>
    <row r="21" spans="1:4" x14ac:dyDescent="0.2">
      <c r="A21" s="4">
        <v>346.21199999999999</v>
      </c>
      <c r="B21" s="4">
        <v>0.05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0.06</v>
      </c>
      <c r="C22" s="3">
        <v>346.59300000000002</v>
      </c>
      <c r="D22" s="3">
        <v>0.92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0.46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0.61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0.63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0.65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0.65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0.65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0.65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0.65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0.66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0.66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0.66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0.67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0.67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0.67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0.67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0.68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0.68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0.68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0.69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0.69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0.69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0.69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0.69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0.7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0.7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0.7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0.7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0.7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0.7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0.7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0.7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0.7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0.7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0.7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0.7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0.7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0.7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0.71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0.7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0.69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0.69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0.69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0.69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0.69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0.69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0.67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0.66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0.63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0.62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0.61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0.61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0.6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0.6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0.53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0.53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0.46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0.36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0.37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0.37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0.38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0.39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0.4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0.4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0.39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0.39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0.36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0.36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0.35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1.73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1.46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1.25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1.1000000000000001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0.68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</v>
      </c>
      <c r="L3" s="6">
        <f>D650</f>
        <v>0.44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0.51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1.7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1.27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-0.15</v>
      </c>
      <c r="C8" s="3">
        <v>341.25599999999997</v>
      </c>
      <c r="D8" s="3">
        <v>-0.3</v>
      </c>
    </row>
    <row r="9" spans="1:16" x14ac:dyDescent="0.2">
      <c r="A9" s="4">
        <v>341.63799999999998</v>
      </c>
      <c r="B9" s="4">
        <v>-0.09</v>
      </c>
      <c r="C9" s="3">
        <v>341.63799999999998</v>
      </c>
      <c r="D9" s="3">
        <v>-0.44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-0.73</v>
      </c>
      <c r="C12" s="3">
        <v>342.78199999999998</v>
      </c>
      <c r="D12" s="3">
        <v>-0.18</v>
      </c>
    </row>
    <row r="13" spans="1:16" x14ac:dyDescent="0.2">
      <c r="A13" s="4">
        <v>343.16300000000001</v>
      </c>
      <c r="B13" s="4">
        <v>-1.19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7.0000000000000007E-2</v>
      </c>
      <c r="C14" s="3">
        <v>343.54399999999998</v>
      </c>
      <c r="D14" s="3">
        <v>-0.5</v>
      </c>
    </row>
    <row r="15" spans="1:16" x14ac:dyDescent="0.2">
      <c r="A15" s="4">
        <v>343.92599999999999</v>
      </c>
      <c r="B15" s="4">
        <v>0.33</v>
      </c>
      <c r="C15" s="3">
        <v>343.92599999999999</v>
      </c>
      <c r="D15" s="3">
        <v>1.52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-0.8</v>
      </c>
    </row>
    <row r="17" spans="1:4" x14ac:dyDescent="0.2">
      <c r="A17" s="4">
        <v>344.68799999999999</v>
      </c>
      <c r="B17" s="4">
        <v>0.19</v>
      </c>
      <c r="C17" s="3">
        <v>344.68799999999999</v>
      </c>
      <c r="D17" s="3">
        <v>0.22</v>
      </c>
    </row>
    <row r="18" spans="1:4" x14ac:dyDescent="0.2">
      <c r="A18" s="4">
        <v>345.06900000000002</v>
      </c>
      <c r="B18" s="4">
        <v>0.39</v>
      </c>
      <c r="C18" s="3">
        <v>345.06900000000002</v>
      </c>
      <c r="D18" s="3">
        <v>0.38</v>
      </c>
    </row>
    <row r="19" spans="1:4" x14ac:dyDescent="0.2">
      <c r="A19" s="4">
        <v>345.45</v>
      </c>
      <c r="B19" s="4">
        <v>-0.27</v>
      </c>
      <c r="C19" s="3">
        <v>345.45</v>
      </c>
      <c r="D19" s="3">
        <v>0.43</v>
      </c>
    </row>
    <row r="20" spans="1:4" x14ac:dyDescent="0.2">
      <c r="A20" s="4">
        <v>345.83100000000002</v>
      </c>
      <c r="B20" s="4">
        <v>-0.38</v>
      </c>
      <c r="C20" s="3">
        <v>345.83100000000002</v>
      </c>
      <c r="D20" s="3">
        <v>-0.12</v>
      </c>
    </row>
    <row r="21" spans="1:4" x14ac:dyDescent="0.2">
      <c r="A21" s="4">
        <v>346.21199999999999</v>
      </c>
      <c r="B21" s="4">
        <v>-0.25</v>
      </c>
      <c r="C21" s="3">
        <v>346.21199999999999</v>
      </c>
      <c r="D21" s="3">
        <v>-0.12</v>
      </c>
    </row>
    <row r="22" spans="1:4" x14ac:dyDescent="0.2">
      <c r="A22" s="4">
        <v>346.59300000000002</v>
      </c>
      <c r="B22" s="4">
        <v>-0.11</v>
      </c>
      <c r="C22" s="3">
        <v>346.59300000000002</v>
      </c>
      <c r="D22" s="3">
        <v>0.17</v>
      </c>
    </row>
    <row r="23" spans="1:4" x14ac:dyDescent="0.2">
      <c r="A23" s="4">
        <v>346.97399999999999</v>
      </c>
      <c r="B23" s="4">
        <v>-0.02</v>
      </c>
      <c r="C23" s="3">
        <v>346.97399999999999</v>
      </c>
      <c r="D23" s="3">
        <v>0.28999999999999998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1.67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1.18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1.1599999999999999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1.17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1.1399999999999999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1.1299999999999999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-0.28000000000000003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-0.38</v>
      </c>
      <c r="C3" s="3">
        <v>339.34800000000001</v>
      </c>
      <c r="D3" s="3">
        <v>-0.25</v>
      </c>
      <c r="H3" s="5">
        <f>B252</f>
        <v>0.02</v>
      </c>
      <c r="I3" s="5">
        <f>B650</f>
        <v>0.04</v>
      </c>
      <c r="J3" s="5">
        <f>B1091</f>
        <v>0.12</v>
      </c>
      <c r="K3" s="6">
        <f>D252</f>
        <v>0.61</v>
      </c>
      <c r="L3" s="6">
        <f>D650</f>
        <v>0.42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0.03</v>
      </c>
      <c r="C5" s="3">
        <v>340.11099999999999</v>
      </c>
      <c r="D5" s="3">
        <v>0.33</v>
      </c>
    </row>
    <row r="6" spans="1:16" x14ac:dyDescent="0.2">
      <c r="A6" s="4">
        <v>340.49299999999999</v>
      </c>
      <c r="B6" s="4">
        <v>0.56000000000000005</v>
      </c>
      <c r="C6" s="3">
        <v>340.49299999999999</v>
      </c>
      <c r="D6" s="3">
        <v>0.3</v>
      </c>
    </row>
    <row r="7" spans="1:16" x14ac:dyDescent="0.2">
      <c r="A7" s="4">
        <v>340.875</v>
      </c>
      <c r="B7" s="4">
        <v>0</v>
      </c>
      <c r="C7" s="3">
        <v>340.875</v>
      </c>
      <c r="D7" s="3">
        <v>0.33</v>
      </c>
    </row>
    <row r="8" spans="1:16" x14ac:dyDescent="0.2">
      <c r="A8" s="4">
        <v>341.25599999999997</v>
      </c>
      <c r="B8" s="4">
        <v>-0.25</v>
      </c>
      <c r="C8" s="3">
        <v>341.25599999999997</v>
      </c>
      <c r="D8" s="3">
        <v>-0.01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-0.85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0.83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-0.44</v>
      </c>
      <c r="C12" s="3">
        <v>342.78199999999998</v>
      </c>
      <c r="D12" s="3">
        <v>-1.03</v>
      </c>
    </row>
    <row r="13" spans="1:16" x14ac:dyDescent="0.2">
      <c r="A13" s="4">
        <v>343.16300000000001</v>
      </c>
      <c r="B13" s="4">
        <v>0.27</v>
      </c>
      <c r="C13" s="3">
        <v>343.16300000000001</v>
      </c>
      <c r="D13" s="3">
        <v>-1.26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0.36</v>
      </c>
      <c r="C15" s="3">
        <v>343.92599999999999</v>
      </c>
      <c r="D15" s="3">
        <v>-0.28999999999999998</v>
      </c>
    </row>
    <row r="16" spans="1:16" x14ac:dyDescent="0.2">
      <c r="A16" s="4">
        <v>344.30700000000002</v>
      </c>
      <c r="B16" s="4">
        <v>-1.08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0.41</v>
      </c>
      <c r="C17" s="3">
        <v>344.68799999999999</v>
      </c>
      <c r="D17" s="3">
        <v>-0.13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0.21</v>
      </c>
      <c r="C19" s="3">
        <v>345.45</v>
      </c>
      <c r="D19" s="3">
        <v>-0.45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-0.32</v>
      </c>
    </row>
    <row r="21" spans="1:4" x14ac:dyDescent="0.2">
      <c r="A21" s="4">
        <v>346.21199999999999</v>
      </c>
      <c r="B21" s="4">
        <v>-7.0000000000000007E-2</v>
      </c>
      <c r="C21" s="3">
        <v>346.21199999999999</v>
      </c>
      <c r="D21" s="3">
        <v>7.0000000000000007E-2</v>
      </c>
    </row>
    <row r="22" spans="1:4" x14ac:dyDescent="0.2">
      <c r="A22" s="4">
        <v>346.59300000000002</v>
      </c>
      <c r="B22" s="4">
        <v>0.04</v>
      </c>
      <c r="C22" s="3">
        <v>346.59300000000002</v>
      </c>
      <c r="D22" s="3">
        <v>0.11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0.21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0.38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0.39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0.39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0.39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0.4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0.39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0.39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0.38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0.38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1.7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1.5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0.99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-0.28000000000000003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-0.38</v>
      </c>
      <c r="C3" s="3">
        <v>339.34800000000001</v>
      </c>
      <c r="D3" s="3">
        <v>0</v>
      </c>
      <c r="H3" s="5">
        <f>B252</f>
        <v>0.02</v>
      </c>
      <c r="I3" s="5">
        <f>B650</f>
        <v>0.04</v>
      </c>
      <c r="J3" s="5">
        <f>B1091</f>
        <v>0.12</v>
      </c>
      <c r="K3" s="6">
        <f>D252</f>
        <v>0.64</v>
      </c>
      <c r="L3" s="6">
        <f>D650</f>
        <v>0.42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0.56000000000000005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-0.25</v>
      </c>
      <c r="C8" s="3">
        <v>341.25599999999997</v>
      </c>
      <c r="D8" s="3">
        <v>-0.45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0.43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0.1</v>
      </c>
    </row>
    <row r="12" spans="1:16" x14ac:dyDescent="0.2">
      <c r="A12" s="4">
        <v>342.78199999999998</v>
      </c>
      <c r="B12" s="4">
        <v>-0.44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0.27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-0.81</v>
      </c>
    </row>
    <row r="15" spans="1:16" x14ac:dyDescent="0.2">
      <c r="A15" s="4">
        <v>343.92599999999999</v>
      </c>
      <c r="B15" s="4">
        <v>0.36</v>
      </c>
      <c r="C15" s="3">
        <v>343.92599999999999</v>
      </c>
      <c r="D15" s="3">
        <v>0.4</v>
      </c>
    </row>
    <row r="16" spans="1:16" x14ac:dyDescent="0.2">
      <c r="A16" s="4">
        <v>344.30700000000002</v>
      </c>
      <c r="B16" s="4">
        <v>-1.08</v>
      </c>
      <c r="C16" s="3">
        <v>344.30700000000002</v>
      </c>
      <c r="D16" s="3">
        <v>-0.08</v>
      </c>
    </row>
    <row r="17" spans="1:4" x14ac:dyDescent="0.2">
      <c r="A17" s="4">
        <v>344.68799999999999</v>
      </c>
      <c r="B17" s="4">
        <v>0.41</v>
      </c>
      <c r="C17" s="3">
        <v>344.68799999999999</v>
      </c>
      <c r="D17" s="3">
        <v>0.67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0.21</v>
      </c>
      <c r="C19" s="3">
        <v>345.45</v>
      </c>
      <c r="D19" s="3">
        <v>0.57999999999999996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-0.13</v>
      </c>
    </row>
    <row r="21" spans="1:4" x14ac:dyDescent="0.2">
      <c r="A21" s="4">
        <v>346.21199999999999</v>
      </c>
      <c r="B21" s="4">
        <v>-7.0000000000000007E-2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0.04</v>
      </c>
      <c r="C22" s="3">
        <v>346.59300000000002</v>
      </c>
      <c r="D22" s="3">
        <v>0.23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0.57999999999999996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0.64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0.62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0.61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0.39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0.38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1.61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1.46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1.45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1.43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1.45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1.47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0.82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-0.4</v>
      </c>
      <c r="H3" s="5">
        <f>B252</f>
        <v>0.01</v>
      </c>
      <c r="I3" s="5">
        <f>B650</f>
        <v>0.03</v>
      </c>
      <c r="J3" s="5">
        <f>B1091</f>
        <v>0.11</v>
      </c>
      <c r="K3" s="6">
        <f>D252</f>
        <v>0.68</v>
      </c>
      <c r="L3" s="6">
        <f>D650</f>
        <v>0.38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-0.11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-0.28000000000000003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0.12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-0.05</v>
      </c>
    </row>
    <row r="8" spans="1:16" x14ac:dyDescent="0.2">
      <c r="A8" s="4">
        <v>341.25599999999997</v>
      </c>
      <c r="B8" s="4">
        <v>0.02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-1.36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0.08</v>
      </c>
      <c r="C11" s="3">
        <v>342.4</v>
      </c>
      <c r="D11" s="3">
        <v>0.55000000000000004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-0.12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-0.45</v>
      </c>
    </row>
    <row r="15" spans="1:16" x14ac:dyDescent="0.2">
      <c r="A15" s="4">
        <v>343.92599999999999</v>
      </c>
      <c r="B15" s="4">
        <v>0.51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-0.62</v>
      </c>
      <c r="C16" s="3">
        <v>344.30700000000002</v>
      </c>
      <c r="D16" s="3">
        <v>-1.82</v>
      </c>
    </row>
    <row r="17" spans="1:4" x14ac:dyDescent="0.2">
      <c r="A17" s="4">
        <v>344.68799999999999</v>
      </c>
      <c r="B17" s="4">
        <v>0.28999999999999998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0.22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0.91</v>
      </c>
      <c r="C19" s="3">
        <v>345.45</v>
      </c>
      <c r="D19" s="3">
        <v>-0.13</v>
      </c>
    </row>
    <row r="20" spans="1:4" x14ac:dyDescent="0.2">
      <c r="A20" s="4">
        <v>345.83100000000002</v>
      </c>
      <c r="B20" s="4">
        <v>-0.03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0.56000000000000005</v>
      </c>
      <c r="C21" s="3">
        <v>346.21199999999999</v>
      </c>
      <c r="D21" s="3">
        <v>0.23</v>
      </c>
    </row>
    <row r="22" spans="1:4" x14ac:dyDescent="0.2">
      <c r="A22" s="4">
        <v>346.59300000000002</v>
      </c>
      <c r="B22" s="4">
        <v>0.16</v>
      </c>
      <c r="C22" s="3">
        <v>346.59300000000002</v>
      </c>
      <c r="D22" s="3">
        <v>0.32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0.42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0.44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0.46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0.46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0.5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0.64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0.65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0.66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0.67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0.67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0.67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0.67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0.66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0.66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0.66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0.66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0.65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0.65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0.65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0.64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0.64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0.64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0.63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0.63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0.63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0.62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0.62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0.62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0.61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0.61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0.34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0.34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0.34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0.35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0.35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0.35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0.36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0.36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0.36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0.37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0.37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1.7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1.71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1.45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1.36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1.29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1.26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1.23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1.1599999999999999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1.1000000000000001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1.06</v>
      </c>
      <c r="C2043" s="3">
        <v>1024.0740000000001</v>
      </c>
      <c r="D2043" s="3">
        <v>1.0900000000000001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8"/>
  <sheetViews>
    <sheetView tabSelected="1" zoomScale="106" zoomScaleNormal="106" workbookViewId="0">
      <selection activeCell="H23" sqref="H23"/>
    </sheetView>
  </sheetViews>
  <sheetFormatPr defaultColWidth="8.85546875" defaultRowHeight="12.75" x14ac:dyDescent="0.2"/>
  <cols>
    <col min="1" max="1" width="9.5703125" style="18" customWidth="1"/>
    <col min="2" max="2" width="8.140625" style="18" customWidth="1"/>
    <col min="3" max="3" width="8.85546875" style="18" bestFit="1" customWidth="1"/>
    <col min="4" max="4" width="7.7109375" style="18" customWidth="1"/>
    <col min="5" max="5" width="4.7109375" style="18" customWidth="1"/>
    <col min="6" max="7" width="3.7109375" style="18" customWidth="1"/>
    <col min="8" max="8" width="10.7109375" style="16" customWidth="1"/>
    <col min="9" max="9" width="10.140625" style="17" bestFit="1" customWidth="1"/>
    <col min="10" max="10" width="6" style="18" customWidth="1"/>
    <col min="11" max="11" width="6.140625" style="18" customWidth="1"/>
    <col min="12" max="12" width="16" style="18" customWidth="1"/>
    <col min="13" max="13" width="19" style="18" customWidth="1"/>
    <col min="14" max="14" width="23.42578125" style="18" customWidth="1"/>
    <col min="15" max="20" width="8.85546875" style="18" customWidth="1"/>
    <col min="21" max="21" width="12.7109375" style="18" customWidth="1"/>
    <col min="22" max="22" width="8.85546875" style="18"/>
    <col min="23" max="25" width="16.28515625" style="18" customWidth="1"/>
    <col min="26" max="27" width="8.85546875" style="18" customWidth="1"/>
    <col min="28" max="28" width="15.28515625" style="18" bestFit="1" customWidth="1"/>
    <col min="29" max="16384" width="8.85546875" style="18"/>
  </cols>
  <sheetData>
    <row r="1" spans="1:29" x14ac:dyDescent="0.2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51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39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2">
      <c r="A3" s="18">
        <v>5</v>
      </c>
      <c r="B3" s="15" t="s">
        <v>37</v>
      </c>
      <c r="C3" s="15" t="s">
        <v>32</v>
      </c>
      <c r="D3" s="18">
        <v>2</v>
      </c>
      <c r="G3" s="11" t="s">
        <v>42</v>
      </c>
      <c r="H3" s="16">
        <v>0.39583333333333331</v>
      </c>
      <c r="I3" s="28">
        <v>43739</v>
      </c>
      <c r="J3" s="18">
        <v>25</v>
      </c>
      <c r="K3" s="18">
        <v>30</v>
      </c>
      <c r="L3" s="18">
        <v>9.5E-4</v>
      </c>
      <c r="M3" s="18">
        <f>V3+(LOG10((AB3-W3)/(X3-(AB3*Y3))))</f>
        <v>7.374926430037017</v>
      </c>
      <c r="N3" s="18">
        <f t="shared" ref="N3:N4" si="0">V3+(LOG10((U3-W3)/(X3-(U3*Y3))))</f>
        <v>7.3826488046885963</v>
      </c>
      <c r="O3" s="5">
        <v>-0.05</v>
      </c>
      <c r="P3" s="5">
        <v>-0.02</v>
      </c>
      <c r="Q3" s="5">
        <v>7.0000000000000007E-2</v>
      </c>
      <c r="R3" s="6">
        <v>0.56999999999999995</v>
      </c>
      <c r="S3" s="6">
        <v>0.28999999999999998</v>
      </c>
      <c r="T3" s="6">
        <v>0.06</v>
      </c>
      <c r="U3" s="18">
        <f t="shared" ref="U3:U4" si="1">((S3-P3-(T3-Q3))/(R3-O3-(T3-Q3)))</f>
        <v>0.50793650793650791</v>
      </c>
      <c r="V3" s="18">
        <f t="shared" ref="V3:V4" si="2">(1245.69/(J3+273.15))+3.8275+0.00211*(35-K3)</f>
        <v>8.01611473251719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0.4993665080995684</v>
      </c>
      <c r="AC3" s="18">
        <f t="shared" ref="AC3:AC14" si="4">Q3-T3</f>
        <v>1.0000000000000009E-2</v>
      </c>
    </row>
    <row r="4" spans="1:29" x14ac:dyDescent="0.2">
      <c r="A4" s="18">
        <v>6</v>
      </c>
      <c r="B4" s="15" t="s">
        <v>37</v>
      </c>
      <c r="C4" s="15" t="s">
        <v>32</v>
      </c>
      <c r="D4" s="18">
        <v>2</v>
      </c>
      <c r="G4" s="11" t="s">
        <v>42</v>
      </c>
      <c r="H4" s="16">
        <v>0.39583333333333331</v>
      </c>
      <c r="I4" s="28">
        <v>43739</v>
      </c>
      <c r="J4" s="18">
        <v>25</v>
      </c>
      <c r="K4" s="18">
        <v>30</v>
      </c>
      <c r="L4" s="18">
        <v>9.5E-4</v>
      </c>
      <c r="M4" s="18">
        <f>V4+(LOG10((AB4-W4)/(X4-(AB4*Y4))))</f>
        <v>7.3853547933584647</v>
      </c>
      <c r="N4" s="18">
        <f t="shared" si="0"/>
        <v>7.3928511377837349</v>
      </c>
      <c r="O4" s="5">
        <v>-0.02</v>
      </c>
      <c r="P4" s="5">
        <v>0.01</v>
      </c>
      <c r="Q4" s="5">
        <v>0.09</v>
      </c>
      <c r="R4" s="6">
        <v>0.78</v>
      </c>
      <c r="S4" s="6">
        <v>0.44</v>
      </c>
      <c r="T4" s="6">
        <v>0.12</v>
      </c>
      <c r="U4" s="18">
        <f t="shared" si="1"/>
        <v>0.51948051948051954</v>
      </c>
      <c r="V4" s="18">
        <f t="shared" si="2"/>
        <v>8.01611473251719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0.51097357196250048</v>
      </c>
      <c r="AC4" s="18">
        <f t="shared" si="4"/>
        <v>-0.03</v>
      </c>
    </row>
    <row r="5" spans="1:29" x14ac:dyDescent="0.2">
      <c r="A5" s="18">
        <v>15</v>
      </c>
      <c r="B5" s="15" t="s">
        <v>37</v>
      </c>
      <c r="C5" s="15" t="s">
        <v>32</v>
      </c>
      <c r="D5" s="18">
        <v>3</v>
      </c>
      <c r="G5" s="11" t="s">
        <v>42</v>
      </c>
      <c r="H5" s="16">
        <v>0.39583333333333331</v>
      </c>
      <c r="I5" s="28">
        <v>43739</v>
      </c>
      <c r="J5" s="18">
        <v>25</v>
      </c>
      <c r="K5" s="18">
        <v>30</v>
      </c>
      <c r="L5" s="18">
        <v>9.5E-4</v>
      </c>
      <c r="M5" s="18">
        <f t="shared" ref="M5:M8" si="5">V5+(LOG10((AB5-W5)/(X5-(AB5*Y5))))</f>
        <v>7.4806735670343079</v>
      </c>
      <c r="N5" s="18">
        <f>V5+(LOG10((U5-W5)/(X5-(U5*Y5))))</f>
        <v>7.4863293950223655</v>
      </c>
      <c r="O5" s="29">
        <v>0.02</v>
      </c>
      <c r="P5" s="29">
        <v>0.04</v>
      </c>
      <c r="Q5" s="29">
        <v>0.12</v>
      </c>
      <c r="R5" s="30">
        <v>0.61</v>
      </c>
      <c r="S5" s="30">
        <v>0.42</v>
      </c>
      <c r="T5" s="30">
        <v>0.13</v>
      </c>
      <c r="U5" s="18">
        <f>((S5-P5-(T5-Q5))/(R5-O5-(T5-Q5)))</f>
        <v>0.63793103448275867</v>
      </c>
      <c r="V5" s="18">
        <f>(1245.69/(J5+273.15))+3.8275+0.00211*(35-K6)</f>
        <v>8.01611473251719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0.63007105267676655</v>
      </c>
      <c r="AC5" s="18">
        <f t="shared" si="4"/>
        <v>-1.0000000000000009E-2</v>
      </c>
    </row>
    <row r="6" spans="1:29" x14ac:dyDescent="0.2">
      <c r="A6" s="18">
        <v>16</v>
      </c>
      <c r="B6" s="15" t="s">
        <v>37</v>
      </c>
      <c r="C6" s="15" t="s">
        <v>32</v>
      </c>
      <c r="D6" s="18">
        <v>3</v>
      </c>
      <c r="G6" s="11" t="s">
        <v>42</v>
      </c>
      <c r="H6" s="16">
        <v>0.39583333333333331</v>
      </c>
      <c r="I6" s="28">
        <v>43739</v>
      </c>
      <c r="J6" s="18">
        <v>25</v>
      </c>
      <c r="K6" s="18">
        <v>30</v>
      </c>
      <c r="L6" s="18">
        <v>9.5E-4</v>
      </c>
      <c r="M6" s="18">
        <f t="shared" si="5"/>
        <v>7.4754314680018572</v>
      </c>
      <c r="N6" s="18">
        <f>V6+(LOG10((U6-W6)/(X6-(U6*Y6))))</f>
        <v>7.4811787232833451</v>
      </c>
      <c r="O6" s="29">
        <v>0.02</v>
      </c>
      <c r="P6" s="29">
        <v>0.04</v>
      </c>
      <c r="Q6" s="29">
        <v>0.12</v>
      </c>
      <c r="R6" s="30">
        <v>0.64</v>
      </c>
      <c r="S6" s="30">
        <v>0.42</v>
      </c>
      <c r="T6" s="30">
        <v>0.09</v>
      </c>
      <c r="U6" s="18">
        <f>((S6-P6-(T6-Q6))/(R6-O6-(T6-Q6)))</f>
        <v>0.63076923076923075</v>
      </c>
      <c r="V6" s="18">
        <f>(1245.69/(J6+273.15))+3.8275+0.00211*(35-K7)</f>
        <v>8.01611473251719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0.6228701318564972</v>
      </c>
      <c r="AC6" s="18">
        <f t="shared" si="4"/>
        <v>0.03</v>
      </c>
    </row>
    <row r="7" spans="1:29" x14ac:dyDescent="0.2">
      <c r="A7" s="18">
        <v>7</v>
      </c>
      <c r="B7" s="15" t="s">
        <v>37</v>
      </c>
      <c r="C7" s="15" t="s">
        <v>32</v>
      </c>
      <c r="D7" s="18">
        <v>7</v>
      </c>
      <c r="G7" s="11" t="s">
        <v>42</v>
      </c>
      <c r="H7" s="16">
        <v>0.39583333333333331</v>
      </c>
      <c r="I7" s="28">
        <v>43739</v>
      </c>
      <c r="J7" s="18">
        <v>25</v>
      </c>
      <c r="K7" s="18">
        <v>30</v>
      </c>
      <c r="L7" s="18">
        <v>9.5E-4</v>
      </c>
      <c r="M7" s="18">
        <f t="shared" si="5"/>
        <v>7.4930584604474628</v>
      </c>
      <c r="N7" s="18">
        <f t="shared" ref="N7:N14" si="6">V7+(LOG10((U7-W7)/(X7-(U7*Y7))))</f>
        <v>7.4985024528087685</v>
      </c>
      <c r="O7" s="29">
        <v>-0.04</v>
      </c>
      <c r="P7" s="29">
        <v>-0.02</v>
      </c>
      <c r="Q7" s="29">
        <v>7.0000000000000007E-2</v>
      </c>
      <c r="R7" s="30">
        <v>0.52</v>
      </c>
      <c r="S7" s="30">
        <v>0.34</v>
      </c>
      <c r="T7" s="30">
        <v>0.05</v>
      </c>
      <c r="U7" s="18">
        <f>((S7-P7-(T7-Q7))/(R7-O7-(T7-Q7)))</f>
        <v>0.65517241379310343</v>
      </c>
      <c r="V7" s="18">
        <f t="shared" ref="V7:V16" si="7">(1245.69/(J7+273.15))+3.8275+0.00211*(35-K7)</f>
        <v>8.01611473251719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0.64740660279963691</v>
      </c>
      <c r="AC7" s="18">
        <f t="shared" si="4"/>
        <v>2.0000000000000004E-2</v>
      </c>
    </row>
    <row r="8" spans="1:29" x14ac:dyDescent="0.2">
      <c r="A8" s="18">
        <v>8</v>
      </c>
      <c r="B8" s="15" t="s">
        <v>37</v>
      </c>
      <c r="C8" s="15" t="s">
        <v>32</v>
      </c>
      <c r="D8" s="18">
        <v>7</v>
      </c>
      <c r="G8" s="11" t="s">
        <v>42</v>
      </c>
      <c r="H8" s="16">
        <v>0.39583333333333331</v>
      </c>
      <c r="I8" s="28">
        <v>43739</v>
      </c>
      <c r="J8" s="18">
        <v>25</v>
      </c>
      <c r="K8" s="18">
        <v>30</v>
      </c>
      <c r="L8" s="18">
        <v>9.5E-4</v>
      </c>
      <c r="M8" s="18">
        <f t="shared" si="5"/>
        <v>7.4975501150296449</v>
      </c>
      <c r="N8" s="18">
        <f t="shared" si="6"/>
        <v>7.5029187040237248</v>
      </c>
      <c r="O8" s="29">
        <v>0.02</v>
      </c>
      <c r="P8" s="29">
        <v>0.03</v>
      </c>
      <c r="Q8" s="29">
        <v>0.12</v>
      </c>
      <c r="R8" s="30">
        <v>0.67</v>
      </c>
      <c r="S8" s="30">
        <v>0.46</v>
      </c>
      <c r="T8" s="30">
        <v>0.12</v>
      </c>
      <c r="U8" s="18">
        <f>((S8-P8-(T8-Q8))/(R8-O8-(T8-Q8)))</f>
        <v>0.66153846153846163</v>
      </c>
      <c r="V8" s="18">
        <f t="shared" si="7"/>
        <v>8.01611473251719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4" si="8">U8-(L8*(Z8+(AA8*U8)))</f>
        <v>0.65380742130654312</v>
      </c>
      <c r="AC8" s="18">
        <f t="shared" si="4"/>
        <v>0</v>
      </c>
    </row>
    <row r="9" spans="1:29" x14ac:dyDescent="0.2">
      <c r="A9" s="18">
        <v>9</v>
      </c>
      <c r="B9" s="15" t="s">
        <v>37</v>
      </c>
      <c r="C9" s="15" t="s">
        <v>32</v>
      </c>
      <c r="D9" s="18">
        <v>8</v>
      </c>
      <c r="G9" s="11" t="s">
        <v>42</v>
      </c>
      <c r="H9" s="16">
        <v>0.39583333333333331</v>
      </c>
      <c r="I9" s="28">
        <v>43739</v>
      </c>
      <c r="J9" s="18">
        <v>25</v>
      </c>
      <c r="K9" s="18">
        <v>30</v>
      </c>
      <c r="L9" s="18">
        <v>9.5E-4</v>
      </c>
      <c r="M9" s="18">
        <f t="shared" ref="M9:M14" si="9">V9+(LOG10((AB9-W9)/(X9-(AB9*Y9))))</f>
        <v>7.3863072756401129</v>
      </c>
      <c r="N9" s="18">
        <f t="shared" si="6"/>
        <v>7.3937832352904262</v>
      </c>
      <c r="O9" s="29">
        <v>-0.01</v>
      </c>
      <c r="P9" s="29">
        <v>0.01</v>
      </c>
      <c r="Q9" s="29">
        <v>0.09</v>
      </c>
      <c r="R9" s="30">
        <v>0.72</v>
      </c>
      <c r="S9" s="30">
        <v>0.39</v>
      </c>
      <c r="T9" s="30">
        <v>0.09</v>
      </c>
      <c r="U9" s="18">
        <f t="shared" ref="U9:U14" si="10">((S9-P9-(T9-Q9))/(R9-O9-(T9-Q9)))</f>
        <v>0.52054794520547942</v>
      </c>
      <c r="V9" s="18">
        <f t="shared" si="7"/>
        <v>8.01611473251719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0.51204682786763456</v>
      </c>
      <c r="AC9" s="18">
        <f t="shared" si="4"/>
        <v>0</v>
      </c>
    </row>
    <row r="10" spans="1:29" x14ac:dyDescent="0.2">
      <c r="A10" s="18">
        <v>10</v>
      </c>
      <c r="B10" s="15" t="s">
        <v>37</v>
      </c>
      <c r="C10" s="15" t="s">
        <v>32</v>
      </c>
      <c r="D10" s="18">
        <v>8</v>
      </c>
      <c r="G10" s="11" t="s">
        <v>42</v>
      </c>
      <c r="H10" s="16">
        <v>0.39583333333333331</v>
      </c>
      <c r="I10" s="28">
        <v>43739</v>
      </c>
      <c r="J10" s="18">
        <v>25</v>
      </c>
      <c r="K10" s="18">
        <v>30</v>
      </c>
      <c r="L10" s="18">
        <v>9.5E-4</v>
      </c>
      <c r="M10" s="18">
        <f t="shared" si="9"/>
        <v>7.4010156743367679</v>
      </c>
      <c r="N10" s="18">
        <f t="shared" si="6"/>
        <v>7.408182264365645</v>
      </c>
      <c r="O10" s="29">
        <v>0.03</v>
      </c>
      <c r="P10" s="29">
        <v>0.04</v>
      </c>
      <c r="Q10" s="29">
        <v>0.13</v>
      </c>
      <c r="R10" s="30">
        <v>0.7</v>
      </c>
      <c r="S10" s="30">
        <v>0.4</v>
      </c>
      <c r="T10" s="30">
        <v>0.13</v>
      </c>
      <c r="U10" s="18">
        <f t="shared" si="10"/>
        <v>0.537313432835821</v>
      </c>
      <c r="V10" s="18">
        <f t="shared" si="7"/>
        <v>8.01611473251719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0.52890388703434332</v>
      </c>
      <c r="AC10" s="18">
        <f t="shared" si="4"/>
        <v>0</v>
      </c>
    </row>
    <row r="11" spans="1:29" x14ac:dyDescent="0.2">
      <c r="A11" s="18">
        <v>12</v>
      </c>
      <c r="B11" s="15" t="s">
        <v>37</v>
      </c>
      <c r="C11" s="15" t="s">
        <v>32</v>
      </c>
      <c r="D11" s="18">
        <v>10</v>
      </c>
      <c r="G11" s="11" t="s">
        <v>42</v>
      </c>
      <c r="H11" s="16">
        <v>0.39583333333333331</v>
      </c>
      <c r="I11" s="28">
        <v>43739</v>
      </c>
      <c r="J11" s="18">
        <v>25</v>
      </c>
      <c r="K11" s="18">
        <v>30</v>
      </c>
      <c r="L11" s="18">
        <v>9.5E-4</v>
      </c>
      <c r="M11" s="18">
        <f t="shared" si="9"/>
        <v>7.5093614912952278</v>
      </c>
      <c r="N11" s="18">
        <f t="shared" si="6"/>
        <v>7.5145353356192643</v>
      </c>
      <c r="O11" s="29">
        <v>0.04</v>
      </c>
      <c r="P11" s="29">
        <v>0.06</v>
      </c>
      <c r="Q11" s="29">
        <v>0.14000000000000001</v>
      </c>
      <c r="R11" s="30">
        <v>0.6</v>
      </c>
      <c r="S11" s="30">
        <v>0.44</v>
      </c>
      <c r="T11" s="30">
        <v>0.14000000000000001</v>
      </c>
      <c r="U11" s="18">
        <f t="shared" si="10"/>
        <v>0.6785714285714286</v>
      </c>
      <c r="V11" s="18">
        <f t="shared" si="7"/>
        <v>8.01611473251719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0.67093342082353269</v>
      </c>
      <c r="AC11" s="18">
        <f t="shared" si="4"/>
        <v>0</v>
      </c>
    </row>
    <row r="12" spans="1:29" x14ac:dyDescent="0.2">
      <c r="A12" s="18">
        <v>18</v>
      </c>
      <c r="B12" s="15" t="s">
        <v>37</v>
      </c>
      <c r="C12" s="15" t="s">
        <v>32</v>
      </c>
      <c r="D12" s="18">
        <v>10</v>
      </c>
      <c r="G12" s="11" t="s">
        <v>42</v>
      </c>
      <c r="H12" s="16">
        <v>0.39583333333333331</v>
      </c>
      <c r="I12" s="28">
        <v>43739</v>
      </c>
      <c r="J12" s="18">
        <v>25</v>
      </c>
      <c r="K12" s="18">
        <v>30</v>
      </c>
      <c r="L12" s="18">
        <v>9.5E-4</v>
      </c>
      <c r="M12" s="18">
        <f t="shared" si="9"/>
        <v>7.504753151117769</v>
      </c>
      <c r="N12" s="18">
        <f t="shared" si="6"/>
        <v>7.5100023727606535</v>
      </c>
      <c r="O12" s="29">
        <v>-0.02</v>
      </c>
      <c r="P12" s="29">
        <v>0</v>
      </c>
      <c r="Q12" s="29">
        <v>0.08</v>
      </c>
      <c r="R12" s="30">
        <v>0.62</v>
      </c>
      <c r="S12" s="30">
        <v>0.43</v>
      </c>
      <c r="T12" s="30">
        <v>0.08</v>
      </c>
      <c r="U12" s="18">
        <f t="shared" si="10"/>
        <v>0.671875</v>
      </c>
      <c r="V12" s="18">
        <f t="shared" si="7"/>
        <v>8.01611473251719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0.66420041698116772</v>
      </c>
      <c r="AC12" s="18">
        <f t="shared" si="4"/>
        <v>0</v>
      </c>
    </row>
    <row r="13" spans="1:29" x14ac:dyDescent="0.2">
      <c r="A13" s="18">
        <v>21</v>
      </c>
      <c r="B13" s="15" t="s">
        <v>37</v>
      </c>
      <c r="C13" s="15" t="s">
        <v>32</v>
      </c>
      <c r="D13" s="18">
        <v>12</v>
      </c>
      <c r="G13" s="11" t="s">
        <v>42</v>
      </c>
      <c r="H13" s="16">
        <v>0.39583333333333331</v>
      </c>
      <c r="I13" s="28">
        <v>43739</v>
      </c>
      <c r="J13" s="18">
        <v>25</v>
      </c>
      <c r="K13" s="18">
        <v>30</v>
      </c>
      <c r="L13" s="18">
        <v>9.5E-4</v>
      </c>
      <c r="M13" s="18">
        <f t="shared" si="9"/>
        <v>7.4277889579056176</v>
      </c>
      <c r="N13" s="18">
        <f t="shared" si="6"/>
        <v>7.4344177110436496</v>
      </c>
      <c r="O13" s="29">
        <v>0.02</v>
      </c>
      <c r="P13" s="29">
        <v>0.03</v>
      </c>
      <c r="Q13" s="29">
        <v>0.12</v>
      </c>
      <c r="R13" s="30">
        <v>0.67</v>
      </c>
      <c r="S13" s="30">
        <v>0.4</v>
      </c>
      <c r="T13" s="30">
        <v>0.12</v>
      </c>
      <c r="U13" s="18">
        <f t="shared" si="10"/>
        <v>0.56923076923076921</v>
      </c>
      <c r="V13" s="18">
        <f t="shared" si="7"/>
        <v>8.01611473251719</v>
      </c>
      <c r="W13" s="18">
        <v>6.8999999999999999E-3</v>
      </c>
      <c r="X13" s="18">
        <v>2.222</v>
      </c>
      <c r="Y13" s="18">
        <v>0.13300000000000001</v>
      </c>
      <c r="Z13" s="18">
        <v>11.941370388885369</v>
      </c>
      <c r="AA13" s="18">
        <v>-5.7493759226184871</v>
      </c>
      <c r="AB13" s="18">
        <f t="shared" si="8"/>
        <v>0.56099555295640569</v>
      </c>
      <c r="AC13" s="18">
        <f t="shared" si="4"/>
        <v>0</v>
      </c>
    </row>
    <row r="14" spans="1:29" x14ac:dyDescent="0.2">
      <c r="A14" s="18">
        <v>19</v>
      </c>
      <c r="B14" s="15" t="s">
        <v>37</v>
      </c>
      <c r="C14" s="15" t="s">
        <v>32</v>
      </c>
      <c r="D14" s="18">
        <v>12</v>
      </c>
      <c r="G14" s="11" t="s">
        <v>42</v>
      </c>
      <c r="H14" s="16">
        <v>0.39583333333333331</v>
      </c>
      <c r="I14" s="28">
        <v>43739</v>
      </c>
      <c r="J14" s="18">
        <v>25</v>
      </c>
      <c r="K14" s="18">
        <v>30</v>
      </c>
      <c r="L14" s="18">
        <v>9.5E-4</v>
      </c>
      <c r="M14" s="18">
        <f t="shared" si="9"/>
        <v>7.3676177699282679</v>
      </c>
      <c r="N14" s="18">
        <f t="shared" si="6"/>
        <v>7.3755017078584206</v>
      </c>
      <c r="O14" s="29">
        <v>0.02</v>
      </c>
      <c r="P14" s="29">
        <v>0.05</v>
      </c>
      <c r="Q14" s="29">
        <v>0.14000000000000001</v>
      </c>
      <c r="R14" s="30">
        <v>0.69</v>
      </c>
      <c r="S14" s="30">
        <v>0.39</v>
      </c>
      <c r="T14" s="30">
        <v>0.15</v>
      </c>
      <c r="U14" s="18">
        <f t="shared" si="10"/>
        <v>0.50000000000000022</v>
      </c>
      <c r="V14" s="18">
        <f t="shared" si="7"/>
        <v>8.01611473251719</v>
      </c>
      <c r="W14" s="18">
        <v>6.8999999999999999E-3</v>
      </c>
      <c r="X14" s="18">
        <v>2.222</v>
      </c>
      <c r="Y14" s="18">
        <v>0.13300000000000001</v>
      </c>
      <c r="Z14" s="18">
        <v>11.941370388885369</v>
      </c>
      <c r="AA14" s="18">
        <v>-5.7493759226184871</v>
      </c>
      <c r="AB14" s="18">
        <f t="shared" si="8"/>
        <v>0.49138665169380291</v>
      </c>
      <c r="AC14" s="18">
        <f t="shared" si="4"/>
        <v>-9.9999999999999811E-3</v>
      </c>
    </row>
    <row r="15" spans="1:29" x14ac:dyDescent="0.2">
      <c r="A15" s="18">
        <v>17</v>
      </c>
      <c r="B15" s="15" t="s">
        <v>37</v>
      </c>
      <c r="C15" s="15" t="s">
        <v>32</v>
      </c>
      <c r="D15" s="18">
        <v>13</v>
      </c>
      <c r="G15" s="11" t="s">
        <v>42</v>
      </c>
      <c r="H15" s="16">
        <v>0.39583333333333331</v>
      </c>
      <c r="I15" s="28">
        <v>43739</v>
      </c>
      <c r="J15" s="18">
        <v>25</v>
      </c>
      <c r="K15" s="18">
        <v>30</v>
      </c>
      <c r="L15" s="18">
        <v>9.5E-4</v>
      </c>
      <c r="M15" s="18">
        <f>V15+(LOG10((AB15-W15)/(X15-(AB15*Y15))))</f>
        <v>7.3747032661212799</v>
      </c>
      <c r="N15" s="18">
        <f>V15+(LOG10((U15-W15)/(X15-(U15*Y15))))</f>
        <v>7.3824305352315651</v>
      </c>
      <c r="O15" s="29">
        <v>0.01</v>
      </c>
      <c r="P15" s="29">
        <v>0.03</v>
      </c>
      <c r="Q15" s="29">
        <v>0.11</v>
      </c>
      <c r="R15" s="30">
        <v>0.68</v>
      </c>
      <c r="S15" s="30">
        <v>0.38</v>
      </c>
      <c r="T15" s="30">
        <v>0.13</v>
      </c>
      <c r="U15" s="18">
        <f>((S15-P15-(T15-Q15))/(R15-O15-(T15-Q15)))</f>
        <v>0.50769230769230766</v>
      </c>
      <c r="V15" s="18">
        <f t="shared" si="7"/>
        <v>8.01611473251719</v>
      </c>
      <c r="W15" s="18">
        <v>6.8999999999999999E-3</v>
      </c>
      <c r="X15" s="18">
        <v>2.222</v>
      </c>
      <c r="Y15" s="18">
        <v>0.13300000000000001</v>
      </c>
      <c r="Z15" s="18">
        <v>11.941370388885399</v>
      </c>
      <c r="AA15" s="18">
        <v>-5.7493759226184897</v>
      </c>
      <c r="AB15" s="18">
        <f>U15-(L15*(Z15+(AA15*U15)))</f>
        <v>0.49912097405631406</v>
      </c>
      <c r="AC15" s="18">
        <f>Q15-T15</f>
        <v>-2.0000000000000004E-2</v>
      </c>
    </row>
    <row r="16" spans="1:29" x14ac:dyDescent="0.2">
      <c r="A16" s="18">
        <v>22</v>
      </c>
      <c r="B16" s="15" t="s">
        <v>37</v>
      </c>
      <c r="C16" s="15" t="s">
        <v>32</v>
      </c>
      <c r="D16" s="18">
        <v>13</v>
      </c>
      <c r="G16" s="11" t="s">
        <v>42</v>
      </c>
      <c r="H16" s="16">
        <v>0.39583333333333331</v>
      </c>
      <c r="I16" s="28">
        <v>43739</v>
      </c>
      <c r="J16" s="18">
        <v>25</v>
      </c>
      <c r="K16" s="18">
        <v>30</v>
      </c>
      <c r="L16" s="18">
        <v>9.5E-4</v>
      </c>
      <c r="M16" s="18">
        <f>V16+(LOG10((AB16-W16)/(X16-(AB16*Y16))))</f>
        <v>7.3814716966379788</v>
      </c>
      <c r="N16" s="18">
        <f>V16+(LOG10((U16-W16)/(X16-(U16*Y16))))</f>
        <v>7.3890515940120567</v>
      </c>
      <c r="O16" s="29">
        <v>-0.03</v>
      </c>
      <c r="P16" s="29">
        <v>0</v>
      </c>
      <c r="Q16" s="29">
        <v>0.08</v>
      </c>
      <c r="R16" s="30">
        <v>0.63</v>
      </c>
      <c r="S16" s="30">
        <v>0.34</v>
      </c>
      <c r="T16" s="30">
        <v>0.08</v>
      </c>
      <c r="U16" s="18">
        <f>((S16-P16-(T16-Q16))/(R16-O16-(T16-Q16)))</f>
        <v>0.51515151515151514</v>
      </c>
      <c r="V16" s="18">
        <f t="shared" si="7"/>
        <v>8.01611473251719</v>
      </c>
      <c r="W16" s="18">
        <v>6.8999999999999999E-3</v>
      </c>
      <c r="X16" s="18">
        <v>2.222</v>
      </c>
      <c r="Y16" s="18">
        <v>0.13300000000000001</v>
      </c>
      <c r="Z16" s="18">
        <v>11.941370388885399</v>
      </c>
      <c r="AA16" s="18">
        <v>-5.7493759226184897</v>
      </c>
      <c r="AB16" s="18">
        <f>U16-(L16*(Z16+(AA16*U16)))</f>
        <v>0.50662092301390094</v>
      </c>
      <c r="AC16" s="18">
        <f>Q16-T16</f>
        <v>0</v>
      </c>
    </row>
    <row r="17" spans="2:20" x14ac:dyDescent="0.2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2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2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2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2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2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2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2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2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2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2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2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2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2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2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2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2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2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2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2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2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2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categories'!$A$2:$A$6</xm:f>
          </x14:formula1>
          <xm:sqref>B3:B20</xm:sqref>
        </x14:dataValidation>
        <x14:dataValidation type="list" allowBlank="1" showInputMessage="1" showErrorMessage="1">
          <x14:formula1>
            <xm:f>'ID categories'!$B$2:$B$7</xm:f>
          </x14:formula1>
          <xm:sqref>C3:C20</xm:sqref>
        </x14:dataValidation>
        <x14:dataValidation type="list" allowBlank="1" showInputMessage="1" showErrorMessage="1">
          <x14:formula1>
            <xm:f>'[specPH.2019.09.19_krill_MOATS_problemstart.xlsx]ID categories'!#REF!</xm:f>
          </x14:formula1>
          <xm:sqref>B21:C38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0.62</v>
      </c>
      <c r="L3" s="6">
        <f>D650</f>
        <v>0.43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0.81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0.6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0.37</v>
      </c>
      <c r="C8" s="3">
        <v>341.25599999999997</v>
      </c>
      <c r="D8" s="3">
        <v>0.47</v>
      </c>
    </row>
    <row r="9" spans="1:16" x14ac:dyDescent="0.2">
      <c r="A9" s="4">
        <v>341.63799999999998</v>
      </c>
      <c r="B9" s="4">
        <v>-0.97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0.49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-0.53</v>
      </c>
      <c r="C12" s="3">
        <v>342.78199999999998</v>
      </c>
      <c r="D12" s="3">
        <v>-1.02</v>
      </c>
    </row>
    <row r="13" spans="1:16" x14ac:dyDescent="0.2">
      <c r="A13" s="4">
        <v>343.16300000000001</v>
      </c>
      <c r="B13" s="4">
        <v>-1.24</v>
      </c>
      <c r="C13" s="3">
        <v>343.16300000000001</v>
      </c>
      <c r="D13" s="3">
        <v>-1.18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-0.16</v>
      </c>
      <c r="C15" s="3">
        <v>343.92599999999999</v>
      </c>
      <c r="D15" s="3">
        <v>1.56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-1.35</v>
      </c>
    </row>
    <row r="17" spans="1:4" x14ac:dyDescent="0.2">
      <c r="A17" s="4">
        <v>344.68799999999999</v>
      </c>
      <c r="B17" s="4">
        <v>-0.11</v>
      </c>
      <c r="C17" s="3">
        <v>344.68799999999999</v>
      </c>
      <c r="D17" s="3">
        <v>0.51</v>
      </c>
    </row>
    <row r="18" spans="1:4" x14ac:dyDescent="0.2">
      <c r="A18" s="4">
        <v>345.06900000000002</v>
      </c>
      <c r="B18" s="4">
        <v>0.82</v>
      </c>
      <c r="C18" s="3">
        <v>345.06900000000002</v>
      </c>
      <c r="D18" s="3">
        <v>0.56999999999999995</v>
      </c>
    </row>
    <row r="19" spans="1:4" x14ac:dyDescent="0.2">
      <c r="A19" s="4">
        <v>345.45</v>
      </c>
      <c r="B19" s="4">
        <v>-0.06</v>
      </c>
      <c r="C19" s="3">
        <v>345.45</v>
      </c>
      <c r="D19" s="3">
        <v>-0.55000000000000004</v>
      </c>
    </row>
    <row r="20" spans="1:4" x14ac:dyDescent="0.2">
      <c r="A20" s="4">
        <v>345.83100000000002</v>
      </c>
      <c r="B20" s="4">
        <v>-0.34</v>
      </c>
      <c r="C20" s="3">
        <v>345.83100000000002</v>
      </c>
      <c r="D20" s="3">
        <v>-0.47</v>
      </c>
    </row>
    <row r="21" spans="1:4" x14ac:dyDescent="0.2">
      <c r="A21" s="4">
        <v>346.21199999999999</v>
      </c>
      <c r="B21" s="4">
        <v>0.02</v>
      </c>
      <c r="C21" s="3">
        <v>346.21199999999999</v>
      </c>
      <c r="D21" s="3">
        <v>-0.22</v>
      </c>
    </row>
    <row r="22" spans="1:4" x14ac:dyDescent="0.2">
      <c r="A22" s="4">
        <v>346.59300000000002</v>
      </c>
      <c r="B22" s="4">
        <v>0.03</v>
      </c>
      <c r="C22" s="3">
        <v>346.59300000000002</v>
      </c>
      <c r="D22" s="3">
        <v>0.12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1.43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1.44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1.61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1.63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1.57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1.58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1.53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1.41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1.39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1.39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1.39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1.61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1.61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1.3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1.31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1.21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1.22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-0.46</v>
      </c>
      <c r="C2" s="3">
        <v>338.96600000000001</v>
      </c>
      <c r="D2" s="3">
        <v>0.49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-0.01</v>
      </c>
      <c r="C3" s="3">
        <v>339.34800000000001</v>
      </c>
      <c r="D3" s="3">
        <v>0</v>
      </c>
      <c r="H3" s="5">
        <f>B252</f>
        <v>0.02</v>
      </c>
      <c r="I3" s="5">
        <f>B650</f>
        <v>0.05</v>
      </c>
      <c r="J3" s="5">
        <f>B1091</f>
        <v>0.14000000000000001</v>
      </c>
      <c r="K3" s="6">
        <f>D252</f>
        <v>0.69</v>
      </c>
      <c r="L3" s="6">
        <f>D650</f>
        <v>0.39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0.21</v>
      </c>
      <c r="C4" s="3">
        <v>339.73</v>
      </c>
      <c r="D4" s="3">
        <v>0.73</v>
      </c>
    </row>
    <row r="5" spans="1:16" x14ac:dyDescent="0.2">
      <c r="A5" s="4">
        <v>340.11099999999999</v>
      </c>
      <c r="B5" s="4">
        <v>0.45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-0.56999999999999995</v>
      </c>
      <c r="C8" s="3">
        <v>341.25599999999997</v>
      </c>
      <c r="D8" s="3">
        <v>-0.19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-0.09</v>
      </c>
      <c r="C10" s="3">
        <v>342.01900000000001</v>
      </c>
      <c r="D10" s="3">
        <v>-0.04</v>
      </c>
    </row>
    <row r="11" spans="1:16" x14ac:dyDescent="0.2">
      <c r="A11" s="4">
        <v>342.4</v>
      </c>
      <c r="B11" s="4">
        <v>0.28999999999999998</v>
      </c>
      <c r="C11" s="3">
        <v>342.4</v>
      </c>
      <c r="D11" s="3">
        <v>0.34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0.22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-0.13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0.19</v>
      </c>
    </row>
    <row r="15" spans="1:16" x14ac:dyDescent="0.2">
      <c r="A15" s="4">
        <v>343.92599999999999</v>
      </c>
      <c r="B15" s="4">
        <v>-0.01</v>
      </c>
      <c r="C15" s="3">
        <v>343.92599999999999</v>
      </c>
      <c r="D15" s="3">
        <v>0.42</v>
      </c>
    </row>
    <row r="16" spans="1:16" x14ac:dyDescent="0.2">
      <c r="A16" s="4">
        <v>344.30700000000002</v>
      </c>
      <c r="B16" s="4">
        <v>-0.66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0.31</v>
      </c>
      <c r="C17" s="3">
        <v>344.68799999999999</v>
      </c>
      <c r="D17" s="3">
        <v>0.36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-0.09</v>
      </c>
    </row>
    <row r="20" spans="1:4" x14ac:dyDescent="0.2">
      <c r="A20" s="4">
        <v>345.83100000000002</v>
      </c>
      <c r="B20" s="4">
        <v>0.2</v>
      </c>
      <c r="C20" s="3">
        <v>345.83100000000002</v>
      </c>
      <c r="D20" s="3">
        <v>0.11</v>
      </c>
    </row>
    <row r="21" spans="1:4" x14ac:dyDescent="0.2">
      <c r="A21" s="4">
        <v>346.21199999999999</v>
      </c>
      <c r="B21" s="4">
        <v>0.26</v>
      </c>
      <c r="C21" s="3">
        <v>346.21199999999999</v>
      </c>
      <c r="D21" s="3">
        <v>-0.15</v>
      </c>
    </row>
    <row r="22" spans="1:4" x14ac:dyDescent="0.2">
      <c r="A22" s="4">
        <v>346.59300000000002</v>
      </c>
      <c r="B22" s="4">
        <v>0.17</v>
      </c>
      <c r="C22" s="3">
        <v>346.59300000000002</v>
      </c>
      <c r="D22" s="3">
        <v>-0.01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0.46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0.46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0.57999999999999996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0.65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0.66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0.66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0.67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0.68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0.68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0.68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0.69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0.69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0.69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0.69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0.69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0.69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0.69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0.69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0.69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0.69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0.7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0.7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0.7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0.7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0.7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0.7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0.7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0.7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0.7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0.7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0.7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0.7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0.69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0.37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1.79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1.81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1.72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1.76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1.73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1.68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1.62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1.59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1.58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1.5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1.52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1.51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1.49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1.5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1.31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1.3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1.29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1.24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1.1100000000000001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1.1000000000000001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-0.66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-0.75</v>
      </c>
      <c r="C3" s="3">
        <v>339.34800000000001</v>
      </c>
      <c r="D3" s="3">
        <v>0</v>
      </c>
      <c r="H3" s="5">
        <f>B252</f>
        <v>0.02</v>
      </c>
      <c r="I3" s="5">
        <f>B650</f>
        <v>0.03</v>
      </c>
      <c r="J3" s="5">
        <f>B1091</f>
        <v>0.12</v>
      </c>
      <c r="K3" s="6">
        <f>D252</f>
        <v>0.67</v>
      </c>
      <c r="L3" s="6">
        <f>D650</f>
        <v>0.4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-0.36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0.54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-0.63</v>
      </c>
      <c r="C8" s="3">
        <v>341.25599999999997</v>
      </c>
      <c r="D8" s="3">
        <v>-0.45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-0.42</v>
      </c>
    </row>
    <row r="10" spans="1:16" x14ac:dyDescent="0.2">
      <c r="A10" s="4">
        <v>342.01900000000001</v>
      </c>
      <c r="B10" s="4">
        <v>-0.41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-0.03</v>
      </c>
      <c r="C11" s="3">
        <v>342.4</v>
      </c>
      <c r="D11" s="3">
        <v>0.03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-0.61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-0.77</v>
      </c>
    </row>
    <row r="15" spans="1:16" x14ac:dyDescent="0.2">
      <c r="A15" s="4">
        <v>343.92599999999999</v>
      </c>
      <c r="B15" s="4">
        <v>-0.14000000000000001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-1.19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0.02</v>
      </c>
      <c r="C18" s="3">
        <v>345.06900000000002</v>
      </c>
      <c r="D18" s="3">
        <v>0.88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-0.13</v>
      </c>
    </row>
    <row r="20" spans="1:4" x14ac:dyDescent="0.2">
      <c r="A20" s="4">
        <v>345.83100000000002</v>
      </c>
      <c r="B20" s="4">
        <v>0.39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0.26</v>
      </c>
    </row>
    <row r="22" spans="1:4" x14ac:dyDescent="0.2">
      <c r="A22" s="4">
        <v>346.59300000000002</v>
      </c>
      <c r="B22" s="4">
        <v>0.23</v>
      </c>
      <c r="C22" s="3">
        <v>346.59300000000002</v>
      </c>
      <c r="D22" s="3">
        <v>0.34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0.56000000000000005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0.68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0.64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0.64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0.37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0.37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0.38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0.39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0.39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0.39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0.39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0.39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0.39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0.36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0.36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0.57999999999999996</v>
      </c>
      <c r="C2" s="3">
        <v>338.96600000000001</v>
      </c>
      <c r="D2" s="3">
        <v>-0.15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-0.03</v>
      </c>
      <c r="I3" s="5">
        <f>B650</f>
        <v>0</v>
      </c>
      <c r="J3" s="5">
        <f>B1091</f>
        <v>0.08</v>
      </c>
      <c r="K3" s="6">
        <f>D252</f>
        <v>0.63</v>
      </c>
      <c r="L3" s="6">
        <f>D650</f>
        <v>0.34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0.53</v>
      </c>
      <c r="C4" s="3">
        <v>339.73</v>
      </c>
      <c r="D4" s="3">
        <v>0.06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1.01</v>
      </c>
    </row>
    <row r="7" spans="1:16" x14ac:dyDescent="0.2">
      <c r="A7" s="4">
        <v>340.875</v>
      </c>
      <c r="B7" s="4">
        <v>0</v>
      </c>
      <c r="C7" s="3">
        <v>340.875</v>
      </c>
      <c r="D7" s="3">
        <v>0.53</v>
      </c>
    </row>
    <row r="8" spans="1:16" x14ac:dyDescent="0.2">
      <c r="A8" s="4">
        <v>341.25599999999997</v>
      </c>
      <c r="B8" s="4">
        <v>-0.42</v>
      </c>
      <c r="C8" s="3">
        <v>341.25599999999997</v>
      </c>
      <c r="D8" s="3">
        <v>-0.06</v>
      </c>
    </row>
    <row r="9" spans="1:16" x14ac:dyDescent="0.2">
      <c r="A9" s="4">
        <v>341.63799999999998</v>
      </c>
      <c r="B9" s="4">
        <v>-0.34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0.71</v>
      </c>
      <c r="C11" s="3">
        <v>342.4</v>
      </c>
      <c r="D11" s="3">
        <v>0.01</v>
      </c>
    </row>
    <row r="12" spans="1:16" x14ac:dyDescent="0.2">
      <c r="A12" s="4">
        <v>342.78199999999998</v>
      </c>
      <c r="B12" s="4">
        <v>-0.56999999999999995</v>
      </c>
      <c r="C12" s="3">
        <v>342.78199999999998</v>
      </c>
      <c r="D12" s="3">
        <v>0.84</v>
      </c>
    </row>
    <row r="13" spans="1:16" x14ac:dyDescent="0.2">
      <c r="A13" s="4">
        <v>343.16300000000001</v>
      </c>
      <c r="B13" s="4">
        <v>0.55000000000000004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0.1</v>
      </c>
      <c r="C14" s="3">
        <v>343.54399999999998</v>
      </c>
      <c r="D14" s="3">
        <v>-1.31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-1.64</v>
      </c>
      <c r="C16" s="3">
        <v>344.30700000000002</v>
      </c>
      <c r="D16" s="3">
        <v>-1.87</v>
      </c>
    </row>
    <row r="17" spans="1:4" x14ac:dyDescent="0.2">
      <c r="A17" s="4">
        <v>344.68799999999999</v>
      </c>
      <c r="B17" s="4">
        <v>0.27</v>
      </c>
      <c r="C17" s="3">
        <v>344.68799999999999</v>
      </c>
      <c r="D17" s="3">
        <v>1.18</v>
      </c>
    </row>
    <row r="18" spans="1:4" x14ac:dyDescent="0.2">
      <c r="A18" s="4">
        <v>345.06900000000002</v>
      </c>
      <c r="B18" s="4">
        <v>0.25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-0.22</v>
      </c>
      <c r="C19" s="3">
        <v>345.45</v>
      </c>
      <c r="D19" s="3">
        <v>0.12</v>
      </c>
    </row>
    <row r="20" spans="1:4" x14ac:dyDescent="0.2">
      <c r="A20" s="4">
        <v>345.83100000000002</v>
      </c>
      <c r="B20" s="4">
        <v>-0.02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0.59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0.5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0.61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0.61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0.6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0.28000000000000003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1.41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1.41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1.33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-0.05</v>
      </c>
      <c r="I3" s="5">
        <f>B650</f>
        <v>-0.02</v>
      </c>
      <c r="J3" s="5">
        <f>B1091</f>
        <v>7.0000000000000007E-2</v>
      </c>
      <c r="K3" s="6">
        <f>D252</f>
        <v>0.56999999999999995</v>
      </c>
      <c r="L3" s="6">
        <f>D650</f>
        <v>0.28999999999999998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0.21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-0.46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-0.06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0.54</v>
      </c>
    </row>
    <row r="11" spans="1:16" x14ac:dyDescent="0.2">
      <c r="A11" s="4">
        <v>342.4</v>
      </c>
      <c r="B11" s="4">
        <v>1.8</v>
      </c>
      <c r="C11" s="3">
        <v>342.4</v>
      </c>
      <c r="D11" s="3">
        <v>0.31</v>
      </c>
    </row>
    <row r="12" spans="1:16" x14ac:dyDescent="0.2">
      <c r="A12" s="4">
        <v>342.78199999999998</v>
      </c>
      <c r="B12" s="4">
        <v>-1.1599999999999999</v>
      </c>
      <c r="C12" s="3">
        <v>342.78199999999998</v>
      </c>
      <c r="D12" s="3">
        <v>-7.0000000000000007E-2</v>
      </c>
    </row>
    <row r="13" spans="1:16" x14ac:dyDescent="0.2">
      <c r="A13" s="4">
        <v>343.16300000000001</v>
      </c>
      <c r="B13" s="4">
        <v>-1.36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-0.98</v>
      </c>
    </row>
    <row r="15" spans="1:16" x14ac:dyDescent="0.2">
      <c r="A15" s="4">
        <v>343.92599999999999</v>
      </c>
      <c r="B15" s="4">
        <v>-0.06</v>
      </c>
      <c r="C15" s="3">
        <v>343.92599999999999</v>
      </c>
      <c r="D15" s="3">
        <v>0.87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-0.42</v>
      </c>
    </row>
    <row r="17" spans="1:4" x14ac:dyDescent="0.2">
      <c r="A17" s="4">
        <v>344.68799999999999</v>
      </c>
      <c r="B17" s="4">
        <v>0.16</v>
      </c>
      <c r="C17" s="3">
        <v>344.68799999999999</v>
      </c>
      <c r="D17" s="3">
        <v>0.24</v>
      </c>
    </row>
    <row r="18" spans="1:4" x14ac:dyDescent="0.2">
      <c r="A18" s="4">
        <v>345.06900000000002</v>
      </c>
      <c r="B18" s="4">
        <v>0.96</v>
      </c>
      <c r="C18" s="3">
        <v>345.06900000000002</v>
      </c>
      <c r="D18" s="3">
        <v>0.35</v>
      </c>
    </row>
    <row r="19" spans="1:4" x14ac:dyDescent="0.2">
      <c r="A19" s="4">
        <v>345.45</v>
      </c>
      <c r="B19" s="4">
        <v>-0.61</v>
      </c>
      <c r="C19" s="3">
        <v>345.45</v>
      </c>
      <c r="D19" s="3">
        <v>0.18</v>
      </c>
    </row>
    <row r="20" spans="1:4" x14ac:dyDescent="0.2">
      <c r="A20" s="4">
        <v>345.83100000000002</v>
      </c>
      <c r="B20" s="4">
        <v>-0.39</v>
      </c>
      <c r="C20" s="3">
        <v>345.83100000000002</v>
      </c>
      <c r="D20" s="3">
        <v>0.6</v>
      </c>
    </row>
    <row r="21" spans="1:4" x14ac:dyDescent="0.2">
      <c r="A21" s="4">
        <v>346.21199999999999</v>
      </c>
      <c r="B21" s="4">
        <v>-0.3</v>
      </c>
      <c r="C21" s="3">
        <v>346.21199999999999</v>
      </c>
      <c r="D21" s="3">
        <v>0.38</v>
      </c>
    </row>
    <row r="22" spans="1:4" x14ac:dyDescent="0.2">
      <c r="A22" s="4">
        <v>346.59300000000002</v>
      </c>
      <c r="B22" s="4">
        <v>-7.0000000000000007E-2</v>
      </c>
      <c r="C22" s="3">
        <v>346.59300000000002</v>
      </c>
      <c r="D22" s="3">
        <v>0.34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0.01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0.35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0.21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0.23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0.23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0.23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0.23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0.24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0.24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0.25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0.25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0.25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0.26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0.26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0.26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0.26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0.26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0.27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0.27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0.28000000000000003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0.28000000000000003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0.28000000000000003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0.28999999999999998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0.28999999999999998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0.28999999999999998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0.28999999999999998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0.28999999999999998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0.28999999999999998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0.28999999999999998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0.28999999999999998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0.28999999999999998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0.28999999999999998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0.28999999999999998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0.28999999999999998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0.28999999999999998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0.28999999999999998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0.28999999999999998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0.28999999999999998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0.28999999999999998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0.28999999999999998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0.28999999999999998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0.28999999999999998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0.28999999999999998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0.28999999999999998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0.28999999999999998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0.28999999999999998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0.28999999999999998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0.28000000000000003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0.28000000000000003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0.28000000000000003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0.28000000000000003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0.28000000000000003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0.27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0.27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0.27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0.27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0.26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0.26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0.26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0.25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0.25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0.25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0.24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0.24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0.24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0.24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0.23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0.23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0.23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0.23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0.22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0.22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0.22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0.22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0.21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0.21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0.21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0.21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0.19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0.19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0.19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0.18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0.15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0.15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0.14000000000000001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0.14000000000000001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0.14000000000000001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0.14000000000000001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0.13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0.13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0.13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1.42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1.44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1.56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1.61</v>
      </c>
      <c r="C1836" s="3">
        <v>964.19299999999998</v>
      </c>
      <c r="D1836" s="3">
        <v>1.62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1.63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1.62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1.62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1.59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1.58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1.58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1.58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1.58</v>
      </c>
      <c r="C1858" s="3">
        <v>970.67100000000005</v>
      </c>
      <c r="D1858" s="3">
        <v>1.64</v>
      </c>
    </row>
    <row r="1859" spans="1:4" x14ac:dyDescent="0.2">
      <c r="A1859" s="4">
        <v>970.96500000000003</v>
      </c>
      <c r="B1859" s="4">
        <v>1.6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1.62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1.61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1.62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1.62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1.61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1.56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1.54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1.54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1.55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1.58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1.58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1.58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1.54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1.48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1.44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1.42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1.42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1.42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1.41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1.39</v>
      </c>
      <c r="C1934" s="3">
        <v>992.84299999999996</v>
      </c>
      <c r="D1934" s="3">
        <v>1.44</v>
      </c>
    </row>
    <row r="1935" spans="1:4" x14ac:dyDescent="0.2">
      <c r="A1935" s="4">
        <v>993.13300000000004</v>
      </c>
      <c r="B1935" s="4">
        <v>1.39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1.38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1.4</v>
      </c>
      <c r="C1937" s="3">
        <v>993.71199999999999</v>
      </c>
      <c r="D1937" s="3">
        <v>1.42</v>
      </c>
    </row>
    <row r="1938" spans="1:4" x14ac:dyDescent="0.2">
      <c r="A1938" s="4">
        <v>994.00099999999998</v>
      </c>
      <c r="B1938" s="4">
        <v>1.38</v>
      </c>
      <c r="C1938" s="3">
        <v>994.00099999999998</v>
      </c>
      <c r="D1938" s="3">
        <v>1.42</v>
      </c>
    </row>
    <row r="1939" spans="1:4" x14ac:dyDescent="0.2">
      <c r="A1939" s="4">
        <v>994.29100000000005</v>
      </c>
      <c r="B1939" s="4">
        <v>1.36</v>
      </c>
      <c r="C1939" s="3">
        <v>994.29100000000005</v>
      </c>
      <c r="D1939" s="3">
        <v>1.43</v>
      </c>
    </row>
    <row r="1940" spans="1:4" x14ac:dyDescent="0.2">
      <c r="A1940" s="4">
        <v>994.58</v>
      </c>
      <c r="B1940" s="4">
        <v>1.38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1.37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1.39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1.34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1.3</v>
      </c>
    </row>
    <row r="1960" spans="1:4" x14ac:dyDescent="0.2">
      <c r="A1960" s="4">
        <v>1000.354</v>
      </c>
      <c r="B1960" s="4">
        <v>1.29</v>
      </c>
      <c r="C1960" s="3">
        <v>1000.354</v>
      </c>
      <c r="D1960" s="3">
        <v>1.31</v>
      </c>
    </row>
    <row r="1961" spans="1:4" x14ac:dyDescent="0.2">
      <c r="A1961" s="4">
        <v>1000.6420000000001</v>
      </c>
      <c r="B1961" s="4">
        <v>1.28</v>
      </c>
      <c r="C1961" s="3">
        <v>1000.6420000000001</v>
      </c>
      <c r="D1961" s="3">
        <v>1.33</v>
      </c>
    </row>
    <row r="1962" spans="1:4" x14ac:dyDescent="0.2">
      <c r="A1962" s="4">
        <v>1000.93</v>
      </c>
      <c r="B1962" s="4">
        <v>1.29</v>
      </c>
      <c r="C1962" s="3">
        <v>1000.93</v>
      </c>
      <c r="D1962" s="3">
        <v>1.33</v>
      </c>
    </row>
    <row r="1963" spans="1:4" x14ac:dyDescent="0.2">
      <c r="A1963" s="4">
        <v>1001.218</v>
      </c>
      <c r="B1963" s="4">
        <v>1.3</v>
      </c>
      <c r="C1963" s="3">
        <v>1001.218</v>
      </c>
      <c r="D1963" s="3">
        <v>1.34</v>
      </c>
    </row>
    <row r="1964" spans="1:4" x14ac:dyDescent="0.2">
      <c r="A1964" s="4">
        <v>1001.506</v>
      </c>
      <c r="B1964" s="4">
        <v>1.28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1.27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1.29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1.26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1.26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1.22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1.2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1.19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1.19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1.17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1.1599999999999999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1.1599999999999999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1.1299999999999999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1.1200000000000001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1.1200000000000001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1.1100000000000001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1.0900000000000001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1.08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1.08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1.08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1.07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1.05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1.04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1.02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1.02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1.03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0.95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0.94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0.94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0.82</v>
      </c>
      <c r="C2049" s="3">
        <v>1025.7739999999999</v>
      </c>
      <c r="D2049" s="3">
        <v>0.92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-0.26</v>
      </c>
      <c r="C2" s="3">
        <v>338.96600000000001</v>
      </c>
      <c r="D2" s="3">
        <v>0.23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-0.34</v>
      </c>
      <c r="C3" s="3">
        <v>339.34800000000001</v>
      </c>
      <c r="D3" s="3">
        <v>-0.19</v>
      </c>
      <c r="H3" s="5">
        <f>B252</f>
        <v>-0.02</v>
      </c>
      <c r="I3" s="5">
        <f>B650</f>
        <v>0.01</v>
      </c>
      <c r="J3" s="5">
        <f>B1091</f>
        <v>0.09</v>
      </c>
      <c r="K3" s="6">
        <f>D252</f>
        <v>0.78</v>
      </c>
      <c r="L3" s="6">
        <f>D650</f>
        <v>0.44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-0.17</v>
      </c>
      <c r="C4" s="3">
        <v>339.73</v>
      </c>
      <c r="D4" s="3">
        <v>0.06</v>
      </c>
    </row>
    <row r="5" spans="1:16" x14ac:dyDescent="0.2">
      <c r="A5" s="4">
        <v>340.11099999999999</v>
      </c>
      <c r="B5" s="4">
        <v>-0.39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0.17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-0.61</v>
      </c>
    </row>
    <row r="10" spans="1:16" x14ac:dyDescent="0.2">
      <c r="A10" s="4">
        <v>342.01900000000001</v>
      </c>
      <c r="B10" s="4">
        <v>-0.13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0.03</v>
      </c>
      <c r="C11" s="3">
        <v>342.4</v>
      </c>
      <c r="D11" s="3">
        <v>0.19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-0.72</v>
      </c>
    </row>
    <row r="14" spans="1:16" x14ac:dyDescent="0.2">
      <c r="A14" s="4">
        <v>343.54399999999998</v>
      </c>
      <c r="B14" s="4">
        <v>0.59</v>
      </c>
      <c r="C14" s="3">
        <v>343.54399999999998</v>
      </c>
      <c r="D14" s="3">
        <v>1.65</v>
      </c>
    </row>
    <row r="15" spans="1:16" x14ac:dyDescent="0.2">
      <c r="A15" s="4">
        <v>343.92599999999999</v>
      </c>
      <c r="B15" s="4">
        <v>0.17</v>
      </c>
      <c r="C15" s="3">
        <v>343.92599999999999</v>
      </c>
      <c r="D15" s="3">
        <v>0.2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0.13</v>
      </c>
    </row>
    <row r="18" spans="1:4" x14ac:dyDescent="0.2">
      <c r="A18" s="4">
        <v>345.06900000000002</v>
      </c>
      <c r="B18" s="4">
        <v>0.72</v>
      </c>
      <c r="C18" s="3">
        <v>345.06900000000002</v>
      </c>
      <c r="D18" s="3">
        <v>-0.11</v>
      </c>
    </row>
    <row r="19" spans="1:4" x14ac:dyDescent="0.2">
      <c r="A19" s="4">
        <v>345.45</v>
      </c>
      <c r="B19" s="4">
        <v>0.06</v>
      </c>
      <c r="C19" s="3">
        <v>345.45</v>
      </c>
      <c r="D19" s="3">
        <v>0.77</v>
      </c>
    </row>
    <row r="20" spans="1:4" x14ac:dyDescent="0.2">
      <c r="A20" s="4">
        <v>345.83100000000002</v>
      </c>
      <c r="B20" s="4">
        <v>-0.12</v>
      </c>
      <c r="C20" s="3">
        <v>345.83100000000002</v>
      </c>
      <c r="D20" s="3">
        <v>-0.28000000000000003</v>
      </c>
    </row>
    <row r="21" spans="1:4" x14ac:dyDescent="0.2">
      <c r="A21" s="4">
        <v>346.21199999999999</v>
      </c>
      <c r="B21" s="4">
        <v>0.05</v>
      </c>
      <c r="C21" s="3">
        <v>346.21199999999999</v>
      </c>
      <c r="D21" s="3">
        <v>-0.12</v>
      </c>
    </row>
    <row r="22" spans="1:4" x14ac:dyDescent="0.2">
      <c r="A22" s="4">
        <v>346.59300000000002</v>
      </c>
      <c r="B22" s="4">
        <v>-0.09</v>
      </c>
      <c r="C22" s="3">
        <v>346.59300000000002</v>
      </c>
      <c r="D22" s="3">
        <v>0.14000000000000001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0.43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0.43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0.43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0.45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0.45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0.48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0.49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0.5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0.51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0.51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0.51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0.51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0.51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0.51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0.51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0.52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0.52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0.52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0.52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0.52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0.53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0.53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0.54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0.54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0.54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0.54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0.54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0.54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0.54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0.55000000000000004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0.56000000000000005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0.56000000000000005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0.56999999999999995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0.57999999999999996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0.57999999999999996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0.57999999999999996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0.57999999999999996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0.57999999999999996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0.57999999999999996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0.57999999999999996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0.57999999999999996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0.57999999999999996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0.57999999999999996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0.59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0.59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0.6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0.6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0.6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0.61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0.61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0.62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0.61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0.62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0.62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0.63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0.63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0.63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0.63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0.63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0.63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0.63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0.63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0.64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0.64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0.64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0.65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0.65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0.65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0.65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0.65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0.66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0.66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0.67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0.68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0.68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0.69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0.69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0.69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0.69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0.69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0.69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0.69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0.68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0.69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0.69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0.69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0.7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0.7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0.7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0.7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0.7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0.7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0.7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0.7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0.71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0.71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0.72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0.72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0.72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0.72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0.72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0.72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0.72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0.72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0.72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0.73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0.73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0.74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0.74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0.74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0.74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0.74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0.74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0.74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0.74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0.74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0.75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0.75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0.76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0.76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0.76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0.76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0.76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0.77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0.77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0.77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0.77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0.77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0.78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0.78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0.78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0.78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0.78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0.78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0.78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0.78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0.78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0.78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0.78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0.78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0.78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0.78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0.78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0.78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0.78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0.78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0.79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0.79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0.79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0.79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0.79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0.79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0.79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0.79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0.79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0.79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0.79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0.79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0.78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0.78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0.79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0.78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0.78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0.79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0.79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0.79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0.79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0.78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0.78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0.78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0.78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0.78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0.78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0.78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0.78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0.77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0.77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0.77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0.77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0.77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0.77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0.77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0.77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0.76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0.76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0.76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0.76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0.76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0.76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0.76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0.76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0.76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0.75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0.75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0.75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0.75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0.75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0.75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0.74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0.74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0.74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0.74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0.73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0.73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0.73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0.73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0.73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0.72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0.72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0.72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0.72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0.72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0.72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0.71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0.71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0.71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0.7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0.7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0.7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0.7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0.69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0.69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0.69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0.69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0.68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0.68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0.68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0.68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0.67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0.67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0.67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0.67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0.67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0.66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0.66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0.66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0.66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0.65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0.65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0.65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0.64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0.64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0.64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0.64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0.63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0.63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0.63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0.62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0.62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0.62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0.62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0.61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0.61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0.61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0.6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0.6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0.6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0.6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0.59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0.59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0.59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0.57999999999999996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0.57999999999999996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0.57999999999999996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0.56999999999999995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0.56999999999999995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0.56999999999999995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0.56999999999999995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0.56000000000000005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0.56000000000000005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0.56000000000000005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0.55000000000000004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0.55000000000000004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0.55000000000000004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0.55000000000000004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0.54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0.54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0.54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0.53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0.53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0.53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0.53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0.52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0.52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0.52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0.52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0.51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0.51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0.51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0.5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0.5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0.5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0.5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0.48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0.48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0.48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0.47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0.47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0.47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0.46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0.46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0.44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0.44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0.43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0.43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0.43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1.61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1.61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1.62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1.61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1.57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1.55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-0.52</v>
      </c>
      <c r="C2" s="3">
        <v>338.96600000000001</v>
      </c>
      <c r="D2" s="3">
        <v>-0.08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</v>
      </c>
      <c r="C3" s="3">
        <v>339.34800000000001</v>
      </c>
      <c r="D3" s="3">
        <v>-0.3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0.52</v>
      </c>
      <c r="L3" s="6">
        <f>D650</f>
        <v>0.34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</v>
      </c>
      <c r="C4" s="3">
        <v>339.73</v>
      </c>
      <c r="D4" s="3">
        <v>7.0000000000000007E-2</v>
      </c>
    </row>
    <row r="5" spans="1:16" x14ac:dyDescent="0.2">
      <c r="A5" s="4">
        <v>340.11099999999999</v>
      </c>
      <c r="B5" s="4">
        <v>0.13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0.57999999999999996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0.1</v>
      </c>
      <c r="C8" s="3">
        <v>341.25599999999997</v>
      </c>
      <c r="D8" s="3">
        <v>-0.57999999999999996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0.17</v>
      </c>
    </row>
    <row r="12" spans="1:16" x14ac:dyDescent="0.2">
      <c r="A12" s="4">
        <v>342.78199999999998</v>
      </c>
      <c r="B12" s="4">
        <v>-0.79</v>
      </c>
      <c r="C12" s="3">
        <v>342.78199999999998</v>
      </c>
      <c r="D12" s="3">
        <v>-0.49</v>
      </c>
    </row>
    <row r="13" spans="1:16" x14ac:dyDescent="0.2">
      <c r="A13" s="4">
        <v>343.16300000000001</v>
      </c>
      <c r="B13" s="4">
        <v>-0.91</v>
      </c>
      <c r="C13" s="3">
        <v>343.16300000000001</v>
      </c>
      <c r="D13" s="3">
        <v>-0.8</v>
      </c>
    </row>
    <row r="14" spans="1:16" x14ac:dyDescent="0.2">
      <c r="A14" s="4">
        <v>343.54399999999998</v>
      </c>
      <c r="B14" s="4">
        <v>-0.49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-0.13</v>
      </c>
    </row>
    <row r="16" spans="1:16" x14ac:dyDescent="0.2">
      <c r="A16" s="4">
        <v>344.30700000000002</v>
      </c>
      <c r="B16" s="4">
        <v>-1.26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0.97</v>
      </c>
      <c r="C17" s="3">
        <v>344.68799999999999</v>
      </c>
      <c r="D17" s="3">
        <v>0.01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0.28000000000000003</v>
      </c>
    </row>
    <row r="19" spans="1:4" x14ac:dyDescent="0.2">
      <c r="A19" s="4">
        <v>345.45</v>
      </c>
      <c r="B19" s="4">
        <v>0.01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-0.11</v>
      </c>
      <c r="C20" s="3">
        <v>345.83100000000002</v>
      </c>
      <c r="D20" s="3">
        <v>0.3</v>
      </c>
    </row>
    <row r="21" spans="1:4" x14ac:dyDescent="0.2">
      <c r="A21" s="4">
        <v>346.21199999999999</v>
      </c>
      <c r="B21" s="4">
        <v>-7.0000000000000007E-2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-0.06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0.11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0.19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0.21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0.22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0.25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0.26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0.25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0.26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0.27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0.25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0.25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0.01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0.38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0.38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0.42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0.42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0.43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0.43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0.43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0.43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0.46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0.48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0.48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0.48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0.48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0.47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0.47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0.47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0.47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0.47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0.46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0.46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0.45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0.45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0.44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0.41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0.41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0.39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0.32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0.23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0.23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0.23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0.25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0.18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0.17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-0.01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-0.01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-0.01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-0.01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-0.01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0.01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0.01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0.01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0.01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7.0000000000000007E-2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7.0000000000000007E-2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0.08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0.08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0.09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0.08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7.0000000000000007E-2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7.0000000000000007E-2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7.0000000000000007E-2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7.0000000000000007E-2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0.55000000000000004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0.81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0.82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0.95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0.96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0.97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0.99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1.01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1.03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1.04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1.05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1.06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1.08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1.32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1.33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1.34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1.35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1.36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1.38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1.39</v>
      </c>
    </row>
    <row r="1810" spans="1:4" x14ac:dyDescent="0.2">
      <c r="A1810" s="4">
        <v>956.50199999999995</v>
      </c>
      <c r="B1810" s="4">
        <v>1.41</v>
      </c>
      <c r="C1810" s="3">
        <v>956.50199999999995</v>
      </c>
      <c r="D1810" s="3">
        <v>1.4</v>
      </c>
    </row>
    <row r="1811" spans="1:4" x14ac:dyDescent="0.2">
      <c r="A1811" s="4">
        <v>956.798</v>
      </c>
      <c r="B1811" s="4">
        <v>1.43</v>
      </c>
      <c r="C1811" s="3">
        <v>956.798</v>
      </c>
      <c r="D1811" s="3">
        <v>1.41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1.44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1.44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1.46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1.48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1.49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1.51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1.52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1.53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1.54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1.56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1.57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1.58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1.59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1.59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1.59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1.59</v>
      </c>
    </row>
    <row r="1834" spans="1:4" x14ac:dyDescent="0.2">
      <c r="A1834" s="4">
        <v>963.60299999999995</v>
      </c>
      <c r="B1834" s="4">
        <v>1.62</v>
      </c>
      <c r="C1834" s="3">
        <v>963.60299999999995</v>
      </c>
      <c r="D1834" s="3">
        <v>1.6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1.61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1.63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1.63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1.63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1.63</v>
      </c>
    </row>
    <row r="1857" spans="1:4" x14ac:dyDescent="0.2">
      <c r="A1857" s="4">
        <v>970.37699999999995</v>
      </c>
      <c r="B1857" s="4">
        <v>1.62</v>
      </c>
      <c r="C1857" s="3">
        <v>970.37699999999995</v>
      </c>
      <c r="D1857" s="3">
        <v>1.62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1.62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1.63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1.64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1.61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1.59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1.61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1.61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1.63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1.63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1.62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1.59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1.57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1.58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1.59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1.59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1.56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1.48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1.47</v>
      </c>
    </row>
    <row r="1933" spans="1:4" x14ac:dyDescent="0.2">
      <c r="A1933" s="4">
        <v>992.55399999999997</v>
      </c>
      <c r="B1933" s="4">
        <v>1.45</v>
      </c>
      <c r="C1933" s="3">
        <v>992.55399999999997</v>
      </c>
      <c r="D1933" s="3">
        <v>1.45</v>
      </c>
    </row>
    <row r="1934" spans="1:4" x14ac:dyDescent="0.2">
      <c r="A1934" s="4">
        <v>992.84299999999996</v>
      </c>
      <c r="B1934" s="4">
        <v>1.43</v>
      </c>
      <c r="C1934" s="3">
        <v>992.84299999999996</v>
      </c>
      <c r="D1934" s="3">
        <v>1.43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1.41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1.41</v>
      </c>
    </row>
    <row r="1937" spans="1:4" x14ac:dyDescent="0.2">
      <c r="A1937" s="4">
        <v>993.71199999999999</v>
      </c>
      <c r="B1937" s="4">
        <v>1.41</v>
      </c>
      <c r="C1937" s="3">
        <v>993.71199999999999</v>
      </c>
      <c r="D1937" s="3">
        <v>1.41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1.42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1.42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1.42</v>
      </c>
    </row>
    <row r="1941" spans="1:4" x14ac:dyDescent="0.2">
      <c r="A1941" s="4">
        <v>994.86900000000003</v>
      </c>
      <c r="B1941" s="4">
        <v>1.41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1.38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1.39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1.38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1.38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1.36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1.32</v>
      </c>
      <c r="C1959" s="3">
        <v>1000.066</v>
      </c>
      <c r="D1959" s="3">
        <v>1.32</v>
      </c>
    </row>
    <row r="1960" spans="1:4" x14ac:dyDescent="0.2">
      <c r="A1960" s="4">
        <v>1000.354</v>
      </c>
      <c r="B1960" s="4">
        <v>1.29</v>
      </c>
      <c r="C1960" s="3">
        <v>1000.354</v>
      </c>
      <c r="D1960" s="3">
        <v>1.31</v>
      </c>
    </row>
    <row r="1961" spans="1:4" x14ac:dyDescent="0.2">
      <c r="A1961" s="4">
        <v>1000.6420000000001</v>
      </c>
      <c r="B1961" s="4">
        <v>1.29</v>
      </c>
      <c r="C1961" s="3">
        <v>1000.6420000000001</v>
      </c>
      <c r="D1961" s="3">
        <v>1.32</v>
      </c>
    </row>
    <row r="1962" spans="1:4" x14ac:dyDescent="0.2">
      <c r="A1962" s="4">
        <v>1000.93</v>
      </c>
      <c r="B1962" s="4">
        <v>1.3</v>
      </c>
      <c r="C1962" s="3">
        <v>1000.93</v>
      </c>
      <c r="D1962" s="3">
        <v>1.32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1.31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1.25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1.23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1.21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1.22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1.22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1.2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1.21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1.21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1.22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1.18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1.18</v>
      </c>
    </row>
    <row r="1992" spans="1:4" x14ac:dyDescent="0.2">
      <c r="A1992" s="4">
        <v>1009.545</v>
      </c>
      <c r="B1992" s="4">
        <v>1.17</v>
      </c>
      <c r="C1992" s="3">
        <v>1009.545</v>
      </c>
      <c r="D1992" s="3">
        <v>1.1599999999999999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1.1499999999999999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1.1299999999999999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1.1299999999999999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1.1399999999999999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1.1000000000000001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1.1000000000000001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1.07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1.06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0.99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0.99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0.97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0.93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0.92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0.92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0.89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0.88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0.89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Kate.Rovinski</cp:lastModifiedBy>
  <dcterms:created xsi:type="dcterms:W3CDTF">2010-05-25T23:02:24Z</dcterms:created>
  <dcterms:modified xsi:type="dcterms:W3CDTF">2019-10-10T22:21:45Z</dcterms:modified>
</cp:coreProperties>
</file>