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bsite\World Population\"/>
    </mc:Choice>
  </mc:AlternateContent>
  <xr:revisionPtr revIDLastSave="0" documentId="13_ncr:1_{D8A853FD-F47B-45E3-AE14-F6FC76829CCF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fcstWCDE" sheetId="6" r:id="rId1"/>
    <sheet name="queries and equations" sheetId="2" r:id="rId2"/>
    <sheet name="data" sheetId="1" r:id="rId3"/>
    <sheet name="chart" sheetId="4" r:id="rId4"/>
    <sheet name="original" sheetId="5" r:id="rId5"/>
  </sheets>
  <definedNames>
    <definedName name="ExternalData_1" localSheetId="1" hidden="1">'queries and equations'!$A$1:$B$9</definedName>
    <definedName name="ExternalData_2" localSheetId="1" hidden="1">'queries and equations'!$A$14:$B$21</definedName>
    <definedName name="ExternalData_3" localSheetId="1" hidden="1">'queries and equations'!$A$26:$B$34</definedName>
    <definedName name="ExternalData_4" localSheetId="1" hidden="1">'queries and equations'!$A$39:$B$46</definedName>
    <definedName name="ExternalData_5" localSheetId="1" hidden="1">'queries and equations'!$A$51:$B$53</definedName>
    <definedName name="_xlnm.Print_Area" localSheetId="3">chart!$A$1:$T$80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D53" i="2"/>
  <c r="M74" i="1"/>
  <c r="D40" i="2" a="1"/>
  <c r="D40" i="2" s="1"/>
  <c r="D27" i="2" a="1"/>
  <c r="D27" i="2" s="1"/>
  <c r="D15" i="2" a="1"/>
  <c r="D15" i="2" s="1"/>
  <c r="D2" i="2" a="1"/>
  <c r="D2" i="2" s="1"/>
  <c r="I91" i="1" s="1"/>
  <c r="J97" i="1" l="1"/>
  <c r="K92" i="1"/>
  <c r="K140" i="1"/>
  <c r="L84" i="1"/>
  <c r="I90" i="1"/>
  <c r="J95" i="1"/>
  <c r="K94" i="1"/>
  <c r="K118" i="1"/>
  <c r="K142" i="1"/>
  <c r="L86" i="1"/>
  <c r="L110" i="1"/>
  <c r="L134" i="1"/>
  <c r="L135" i="1"/>
  <c r="L126" i="1"/>
  <c r="K89" i="1"/>
  <c r="K95" i="1"/>
  <c r="L111" i="1"/>
  <c r="I112" i="1"/>
  <c r="J93" i="1"/>
  <c r="K96" i="1"/>
  <c r="K120" i="1"/>
  <c r="K144" i="1"/>
  <c r="L88" i="1"/>
  <c r="L112" i="1"/>
  <c r="L136" i="1"/>
  <c r="K97" i="1"/>
  <c r="K121" i="1"/>
  <c r="K145" i="1"/>
  <c r="L89" i="1"/>
  <c r="L113" i="1"/>
  <c r="L137" i="1"/>
  <c r="K134" i="1"/>
  <c r="J94" i="1"/>
  <c r="L138" i="1"/>
  <c r="L102" i="1"/>
  <c r="K137" i="1"/>
  <c r="K119" i="1"/>
  <c r="L87" i="1"/>
  <c r="K74" i="1"/>
  <c r="K98" i="1"/>
  <c r="K146" i="1"/>
  <c r="L90" i="1"/>
  <c r="L114" i="1"/>
  <c r="I117" i="1"/>
  <c r="K75" i="1"/>
  <c r="K99" i="1"/>
  <c r="K123" i="1"/>
  <c r="K147" i="1"/>
  <c r="L91" i="1"/>
  <c r="L115" i="1"/>
  <c r="L139" i="1"/>
  <c r="J121" i="1"/>
  <c r="I92" i="1"/>
  <c r="K143" i="1"/>
  <c r="I113" i="1"/>
  <c r="I114" i="1"/>
  <c r="K122" i="1"/>
  <c r="I136" i="1"/>
  <c r="K76" i="1"/>
  <c r="K100" i="1"/>
  <c r="K124" i="1"/>
  <c r="K148" i="1"/>
  <c r="L92" i="1"/>
  <c r="L116" i="1"/>
  <c r="L140" i="1"/>
  <c r="L141" i="1"/>
  <c r="L142" i="1"/>
  <c r="L78" i="1"/>
  <c r="K125" i="1"/>
  <c r="L93" i="1"/>
  <c r="L117" i="1"/>
  <c r="I138" i="1"/>
  <c r="K78" i="1"/>
  <c r="K102" i="1"/>
  <c r="K126" i="1"/>
  <c r="K150" i="1"/>
  <c r="L94" i="1"/>
  <c r="L118" i="1"/>
  <c r="J146" i="1"/>
  <c r="K79" i="1"/>
  <c r="K103" i="1"/>
  <c r="K127" i="1"/>
  <c r="K151" i="1"/>
  <c r="L95" i="1"/>
  <c r="L119" i="1"/>
  <c r="L143" i="1"/>
  <c r="K149" i="1"/>
  <c r="J145" i="1"/>
  <c r="K80" i="1"/>
  <c r="K104" i="1"/>
  <c r="K128" i="1"/>
  <c r="K152" i="1"/>
  <c r="L96" i="1"/>
  <c r="L120" i="1"/>
  <c r="L144" i="1"/>
  <c r="L97" i="1"/>
  <c r="L121" i="1"/>
  <c r="L145" i="1"/>
  <c r="K101" i="1"/>
  <c r="J144" i="1"/>
  <c r="K105" i="1"/>
  <c r="K129" i="1"/>
  <c r="J143" i="1"/>
  <c r="K82" i="1"/>
  <c r="K106" i="1"/>
  <c r="K130" i="1"/>
  <c r="L74" i="1"/>
  <c r="L98" i="1"/>
  <c r="L122" i="1"/>
  <c r="L146" i="1"/>
  <c r="K110" i="1"/>
  <c r="K77" i="1"/>
  <c r="J142" i="1"/>
  <c r="K107" i="1"/>
  <c r="L75" i="1"/>
  <c r="L99" i="1"/>
  <c r="L123" i="1"/>
  <c r="L147" i="1"/>
  <c r="I137" i="1"/>
  <c r="K81" i="1"/>
  <c r="K83" i="1"/>
  <c r="K131" i="1"/>
  <c r="J141" i="1"/>
  <c r="K84" i="1"/>
  <c r="K108" i="1"/>
  <c r="K132" i="1"/>
  <c r="L76" i="1"/>
  <c r="L100" i="1"/>
  <c r="L124" i="1"/>
  <c r="L148" i="1"/>
  <c r="J122" i="1"/>
  <c r="K85" i="1"/>
  <c r="K109" i="1"/>
  <c r="K133" i="1"/>
  <c r="L77" i="1"/>
  <c r="L101" i="1"/>
  <c r="L125" i="1"/>
  <c r="L149" i="1"/>
  <c r="L150" i="1"/>
  <c r="J120" i="1"/>
  <c r="K111" i="1"/>
  <c r="L103" i="1"/>
  <c r="L151" i="1"/>
  <c r="K87" i="1"/>
  <c r="K135" i="1"/>
  <c r="L79" i="1"/>
  <c r="L127" i="1"/>
  <c r="J119" i="1"/>
  <c r="K88" i="1"/>
  <c r="K112" i="1"/>
  <c r="K136" i="1"/>
  <c r="L80" i="1"/>
  <c r="L104" i="1"/>
  <c r="L128" i="1"/>
  <c r="L152" i="1"/>
  <c r="L105" i="1"/>
  <c r="M75" i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J118" i="1"/>
  <c r="L81" i="1"/>
  <c r="J117" i="1"/>
  <c r="K90" i="1"/>
  <c r="K114" i="1"/>
  <c r="K138" i="1"/>
  <c r="L82" i="1"/>
  <c r="L106" i="1"/>
  <c r="L130" i="1"/>
  <c r="J98" i="1"/>
  <c r="K91" i="1"/>
  <c r="K115" i="1"/>
  <c r="K139" i="1"/>
  <c r="L83" i="1"/>
  <c r="L107" i="1"/>
  <c r="L131" i="1"/>
  <c r="L132" i="1"/>
  <c r="K86" i="1"/>
  <c r="K113" i="1"/>
  <c r="L129" i="1"/>
  <c r="I88" i="1"/>
  <c r="K116" i="1"/>
  <c r="L108" i="1"/>
  <c r="I89" i="1"/>
  <c r="J96" i="1"/>
  <c r="K93" i="1"/>
  <c r="K117" i="1"/>
  <c r="K141" i="1"/>
  <c r="L85" i="1"/>
  <c r="L109" i="1"/>
  <c r="L133" i="1"/>
  <c r="I97" i="1"/>
  <c r="I121" i="1"/>
  <c r="I145" i="1"/>
  <c r="J137" i="1"/>
  <c r="J113" i="1"/>
  <c r="J89" i="1"/>
  <c r="I74" i="1"/>
  <c r="I98" i="1"/>
  <c r="I122" i="1"/>
  <c r="I146" i="1"/>
  <c r="J136" i="1"/>
  <c r="J112" i="1"/>
  <c r="J88" i="1"/>
  <c r="I116" i="1"/>
  <c r="I120" i="1"/>
  <c r="I77" i="1"/>
  <c r="I101" i="1"/>
  <c r="I149" i="1"/>
  <c r="J109" i="1"/>
  <c r="I78" i="1"/>
  <c r="I126" i="1"/>
  <c r="J84" i="1"/>
  <c r="I79" i="1"/>
  <c r="I103" i="1"/>
  <c r="I127" i="1"/>
  <c r="I151" i="1"/>
  <c r="J131" i="1"/>
  <c r="J107" i="1"/>
  <c r="J83" i="1"/>
  <c r="I80" i="1"/>
  <c r="I104" i="1"/>
  <c r="I128" i="1"/>
  <c r="I152" i="1"/>
  <c r="J130" i="1"/>
  <c r="J106" i="1"/>
  <c r="J82" i="1"/>
  <c r="I115" i="1"/>
  <c r="I139" i="1"/>
  <c r="I140" i="1"/>
  <c r="I118" i="1"/>
  <c r="J92" i="1"/>
  <c r="I95" i="1"/>
  <c r="I143" i="1"/>
  <c r="J139" i="1"/>
  <c r="J115" i="1"/>
  <c r="I96" i="1"/>
  <c r="J138" i="1"/>
  <c r="I99" i="1"/>
  <c r="I123" i="1"/>
  <c r="J87" i="1"/>
  <c r="I100" i="1"/>
  <c r="I124" i="1"/>
  <c r="I148" i="1"/>
  <c r="J134" i="1"/>
  <c r="J110" i="1"/>
  <c r="J86" i="1"/>
  <c r="I125" i="1"/>
  <c r="J133" i="1"/>
  <c r="J85" i="1"/>
  <c r="I102" i="1"/>
  <c r="I150" i="1"/>
  <c r="J132" i="1"/>
  <c r="J108" i="1"/>
  <c r="I81" i="1"/>
  <c r="I105" i="1"/>
  <c r="I129" i="1"/>
  <c r="J74" i="1"/>
  <c r="J129" i="1"/>
  <c r="J105" i="1"/>
  <c r="J81" i="1"/>
  <c r="I82" i="1"/>
  <c r="I106" i="1"/>
  <c r="I130" i="1"/>
  <c r="J152" i="1"/>
  <c r="J128" i="1"/>
  <c r="J104" i="1"/>
  <c r="J80" i="1"/>
  <c r="I141" i="1"/>
  <c r="I93" i="1"/>
  <c r="J140" i="1"/>
  <c r="J90" i="1"/>
  <c r="J135" i="1"/>
  <c r="I83" i="1"/>
  <c r="I107" i="1"/>
  <c r="I131" i="1"/>
  <c r="J151" i="1"/>
  <c r="J103" i="1"/>
  <c r="J79" i="1"/>
  <c r="I84" i="1"/>
  <c r="I108" i="1"/>
  <c r="I132" i="1"/>
  <c r="J150" i="1"/>
  <c r="J126" i="1"/>
  <c r="J102" i="1"/>
  <c r="J78" i="1"/>
  <c r="I85" i="1"/>
  <c r="I109" i="1"/>
  <c r="I133" i="1"/>
  <c r="J149" i="1"/>
  <c r="J125" i="1"/>
  <c r="J101" i="1"/>
  <c r="J77" i="1"/>
  <c r="I94" i="1"/>
  <c r="I142" i="1"/>
  <c r="J116" i="1"/>
  <c r="I119" i="1"/>
  <c r="J91" i="1"/>
  <c r="I144" i="1"/>
  <c r="I75" i="1"/>
  <c r="J111" i="1"/>
  <c r="J127" i="1"/>
  <c r="I86" i="1"/>
  <c r="I110" i="1"/>
  <c r="I134" i="1"/>
  <c r="J148" i="1"/>
  <c r="J124" i="1"/>
  <c r="J100" i="1"/>
  <c r="J76" i="1"/>
  <c r="J114" i="1"/>
  <c r="I147" i="1"/>
  <c r="I76" i="1"/>
  <c r="I87" i="1"/>
  <c r="I111" i="1"/>
  <c r="I135" i="1"/>
  <c r="J147" i="1"/>
  <c r="J123" i="1"/>
  <c r="J99" i="1"/>
  <c r="J7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00000000-0015-0000-FFFF-FFFF01000000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00000000-0015-0000-FFFF-FFFF02000000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00000000-0015-0000-FFFF-FFFF03000000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  <connection id="5" xr16:uid="{00000000-0015-0000-FFFF-FFFF04000000}" keepAlive="1" name="Query - Table1 (5)" description="Connection to the 'Table1 (5)' query in the workbook." type="5" refreshedVersion="8" background="1" saveData="1">
    <dbPr connection="Provider=Microsoft.Mashup.OleDb.1;Data Source=$Workbook$;Location=&quot;Table1 (5)&quot;;Extended Properties=&quot;&quot;" command="SELECT * FROM [Table1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<sst xmlns="http://schemas.openxmlformats.org/spreadsheetml/2006/main" count="85" uniqueCount="29">
  <si>
    <t>Year</t>
  </si>
  <si>
    <t>UN_Historical</t>
  </si>
  <si>
    <t>UN</t>
  </si>
  <si>
    <t>IIASA</t>
  </si>
  <si>
    <t>IHME</t>
  </si>
  <si>
    <t>Higher</t>
  </si>
  <si>
    <t>Lower</t>
  </si>
  <si>
    <t>UN Interpolataed</t>
  </si>
  <si>
    <t>x</t>
  </si>
  <si>
    <t>Intercept</t>
  </si>
  <si>
    <t>x^2</t>
  </si>
  <si>
    <t>X^3</t>
  </si>
  <si>
    <t>x^4</t>
  </si>
  <si>
    <t>IIASA Interpolated</t>
  </si>
  <si>
    <t>IHME Interpolated</t>
  </si>
  <si>
    <t>Lower Interpolated</t>
  </si>
  <si>
    <t>Higher Interpolated</t>
  </si>
  <si>
    <t>UN Peak</t>
  </si>
  <si>
    <t>IIASA Peak</t>
  </si>
  <si>
    <t>IHME Peak</t>
  </si>
  <si>
    <t>Source: Wittgenstein Centre for Demography and Global Human Capital (2018). Wittgenstein Centre Data Explorer Version 2.0</t>
  </si>
  <si>
    <t xml:space="preserve">Available at: www.wittgensteincentre.org/dataexplorer </t>
  </si>
  <si>
    <t>Population Size (000's)</t>
  </si>
  <si>
    <t>De facto population in a country or region, classified by sex and by five-year age groups. Available in all scenarios and at all geographical scales. Figures are presented in thousands. &lt;br&gt;&lt;br&gt; Source for 1950 to 2015: &lt;a href="http://esa.un.org/wpp/documentation/WPP%202010%20publications.htm"&gt;UN Population Division, World Population Prospects 2017&lt;/a&gt;</t>
  </si>
  <si>
    <t>Medium (SSP2)</t>
  </si>
  <si>
    <t xml:space="preserve"> </t>
  </si>
  <si>
    <t>Area</t>
  </si>
  <si>
    <t>Population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</si>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</sst>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59595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9" fillId="0" borderId="0" xfId="0" applyFont="1" applyAlignment="1">
      <alignment horizontal="center" vertical="center" readingOrder="1"/>
    </xf>
    <xf numFmtId="0" fontId="19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4" formatCode="#,##0.00"/>
    </dxf>
    <dxf>
      <numFmt numFmtId="0" formatCode="General"/>
    </dxf>
  </dxfs>
  <tableStyles count="0" defaultTableStyle="TableStyleMedium2" defaultPivotStyle="PivotStyleLight16"/>
  <colors>
    <mruColors>
      <color rgb="FF5B92E5"/>
      <color rgb="FFFFC409"/>
      <color rgb="FFFF6699"/>
      <color rgb="FFFFD13F"/>
      <color rgb="FFFFF9E7"/>
      <color rgb="FF83A2D9"/>
      <color rgb="FFFFD966"/>
      <color rgb="FFF2DB7A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fcstWCDE!$C$9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fcstWCDE!$C$10:$C$40</c:f>
              <c:numCache>
                <c:formatCode>General</c:formatCode>
                <c:ptCount val="31"/>
                <c:pt idx="0">
                  <c:v>2541292.5</c:v>
                </c:pt>
                <c:pt idx="1">
                  <c:v>2777546.2</c:v>
                </c:pt>
                <c:pt idx="2">
                  <c:v>3040022.5</c:v>
                </c:pt>
                <c:pt idx="3">
                  <c:v>3347595.4</c:v>
                </c:pt>
                <c:pt idx="4">
                  <c:v>3710412.1</c:v>
                </c:pt>
                <c:pt idx="5">
                  <c:v>4091086.9</c:v>
                </c:pt>
                <c:pt idx="6">
                  <c:v>4473136.0999999996</c:v>
                </c:pt>
                <c:pt idx="7">
                  <c:v>4891516.4000000004</c:v>
                </c:pt>
                <c:pt idx="8">
                  <c:v>5334971.5</c:v>
                </c:pt>
                <c:pt idx="9">
                  <c:v>5756824.2000000002</c:v>
                </c:pt>
                <c:pt idx="10">
                  <c:v>6152490.5</c:v>
                </c:pt>
                <c:pt idx="11">
                  <c:v>6549895.9000000004</c:v>
                </c:pt>
                <c:pt idx="12">
                  <c:v>6972709.2000000002</c:v>
                </c:pt>
                <c:pt idx="13">
                  <c:v>7382999.7000000002</c:v>
                </c:pt>
                <c:pt idx="14">
                  <c:v>7776236.7000000002</c:v>
                </c:pt>
                <c:pt idx="15">
                  <c:v>8137983.4000000004</c:v>
                </c:pt>
                <c:pt idx="16">
                  <c:v>8460573.4000000004</c:v>
                </c:pt>
                <c:pt idx="17">
                  <c:v>8746331.9000000004</c:v>
                </c:pt>
                <c:pt idx="18">
                  <c:v>8996129.5999999996</c:v>
                </c:pt>
                <c:pt idx="19">
                  <c:v>9209394.4000000004</c:v>
                </c:pt>
                <c:pt idx="20">
                  <c:v>9382941.6999999993</c:v>
                </c:pt>
                <c:pt idx="21">
                  <c:v>9514288.5</c:v>
                </c:pt>
                <c:pt idx="22">
                  <c:v>9604723</c:v>
                </c:pt>
                <c:pt idx="23">
                  <c:v>9658329.3000000007</c:v>
                </c:pt>
                <c:pt idx="24">
                  <c:v>9679449.9000000004</c:v>
                </c:pt>
                <c:pt idx="25">
                  <c:v>9671372.5</c:v>
                </c:pt>
                <c:pt idx="26">
                  <c:v>9636121.1999999993</c:v>
                </c:pt>
                <c:pt idx="27">
                  <c:v>9576093.5999999996</c:v>
                </c:pt>
                <c:pt idx="28">
                  <c:v>9494483.9000000004</c:v>
                </c:pt>
                <c:pt idx="29">
                  <c:v>9394598.4000000004</c:v>
                </c:pt>
                <c:pt idx="30">
                  <c:v>9277760.6999999993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2-47E4-942D-F78334799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8553552"/>
        <c:axId val="1440134080"/>
      </c:lineChart>
      <c:catAx>
        <c:axId val="109855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134080"/>
        <c:crosses val="autoZero"/>
        <c:auto val="1"/>
        <c:lblAlgn val="ctr"/>
        <c:lblOffset val="100"/>
        <c:noMultiLvlLbl val="0"/>
      </c:catAx>
      <c:valAx>
        <c:axId val="14401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5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World</a:t>
            </a:r>
            <a:r>
              <a:rPr lang="en-US" baseline="0"/>
              <a:t> in 2100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UN_Historical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data!$B$2:$B$201</c:f>
              <c:numCache>
                <c:formatCode>General</c:formatCode>
                <c:ptCount val="20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data!$C$2:$C$202</c:f>
              <c:numCache>
                <c:formatCode>#,##0</c:formatCode>
                <c:ptCount val="201"/>
                <c:pt idx="0">
                  <c:v>2515970000</c:v>
                </c:pt>
                <c:pt idx="1">
                  <c:v>2540970000</c:v>
                </c:pt>
                <c:pt idx="2">
                  <c:v>2565291000</c:v>
                </c:pt>
                <c:pt idx="3">
                  <c:v>2615251000</c:v>
                </c:pt>
                <c:pt idx="4">
                  <c:v>2665307000</c:v>
                </c:pt>
                <c:pt idx="5">
                  <c:v>2718652000</c:v>
                </c:pt>
                <c:pt idx="6">
                  <c:v>2773493000</c:v>
                </c:pt>
                <c:pt idx="7">
                  <c:v>2828513000</c:v>
                </c:pt>
                <c:pt idx="8">
                  <c:v>2887221000</c:v>
                </c:pt>
                <c:pt idx="9">
                  <c:v>2944995000</c:v>
                </c:pt>
                <c:pt idx="10">
                  <c:v>2995589000</c:v>
                </c:pt>
                <c:pt idx="11">
                  <c:v>3042878000</c:v>
                </c:pt>
                <c:pt idx="12">
                  <c:v>3093864000</c:v>
                </c:pt>
                <c:pt idx="13">
                  <c:v>3159510000</c:v>
                </c:pt>
                <c:pt idx="14">
                  <c:v>3232049000</c:v>
                </c:pt>
                <c:pt idx="15">
                  <c:v>3302376000</c:v>
                </c:pt>
                <c:pt idx="16">
                  <c:v>3371848000</c:v>
                </c:pt>
                <c:pt idx="17">
                  <c:v>3440986000</c:v>
                </c:pt>
                <c:pt idx="18">
                  <c:v>3509910000</c:v>
                </c:pt>
                <c:pt idx="19">
                  <c:v>3583711000</c:v>
                </c:pt>
                <c:pt idx="20">
                  <c:v>3657599000</c:v>
                </c:pt>
                <c:pt idx="21">
                  <c:v>3733182000</c:v>
                </c:pt>
                <c:pt idx="22">
                  <c:v>3807145000</c:v>
                </c:pt>
                <c:pt idx="23">
                  <c:v>3882457000</c:v>
                </c:pt>
                <c:pt idx="24">
                  <c:v>3958046000</c:v>
                </c:pt>
                <c:pt idx="25">
                  <c:v>4032988000</c:v>
                </c:pt>
                <c:pt idx="26">
                  <c:v>4105886000</c:v>
                </c:pt>
                <c:pt idx="27">
                  <c:v>4179126000</c:v>
                </c:pt>
                <c:pt idx="28">
                  <c:v>4252419000</c:v>
                </c:pt>
                <c:pt idx="29">
                  <c:v>4326896000</c:v>
                </c:pt>
                <c:pt idx="30">
                  <c:v>4404270000</c:v>
                </c:pt>
                <c:pt idx="31">
                  <c:v>4483746000</c:v>
                </c:pt>
                <c:pt idx="32">
                  <c:v>4565510000</c:v>
                </c:pt>
                <c:pt idx="33">
                  <c:v>4650460000</c:v>
                </c:pt>
                <c:pt idx="34">
                  <c:v>4733308000</c:v>
                </c:pt>
                <c:pt idx="35">
                  <c:v>4818364000</c:v>
                </c:pt>
                <c:pt idx="36">
                  <c:v>4905097000</c:v>
                </c:pt>
                <c:pt idx="37">
                  <c:v>4995029000</c:v>
                </c:pt>
                <c:pt idx="38">
                  <c:v>5086940000</c:v>
                </c:pt>
                <c:pt idx="39">
                  <c:v>5177648000</c:v>
                </c:pt>
                <c:pt idx="40">
                  <c:v>5269760000</c:v>
                </c:pt>
                <c:pt idx="41">
                  <c:v>5362591000</c:v>
                </c:pt>
                <c:pt idx="42">
                  <c:v>5449900000</c:v>
                </c:pt>
                <c:pt idx="43">
                  <c:v>5535472000</c:v>
                </c:pt>
                <c:pt idx="44">
                  <c:v>5619395000</c:v>
                </c:pt>
                <c:pt idx="45">
                  <c:v>5702061000</c:v>
                </c:pt>
                <c:pt idx="46">
                  <c:v>5784378000</c:v>
                </c:pt>
                <c:pt idx="47">
                  <c:v>5865912000</c:v>
                </c:pt>
                <c:pt idx="48">
                  <c:v>5947050000</c:v>
                </c:pt>
                <c:pt idx="49">
                  <c:v>6027575000</c:v>
                </c:pt>
                <c:pt idx="50">
                  <c:v>6107942000</c:v>
                </c:pt>
                <c:pt idx="51">
                  <c:v>6189856000</c:v>
                </c:pt>
                <c:pt idx="52">
                  <c:v>6271638000</c:v>
                </c:pt>
                <c:pt idx="53">
                  <c:v>6353177000</c:v>
                </c:pt>
                <c:pt idx="54">
                  <c:v>6434620000</c:v>
                </c:pt>
                <c:pt idx="55">
                  <c:v>6516883000</c:v>
                </c:pt>
                <c:pt idx="56">
                  <c:v>6599469000</c:v>
                </c:pt>
                <c:pt idx="57">
                  <c:v>6683363000</c:v>
                </c:pt>
                <c:pt idx="58">
                  <c:v>6768534000</c:v>
                </c:pt>
                <c:pt idx="59">
                  <c:v>6854661000</c:v>
                </c:pt>
                <c:pt idx="60">
                  <c:v>6941951000</c:v>
                </c:pt>
                <c:pt idx="61">
                  <c:v>7029255000</c:v>
                </c:pt>
                <c:pt idx="62">
                  <c:v>7116996000</c:v>
                </c:pt>
                <c:pt idx="63">
                  <c:v>7206400000</c:v>
                </c:pt>
                <c:pt idx="64">
                  <c:v>7294787000</c:v>
                </c:pt>
                <c:pt idx="65">
                  <c:v>7383240000</c:v>
                </c:pt>
                <c:pt idx="66">
                  <c:v>7469955000</c:v>
                </c:pt>
                <c:pt idx="67">
                  <c:v>7556993000</c:v>
                </c:pt>
                <c:pt idx="68">
                  <c:v>7642651000</c:v>
                </c:pt>
                <c:pt idx="69">
                  <c:v>7724928000</c:v>
                </c:pt>
                <c:pt idx="70">
                  <c:v>7804974000</c:v>
                </c:pt>
                <c:pt idx="71">
                  <c:v>7876932000</c:v>
                </c:pt>
                <c:pt idx="72">
                  <c:v>7941658000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42-453D-91E2-E6A79A10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66496"/>
        <c:axId val="1426465056"/>
      </c:areaChart>
      <c:lineChart>
        <c:grouping val="standard"/>
        <c:varyColors val="0"/>
        <c:ser>
          <c:idx val="2"/>
          <c:order val="1"/>
          <c:tx>
            <c:strRef>
              <c:f>data!$D$1</c:f>
              <c:strCache>
                <c:ptCount val="1"/>
                <c:pt idx="0">
                  <c:v>UN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data!$D$2:$D$202</c:f>
              <c:numCache>
                <c:formatCode>#,##0</c:formatCode>
                <c:ptCount val="201"/>
                <c:pt idx="72">
                  <c:v>7941658000</c:v>
                </c:pt>
                <c:pt idx="100">
                  <c:v>9687440000</c:v>
                </c:pt>
                <c:pt idx="110">
                  <c:v>10053522000</c:v>
                </c:pt>
                <c:pt idx="120">
                  <c:v>10288412000</c:v>
                </c:pt>
                <c:pt idx="130">
                  <c:v>10411747000</c:v>
                </c:pt>
                <c:pt idx="136">
                  <c:v>10431046000</c:v>
                </c:pt>
                <c:pt idx="140">
                  <c:v>10425269000</c:v>
                </c:pt>
                <c:pt idx="150">
                  <c:v>10355002000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42-453D-91E2-E6A79A102B6F}"/>
            </c:ext>
          </c:extLst>
        </c:ser>
        <c:ser>
          <c:idx val="3"/>
          <c:order val="2"/>
          <c:tx>
            <c:strRef>
              <c:f>data!$E$1</c:f>
              <c:strCache>
                <c:ptCount val="1"/>
                <c:pt idx="0">
                  <c:v>IIASA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data!$E$2:$E$202</c:f>
              <c:numCache>
                <c:formatCode>#,##0</c:formatCode>
                <c:ptCount val="201"/>
                <c:pt idx="72">
                  <c:v>7941658000</c:v>
                </c:pt>
                <c:pt idx="100">
                  <c:v>9140396000</c:v>
                </c:pt>
                <c:pt idx="110">
                  <c:v>9340845000</c:v>
                </c:pt>
                <c:pt idx="120">
                  <c:v>9397164000</c:v>
                </c:pt>
                <c:pt idx="130">
                  <c:v>9334601000</c:v>
                </c:pt>
                <c:pt idx="140">
                  <c:v>9173133000</c:v>
                </c:pt>
                <c:pt idx="150">
                  <c:v>8948235000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42-453D-91E2-E6A79A102B6F}"/>
            </c:ext>
          </c:extLst>
        </c:ser>
        <c:ser>
          <c:idx val="4"/>
          <c:order val="3"/>
          <c:tx>
            <c:strRef>
              <c:f>data!$F$1</c:f>
              <c:strCache>
                <c:ptCount val="1"/>
                <c:pt idx="0">
                  <c:v>IHME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data!$F$2:$F$202</c:f>
              <c:numCache>
                <c:formatCode>#,##0</c:formatCode>
                <c:ptCount val="201"/>
                <c:pt idx="72">
                  <c:v>7941658000</c:v>
                </c:pt>
                <c:pt idx="100">
                  <c:v>9551506077</c:v>
                </c:pt>
                <c:pt idx="110">
                  <c:v>9719318272</c:v>
                </c:pt>
                <c:pt idx="120">
                  <c:v>9700610324</c:v>
                </c:pt>
                <c:pt idx="130">
                  <c:v>9515888869</c:v>
                </c:pt>
                <c:pt idx="140">
                  <c:v>9200632391</c:v>
                </c:pt>
                <c:pt idx="150">
                  <c:v>8785553665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42-453D-91E2-E6A79A102B6F}"/>
            </c:ext>
          </c:extLst>
        </c:ser>
        <c:ser>
          <c:idx val="5"/>
          <c:order val="4"/>
          <c:tx>
            <c:strRef>
              <c:f>data!$G$1</c:f>
              <c:strCache>
                <c:ptCount val="1"/>
                <c:pt idx="0">
                  <c:v>Higher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data!$G$2:$G$202</c:f>
              <c:numCache>
                <c:formatCode>#,##0</c:formatCode>
                <c:ptCount val="201"/>
                <c:pt idx="72">
                  <c:v>7941658000</c:v>
                </c:pt>
                <c:pt idx="150">
                  <c:v>14800000000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42-453D-91E2-E6A79A102B6F}"/>
            </c:ext>
          </c:extLst>
        </c:ser>
        <c:ser>
          <c:idx val="6"/>
          <c:order val="5"/>
          <c:tx>
            <c:strRef>
              <c:f>data!$H$1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data!$H$2:$H$202</c:f>
              <c:numCache>
                <c:formatCode>#,##0</c:formatCode>
                <c:ptCount val="201"/>
                <c:pt idx="72">
                  <c:v>7941658000</c:v>
                </c:pt>
                <c:pt idx="97">
                  <c:v>8740396000</c:v>
                </c:pt>
                <c:pt idx="102">
                  <c:v>8720396000</c:v>
                </c:pt>
                <c:pt idx="106">
                  <c:v>8650396000</c:v>
                </c:pt>
                <c:pt idx="110">
                  <c:v>8550396000</c:v>
                </c:pt>
                <c:pt idx="125">
                  <c:v>8000396000</c:v>
                </c:pt>
                <c:pt idx="150">
                  <c:v>6773133000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42-453D-91E2-E6A79A102B6F}"/>
            </c:ext>
          </c:extLst>
        </c:ser>
        <c:ser>
          <c:idx val="7"/>
          <c:order val="6"/>
          <c:tx>
            <c:strRef>
              <c:f>data!$I$1</c:f>
              <c:strCache>
                <c:ptCount val="1"/>
                <c:pt idx="0">
                  <c:v>UN Interpolataed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data!$I$2:$I$202</c:f>
              <c:numCache>
                <c:formatCode>General</c:formatCode>
                <c:ptCount val="201"/>
                <c:pt idx="72" formatCode="#,##0">
                  <c:v>7941286290.75</c:v>
                </c:pt>
                <c:pt idx="73" formatCode="#,##0">
                  <c:v>8024120947.2421875</c:v>
                </c:pt>
                <c:pt idx="74" formatCode="#,##0">
                  <c:v>8105366860.5351563</c:v>
                </c:pt>
                <c:pt idx="75" formatCode="#,##0">
                  <c:v>8185033218.734375</c:v>
                </c:pt>
                <c:pt idx="76" formatCode="#,##0">
                  <c:v>8263129225.9492188</c:v>
                </c:pt>
                <c:pt idx="77" formatCode="#,##0">
                  <c:v>8339664102.2851563</c:v>
                </c:pt>
                <c:pt idx="78" formatCode="#,##0">
                  <c:v>8414647083.84375</c:v>
                </c:pt>
                <c:pt idx="79" formatCode="#,##0">
                  <c:v>8488087422.7539063</c:v>
                </c:pt>
                <c:pt idx="80" formatCode="#,##0">
                  <c:v>8559994387.109375</c:v>
                </c:pt>
                <c:pt idx="81" formatCode="#,##0">
                  <c:v>8630377261.0429688</c:v>
                </c:pt>
                <c:pt idx="82" formatCode="#,##0">
                  <c:v>8699245344.6640625</c:v>
                </c:pt>
                <c:pt idx="83" formatCode="#,##0">
                  <c:v>8766607954.1015625</c:v>
                </c:pt>
                <c:pt idx="84" formatCode="#,##0">
                  <c:v>8832474421.46875</c:v>
                </c:pt>
                <c:pt idx="85" formatCode="#,##0">
                  <c:v>8896854094.90625</c:v>
                </c:pt>
                <c:pt idx="86" formatCode="#,##0">
                  <c:v>8959756338.5273438</c:v>
                </c:pt>
                <c:pt idx="87" formatCode="#,##0">
                  <c:v>9021190532.4726563</c:v>
                </c:pt>
                <c:pt idx="88" formatCode="#,##0">
                  <c:v>9081166072.8671875</c:v>
                </c:pt>
                <c:pt idx="89" formatCode="#,##0">
                  <c:v>9139692371.8515625</c:v>
                </c:pt>
                <c:pt idx="90" formatCode="#,##0">
                  <c:v>9196778857.5585938</c:v>
                </c:pt>
                <c:pt idx="91" formatCode="#,##0">
                  <c:v>9252434974.1328125</c:v>
                </c:pt>
                <c:pt idx="92" formatCode="#,##0">
                  <c:v>9306670181.7109375</c:v>
                </c:pt>
                <c:pt idx="93" formatCode="#,##0">
                  <c:v>9359493956.4375</c:v>
                </c:pt>
                <c:pt idx="94" formatCode="#,##0">
                  <c:v>9410915790.4648438</c:v>
                </c:pt>
                <c:pt idx="95" formatCode="#,##0">
                  <c:v>9460945191.9453125</c:v>
                </c:pt>
                <c:pt idx="96" formatCode="#,##0">
                  <c:v>9509591685.0078125</c:v>
                </c:pt>
                <c:pt idx="97" formatCode="#,##0">
                  <c:v>9556864809.8242188</c:v>
                </c:pt>
                <c:pt idx="98" formatCode="#,##0">
                  <c:v>9602774122.5507813</c:v>
                </c:pt>
                <c:pt idx="99" formatCode="#,##0">
                  <c:v>9647329195.3359375</c:v>
                </c:pt>
                <c:pt idx="100" formatCode="#,##0">
                  <c:v>9690539616.3398438</c:v>
                </c:pt>
                <c:pt idx="101" formatCode="#,##0">
                  <c:v>9732414989.734375</c:v>
                </c:pt>
                <c:pt idx="102" formatCode="#,##0">
                  <c:v>9772964935.6796875</c:v>
                </c:pt>
                <c:pt idx="103" formatCode="#,##0">
                  <c:v>9812199090.3359375</c:v>
                </c:pt>
                <c:pt idx="104" formatCode="#,##0">
                  <c:v>9850127105.8867188</c:v>
                </c:pt>
                <c:pt idx="105" formatCode="#,##0">
                  <c:v>9886758650.4882813</c:v>
                </c:pt>
                <c:pt idx="106" formatCode="#,##0">
                  <c:v>9922103408.3242188</c:v>
                </c:pt>
                <c:pt idx="107" formatCode="#,##0">
                  <c:v>9956171079.5664063</c:v>
                </c:pt>
                <c:pt idx="108" formatCode="#,##0">
                  <c:v>9988971380.4023438</c:v>
                </c:pt>
                <c:pt idx="109" formatCode="#,##0">
                  <c:v>10020514042.992188</c:v>
                </c:pt>
                <c:pt idx="110" formatCode="#,##0">
                  <c:v>10050808815.539063</c:v>
                </c:pt>
                <c:pt idx="111" formatCode="#,##0">
                  <c:v>10079865462.21875</c:v>
                </c:pt>
                <c:pt idx="112" formatCode="#,##0">
                  <c:v>10107693763.21875</c:v>
                </c:pt>
                <c:pt idx="113" formatCode="#,##0">
                  <c:v>10134303514.730469</c:v>
                </c:pt>
                <c:pt idx="114" formatCode="#,##0">
                  <c:v>10159704528.953125</c:v>
                </c:pt>
                <c:pt idx="115" formatCode="#,##0">
                  <c:v>10183906634.066406</c:v>
                </c:pt>
                <c:pt idx="116" formatCode="#,##0">
                  <c:v>10206919674.28125</c:v>
                </c:pt>
                <c:pt idx="117" formatCode="#,##0">
                  <c:v>10228753509.785156</c:v>
                </c:pt>
                <c:pt idx="118" formatCode="#,##0">
                  <c:v>10249418016.785156</c:v>
                </c:pt>
                <c:pt idx="119" formatCode="#,##0">
                  <c:v>10268923087.492188</c:v>
                </c:pt>
                <c:pt idx="120" formatCode="#,##0">
                  <c:v>10287278630.09375</c:v>
                </c:pt>
                <c:pt idx="121" formatCode="#,##0">
                  <c:v>10304494568.816406</c:v>
                </c:pt>
                <c:pt idx="122" formatCode="#,##0">
                  <c:v>10320580843.855469</c:v>
                </c:pt>
                <c:pt idx="123" formatCode="#,##0">
                  <c:v>10335547411.429688</c:v>
                </c:pt>
                <c:pt idx="124" formatCode="#,##0">
                  <c:v>10349404243.761719</c:v>
                </c:pt>
                <c:pt idx="125" formatCode="#,##0">
                  <c:v>10362161329.054688</c:v>
                </c:pt>
                <c:pt idx="126" formatCode="#,##0">
                  <c:v>10373828671.539063</c:v>
                </c:pt>
                <c:pt idx="127" formatCode="#,##0">
                  <c:v>10384416291.429688</c:v>
                </c:pt>
                <c:pt idx="128" formatCode="#,##0">
                  <c:v>10393934224.960938</c:v>
                </c:pt>
                <c:pt idx="129" formatCode="#,##0">
                  <c:v>10402392524.347656</c:v>
                </c:pt>
                <c:pt idx="130" formatCode="#,##0">
                  <c:v>10409801257.828125</c:v>
                </c:pt>
                <c:pt idx="131" formatCode="#,##0">
                  <c:v>10416170509.617188</c:v>
                </c:pt>
                <c:pt idx="132" formatCode="#,##0">
                  <c:v>10421510379.96875</c:v>
                </c:pt>
                <c:pt idx="133" formatCode="#,##0">
                  <c:v>10425830985.101563</c:v>
                </c:pt>
                <c:pt idx="134" formatCode="#,##0">
                  <c:v>10429142457.265625</c:v>
                </c:pt>
                <c:pt idx="135" formatCode="#,##0">
                  <c:v>10431454944.699219</c:v>
                </c:pt>
                <c:pt idx="136" formatCode="#,##0">
                  <c:v>10432778611.640625</c:v>
                </c:pt>
                <c:pt idx="137" formatCode="#,##0">
                  <c:v>10433123638.328125</c:v>
                </c:pt>
                <c:pt idx="138" formatCode="#,##0">
                  <c:v>10432500221.019531</c:v>
                </c:pt>
                <c:pt idx="139" formatCode="#,##0">
                  <c:v>10430918571.960938</c:v>
                </c:pt>
                <c:pt idx="140" formatCode="#,##0">
                  <c:v>10428388919.410156</c:v>
                </c:pt>
                <c:pt idx="141" formatCode="#,##0">
                  <c:v>10424921507.609375</c:v>
                </c:pt>
                <c:pt idx="142" formatCode="#,##0">
                  <c:v>10420526596.820313</c:v>
                </c:pt>
                <c:pt idx="143" formatCode="#,##0">
                  <c:v>10415214463.300781</c:v>
                </c:pt>
                <c:pt idx="144" formatCode="#,##0">
                  <c:v>10408995399.308594</c:v>
                </c:pt>
                <c:pt idx="145" formatCode="#,##0">
                  <c:v>10401879713.121094</c:v>
                </c:pt>
                <c:pt idx="146" formatCode="#,##0">
                  <c:v>10393877728.976563</c:v>
                </c:pt>
                <c:pt idx="147" formatCode="#,##0">
                  <c:v>10384999787.175781</c:v>
                </c:pt>
                <c:pt idx="148" formatCode="#,##0">
                  <c:v>10375256243.957031</c:v>
                </c:pt>
                <c:pt idx="149" formatCode="#,##0">
                  <c:v>10364657471.613281</c:v>
                </c:pt>
                <c:pt idx="150" formatCode="#,##0">
                  <c:v>10353213858.402344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42-453D-91E2-E6A79A102B6F}"/>
            </c:ext>
          </c:extLst>
        </c:ser>
        <c:ser>
          <c:idx val="8"/>
          <c:order val="7"/>
          <c:tx>
            <c:strRef>
              <c:f>data!$J$1</c:f>
              <c:strCache>
                <c:ptCount val="1"/>
                <c:pt idx="0">
                  <c:v>IIASA Interpolated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data!$J$2:$J$202</c:f>
              <c:numCache>
                <c:formatCode>General</c:formatCode>
                <c:ptCount val="201"/>
                <c:pt idx="72" formatCode="#,##0.00">
                  <c:v>7940209558.1367188</c:v>
                </c:pt>
                <c:pt idx="73" formatCode="#,##0.00">
                  <c:v>8003172372.1445313</c:v>
                </c:pt>
                <c:pt idx="74" formatCode="#,##0.00">
                  <c:v>8064601340.5859375</c:v>
                </c:pt>
                <c:pt idx="75" formatCode="#,##0.00">
                  <c:v>8124505335.6875</c:v>
                </c:pt>
                <c:pt idx="76" formatCode="#,##0.00">
                  <c:v>8182893245.1367188</c:v>
                </c:pt>
                <c:pt idx="77" formatCode="#,##0.00">
                  <c:v>8239773972.0507813</c:v>
                </c:pt>
                <c:pt idx="78" formatCode="#,##0.00">
                  <c:v>8295156434.96875</c:v>
                </c:pt>
                <c:pt idx="79" formatCode="#,##0.00">
                  <c:v>8349049567.8984375</c:v>
                </c:pt>
                <c:pt idx="80" formatCode="#,##0.00">
                  <c:v>8401462320.28125</c:v>
                </c:pt>
                <c:pt idx="81" formatCode="#,##0.00">
                  <c:v>8452403656.9804688</c:v>
                </c:pt>
                <c:pt idx="82" formatCode="#,##0.00">
                  <c:v>8501882558.3046875</c:v>
                </c:pt>
                <c:pt idx="83" formatCode="#,##0.00">
                  <c:v>8549908020.0195313</c:v>
                </c:pt>
                <c:pt idx="84" formatCode="#,##0.00">
                  <c:v>8596489053.3164063</c:v>
                </c:pt>
                <c:pt idx="85" formatCode="#,##0.00">
                  <c:v>8641634684.8125</c:v>
                </c:pt>
                <c:pt idx="86" formatCode="#,##0.00">
                  <c:v>8685353956.5898438</c:v>
                </c:pt>
                <c:pt idx="87" formatCode="#,##0.00">
                  <c:v>8727655926.1601563</c:v>
                </c:pt>
                <c:pt idx="88" formatCode="#,##0.00">
                  <c:v>8768549666.4765625</c:v>
                </c:pt>
                <c:pt idx="89" formatCode="#,##0.00">
                  <c:v>8808044265.9101563</c:v>
                </c:pt>
                <c:pt idx="90" formatCode="#,##0.00">
                  <c:v>8846148828.3125</c:v>
                </c:pt>
                <c:pt idx="91" formatCode="#,##0.00">
                  <c:v>8882872472.9375</c:v>
                </c:pt>
                <c:pt idx="92" formatCode="#,##0.00">
                  <c:v>8918224334.4960938</c:v>
                </c:pt>
                <c:pt idx="93" formatCode="#,##0.00">
                  <c:v>8952213563.140625</c:v>
                </c:pt>
                <c:pt idx="94" formatCode="#,##0.00">
                  <c:v>8984849324.4453125</c:v>
                </c:pt>
                <c:pt idx="95" formatCode="#,##0.00">
                  <c:v>9016140799.453125</c:v>
                </c:pt>
                <c:pt idx="96" formatCode="#,##0.00">
                  <c:v>9046097184.609375</c:v>
                </c:pt>
                <c:pt idx="97" formatCode="#,##0.00">
                  <c:v>9074727691.8359375</c:v>
                </c:pt>
                <c:pt idx="98" formatCode="#,##0.00">
                  <c:v>9102041548.46875</c:v>
                </c:pt>
                <c:pt idx="99" formatCode="#,##0.00">
                  <c:v>9128047997.2929688</c:v>
                </c:pt>
                <c:pt idx="100" formatCode="#,##0.00">
                  <c:v>9152756296.5390625</c:v>
                </c:pt>
                <c:pt idx="101" formatCode="#,##0.00">
                  <c:v>9176175719.8476563</c:v>
                </c:pt>
                <c:pt idx="102" formatCode="#,##0.00">
                  <c:v>9198315556.3476563</c:v>
                </c:pt>
                <c:pt idx="103" formatCode="#,##0.00">
                  <c:v>9219185110.5625</c:v>
                </c:pt>
                <c:pt idx="104" formatCode="#,##0.00">
                  <c:v>9238793702.4804688</c:v>
                </c:pt>
                <c:pt idx="105" formatCode="#,##0.00">
                  <c:v>9257150667.5195313</c:v>
                </c:pt>
                <c:pt idx="106" formatCode="#,##0.00">
                  <c:v>9274265356.5351563</c:v>
                </c:pt>
                <c:pt idx="107" formatCode="#,##0.00">
                  <c:v>9290147135.8359375</c:v>
                </c:pt>
                <c:pt idx="108" formatCode="#,##0.00">
                  <c:v>9304805387.1601563</c:v>
                </c:pt>
                <c:pt idx="109" formatCode="#,##0.00">
                  <c:v>9318249507.671875</c:v>
                </c:pt>
                <c:pt idx="110" formatCode="#,##0.00">
                  <c:v>9330488910</c:v>
                </c:pt>
                <c:pt idx="111" formatCode="#,##0.00">
                  <c:v>9341533022.1992188</c:v>
                </c:pt>
                <c:pt idx="112" formatCode="#,##0.00">
                  <c:v>9351391287.7617188</c:v>
                </c:pt>
                <c:pt idx="113" formatCode="#,##0.00">
                  <c:v>9360073165.6289063</c:v>
                </c:pt>
                <c:pt idx="114" formatCode="#,##0.00">
                  <c:v>9367588130.1757813</c:v>
                </c:pt>
                <c:pt idx="115" formatCode="#,##0.00">
                  <c:v>9373945671.2148438</c:v>
                </c:pt>
                <c:pt idx="116" formatCode="#,##0.00">
                  <c:v>9379155293.9921875</c:v>
                </c:pt>
                <c:pt idx="117" formatCode="#,##0.00">
                  <c:v>9383226519.2148438</c:v>
                </c:pt>
                <c:pt idx="118" formatCode="#,##0.00">
                  <c:v>9386168883.0078125</c:v>
                </c:pt>
                <c:pt idx="119" formatCode="#,##0.00">
                  <c:v>9387991936.9375</c:v>
                </c:pt>
                <c:pt idx="120" formatCode="#,##0.00">
                  <c:v>9388705248.0351563</c:v>
                </c:pt>
                <c:pt idx="121" formatCode="#,##0.00">
                  <c:v>9388318398.7265625</c:v>
                </c:pt>
                <c:pt idx="122" formatCode="#,##0.00">
                  <c:v>9386840986.921875</c:v>
                </c:pt>
                <c:pt idx="123" formatCode="#,##0.00">
                  <c:v>9384282625.9414063</c:v>
                </c:pt>
                <c:pt idx="124" formatCode="#,##0.00">
                  <c:v>9380652944.5585938</c:v>
                </c:pt>
                <c:pt idx="125" formatCode="#,##0.00">
                  <c:v>9375961586.9804688</c:v>
                </c:pt>
                <c:pt idx="126" formatCode="#,##0.00">
                  <c:v>9370218212.8515625</c:v>
                </c:pt>
                <c:pt idx="127" formatCode="#,##0.00">
                  <c:v>9363432497.2617188</c:v>
                </c:pt>
                <c:pt idx="128" formatCode="#,##0.00">
                  <c:v>9355614130.7460938</c:v>
                </c:pt>
                <c:pt idx="129" formatCode="#,##0.00">
                  <c:v>9346772819.2578125</c:v>
                </c:pt>
                <c:pt idx="130" formatCode="#,##0.00">
                  <c:v>9336918284.2109375</c:v>
                </c:pt>
                <c:pt idx="131" formatCode="#,##0.00">
                  <c:v>9326060262.453125</c:v>
                </c:pt>
                <c:pt idx="132" formatCode="#,##0.00">
                  <c:v>9314208506.2578125</c:v>
                </c:pt>
                <c:pt idx="133" formatCode="#,##0.00">
                  <c:v>9301372783.359375</c:v>
                </c:pt>
                <c:pt idx="134" formatCode="#,##0.00">
                  <c:v>9287562876.9179688</c:v>
                </c:pt>
                <c:pt idx="135" formatCode="#,##0.00">
                  <c:v>9272788585.5351563</c:v>
                </c:pt>
                <c:pt idx="136" formatCode="#,##0.00">
                  <c:v>9257059723.2539063</c:v>
                </c:pt>
                <c:pt idx="137" formatCode="#,##0.00">
                  <c:v>9240386119.5625</c:v>
                </c:pt>
                <c:pt idx="138" formatCode="#,##0.00">
                  <c:v>9222777619.375</c:v>
                </c:pt>
                <c:pt idx="139" formatCode="#,##0.00">
                  <c:v>9204244083.0507813</c:v>
                </c:pt>
                <c:pt idx="140" formatCode="#,##0.00">
                  <c:v>9184795386.390625</c:v>
                </c:pt>
                <c:pt idx="141" formatCode="#,##0.00">
                  <c:v>9164441420.640625</c:v>
                </c:pt>
                <c:pt idx="142" formatCode="#,##0.00">
                  <c:v>9143192092.4726563</c:v>
                </c:pt>
                <c:pt idx="143" formatCode="#,##0.00">
                  <c:v>9121057324.0117188</c:v>
                </c:pt>
                <c:pt idx="144" formatCode="#,##0.00">
                  <c:v>9098047052.8085938</c:v>
                </c:pt>
                <c:pt idx="145" formatCode="#,##0.00">
                  <c:v>9074171231.8671875</c:v>
                </c:pt>
                <c:pt idx="146" formatCode="#,##0.00">
                  <c:v>9049439829.6210938</c:v>
                </c:pt>
                <c:pt idx="147" formatCode="#,##0.00">
                  <c:v>9023862829.9453125</c:v>
                </c:pt>
                <c:pt idx="148" formatCode="#,##0.00">
                  <c:v>8997450232.1484375</c:v>
                </c:pt>
                <c:pt idx="149" formatCode="#,##0.00">
                  <c:v>8970212050.9960938</c:v>
                </c:pt>
                <c:pt idx="150" formatCode="#,##0.00">
                  <c:v>8942158316.6875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42-453D-91E2-E6A79A102B6F}"/>
            </c:ext>
          </c:extLst>
        </c:ser>
        <c:ser>
          <c:idx val="9"/>
          <c:order val="8"/>
          <c:tx>
            <c:strRef>
              <c:f>data!$K$1</c:f>
              <c:strCache>
                <c:ptCount val="1"/>
                <c:pt idx="0">
                  <c:v>IHME Interpolated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data!$K$2:$K$202</c:f>
              <c:numCache>
                <c:formatCode>General</c:formatCode>
                <c:ptCount val="201"/>
                <c:pt idx="72" formatCode="#,##0.00">
                  <c:v>7941386138.765625</c:v>
                </c:pt>
                <c:pt idx="73" formatCode="#,##0.00">
                  <c:v>8032238923.6953125</c:v>
                </c:pt>
                <c:pt idx="74" formatCode="#,##0.00">
                  <c:v>8120432763.609375</c:v>
                </c:pt>
                <c:pt idx="75" formatCode="#,##0.00">
                  <c:v>8205989849.4765625</c:v>
                </c:pt>
                <c:pt idx="76" formatCode="#,##0.00">
                  <c:v>8288932409.171875</c:v>
                </c:pt>
                <c:pt idx="77" formatCode="#,##0.00">
                  <c:v>8369282707.3671875</c:v>
                </c:pt>
                <c:pt idx="78" formatCode="#,##0.00">
                  <c:v>8447063045.59375</c:v>
                </c:pt>
                <c:pt idx="79" formatCode="#,##0.00">
                  <c:v>8522295762.234375</c:v>
                </c:pt>
                <c:pt idx="80" formatCode="#,##0.00">
                  <c:v>8595003232.515625</c:v>
                </c:pt>
                <c:pt idx="81" formatCode="#,##0.00">
                  <c:v>8665207868.4765625</c:v>
                </c:pt>
                <c:pt idx="82" formatCode="#,##0.00">
                  <c:v>8732932119.046875</c:v>
                </c:pt>
                <c:pt idx="83" formatCode="#,##0.00">
                  <c:v>8798198469.96875</c:v>
                </c:pt>
                <c:pt idx="84" formatCode="#,##0.00">
                  <c:v>8861029443.8359375</c:v>
                </c:pt>
                <c:pt idx="85" formatCode="#,##0.00">
                  <c:v>8921447600.0703125</c:v>
                </c:pt>
                <c:pt idx="86" formatCode="#,##0.00">
                  <c:v>8979475535</c:v>
                </c:pt>
                <c:pt idx="87" formatCode="#,##0.00">
                  <c:v>9035135881.703125</c:v>
                </c:pt>
                <c:pt idx="88" formatCode="#,##0.00">
                  <c:v>9088451310.1953125</c:v>
                </c:pt>
                <c:pt idx="89" formatCode="#,##0.00">
                  <c:v>9139444527.2421875</c:v>
                </c:pt>
                <c:pt idx="90" formatCode="#,##0.00">
                  <c:v>9188138276.53125</c:v>
                </c:pt>
                <c:pt idx="91" formatCode="#,##0.00">
                  <c:v>9234555338.5703125</c:v>
                </c:pt>
                <c:pt idx="92" formatCode="#,##0.00">
                  <c:v>9278718530.6796875</c:v>
                </c:pt>
                <c:pt idx="93" formatCode="#,##0.00">
                  <c:v>9320650707.078125</c:v>
                </c:pt>
                <c:pt idx="94" formatCode="#,##0.00">
                  <c:v>9360374758.7734375</c:v>
                </c:pt>
                <c:pt idx="95" formatCode="#,##0.00">
                  <c:v>9397913613.6484375</c:v>
                </c:pt>
                <c:pt idx="96" formatCode="#,##0.00">
                  <c:v>9433290236.4375</c:v>
                </c:pt>
                <c:pt idx="97" formatCode="#,##0.00">
                  <c:v>9466527628.6953125</c:v>
                </c:pt>
                <c:pt idx="98" formatCode="#,##0.00">
                  <c:v>9497648828.8203125</c:v>
                </c:pt>
                <c:pt idx="99" formatCode="#,##0.00">
                  <c:v>9526676912.0859375</c:v>
                </c:pt>
                <c:pt idx="100" formatCode="#,##0.00">
                  <c:v>9553634990.578125</c:v>
                </c:pt>
                <c:pt idx="101" formatCode="#,##0.00">
                  <c:v>9578546213.25</c:v>
                </c:pt>
                <c:pt idx="102" formatCode="#,##0.00">
                  <c:v>9601433765.8515625</c:v>
                </c:pt>
                <c:pt idx="103" formatCode="#,##0.00">
                  <c:v>9622320871.0546875</c:v>
                </c:pt>
                <c:pt idx="104" formatCode="#,##0.00">
                  <c:v>9641230788.3125</c:v>
                </c:pt>
                <c:pt idx="105" formatCode="#,##0.00">
                  <c:v>9658186813.921875</c:v>
                </c:pt>
                <c:pt idx="106" formatCode="#,##0.00">
                  <c:v>9673212281.0703125</c:v>
                </c:pt>
                <c:pt idx="107" formatCode="#,##0.00">
                  <c:v>9686330559.7421875</c:v>
                </c:pt>
                <c:pt idx="108" formatCode="#,##0.00">
                  <c:v>9697565056.8125</c:v>
                </c:pt>
                <c:pt idx="109" formatCode="#,##0.00">
                  <c:v>9706939215.9453125</c:v>
                </c:pt>
                <c:pt idx="110" formatCode="#,##0.00">
                  <c:v>9714476517.671875</c:v>
                </c:pt>
                <c:pt idx="111" formatCode="#,##0.00">
                  <c:v>9720200479.40625</c:v>
                </c:pt>
                <c:pt idx="112" formatCode="#,##0.00">
                  <c:v>9724134655.3359375</c:v>
                </c:pt>
                <c:pt idx="113" formatCode="#,##0.00">
                  <c:v>9726302636.546875</c:v>
                </c:pt>
                <c:pt idx="114" formatCode="#,##0.00">
                  <c:v>9726728050.921875</c:v>
                </c:pt>
                <c:pt idx="115" formatCode="#,##0.00">
                  <c:v>9725434563.25</c:v>
                </c:pt>
                <c:pt idx="116" formatCode="#,##0.00">
                  <c:v>9722445875.1328125</c:v>
                </c:pt>
                <c:pt idx="117" formatCode="#,##0.00">
                  <c:v>9717785724.9765625</c:v>
                </c:pt>
                <c:pt idx="118" formatCode="#,##0.00">
                  <c:v>9711477888.109375</c:v>
                </c:pt>
                <c:pt idx="119" formatCode="#,##0.00">
                  <c:v>9703546176.6171875</c:v>
                </c:pt>
                <c:pt idx="120" formatCode="#,##0.00">
                  <c:v>9694014439.5078125</c:v>
                </c:pt>
                <c:pt idx="121" formatCode="#,##0.00">
                  <c:v>9682906562.578125</c:v>
                </c:pt>
                <c:pt idx="122" formatCode="#,##0.00">
                  <c:v>9670246468.5078125</c:v>
                </c:pt>
                <c:pt idx="123" formatCode="#,##0.00">
                  <c:v>9656058116.7734375</c:v>
                </c:pt>
                <c:pt idx="124" formatCode="#,##0.00">
                  <c:v>9640365503.7578125</c:v>
                </c:pt>
                <c:pt idx="125" formatCode="#,##0.00">
                  <c:v>9623192662.640625</c:v>
                </c:pt>
                <c:pt idx="126" formatCode="#,##0.00">
                  <c:v>9604563663.453125</c:v>
                </c:pt>
                <c:pt idx="127" formatCode="#,##0.00">
                  <c:v>9584502613.0859375</c:v>
                </c:pt>
                <c:pt idx="128" formatCode="#,##0.00">
                  <c:v>9563033655.2421875</c:v>
                </c:pt>
                <c:pt idx="129" formatCode="#,##0.00">
                  <c:v>9540180970.5078125</c:v>
                </c:pt>
                <c:pt idx="130" formatCode="#,##0.00">
                  <c:v>9515968776.3203125</c:v>
                </c:pt>
                <c:pt idx="131" formatCode="#,##0.00">
                  <c:v>9490421326.890625</c:v>
                </c:pt>
                <c:pt idx="132" formatCode="#,##0.00">
                  <c:v>9463562913.34375</c:v>
                </c:pt>
                <c:pt idx="133" formatCode="#,##0.00">
                  <c:v>9435417863.609375</c:v>
                </c:pt>
                <c:pt idx="134" formatCode="#,##0.00">
                  <c:v>9406010542.515625</c:v>
                </c:pt>
                <c:pt idx="135" formatCode="#,##0.00">
                  <c:v>9375365351.625</c:v>
                </c:pt>
                <c:pt idx="136" formatCode="#,##0.00">
                  <c:v>9343506729.4609375</c:v>
                </c:pt>
                <c:pt idx="137" formatCode="#,##0.00">
                  <c:v>9310459151.3359375</c:v>
                </c:pt>
                <c:pt idx="138" formatCode="#,##0.00">
                  <c:v>9276247129.4140625</c:v>
                </c:pt>
                <c:pt idx="139" formatCode="#,##0.00">
                  <c:v>9240895212.6875</c:v>
                </c:pt>
                <c:pt idx="140" formatCode="#,##0.00">
                  <c:v>9204427987.015625</c:v>
                </c:pt>
                <c:pt idx="141" formatCode="#,##0.00">
                  <c:v>9166870075.109375</c:v>
                </c:pt>
                <c:pt idx="142" formatCode="#,##0.00">
                  <c:v>9128246136.5</c:v>
                </c:pt>
                <c:pt idx="143" formatCode="#,##0.00">
                  <c:v>9088580867.546875</c:v>
                </c:pt>
                <c:pt idx="144" formatCode="#,##0.00">
                  <c:v>9047899001.5078125</c:v>
                </c:pt>
                <c:pt idx="145" formatCode="#,##0.00">
                  <c:v>9006225308.4296875</c:v>
                </c:pt>
                <c:pt idx="146" formatCode="#,##0.00">
                  <c:v>8963584595.2265625</c:v>
                </c:pt>
                <c:pt idx="147" formatCode="#,##0.00">
                  <c:v>8920001705.671875</c:v>
                </c:pt>
                <c:pt idx="148" formatCode="#,##0.00">
                  <c:v>8875501520.3671875</c:v>
                </c:pt>
                <c:pt idx="149" formatCode="#,##0.00">
                  <c:v>8830108956.7421875</c:v>
                </c:pt>
                <c:pt idx="150" formatCode="#,##0.00">
                  <c:v>8783848969.1171875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42-453D-91E2-E6A79A102B6F}"/>
            </c:ext>
          </c:extLst>
        </c:ser>
        <c:ser>
          <c:idx val="10"/>
          <c:order val="9"/>
          <c:tx>
            <c:strRef>
              <c:f>data!$L$1</c:f>
              <c:strCache>
                <c:ptCount val="1"/>
                <c:pt idx="0">
                  <c:v>Lower Interpolated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data!$L$2:$L$202</c:f>
              <c:numCache>
                <c:formatCode>#,##0.00</c:formatCode>
                <c:ptCount val="201"/>
                <c:pt idx="72">
                  <c:v>7941260359.15625</c:v>
                </c:pt>
                <c:pt idx="73">
                  <c:v>8010887171.96875</c:v>
                </c:pt>
                <c:pt idx="74">
                  <c:v>8077013945.5</c:v>
                </c:pt>
                <c:pt idx="75">
                  <c:v>8139690609.765625</c:v>
                </c:pt>
                <c:pt idx="76">
                  <c:v>8198967174.09375</c:v>
                </c:pt>
                <c:pt idx="77">
                  <c:v>8254893726.84375</c:v>
                </c:pt>
                <c:pt idx="78">
                  <c:v>8307520435.640625</c:v>
                </c:pt>
                <c:pt idx="79">
                  <c:v>8356897547.1875</c:v>
                </c:pt>
                <c:pt idx="80">
                  <c:v>8403075387.4375</c:v>
                </c:pt>
                <c:pt idx="81">
                  <c:v>8446104361.4375</c:v>
                </c:pt>
                <c:pt idx="82">
                  <c:v>8486034953.4375</c:v>
                </c:pt>
                <c:pt idx="83">
                  <c:v>8522917726.859375</c:v>
                </c:pt>
                <c:pt idx="84">
                  <c:v>8556803324.25</c:v>
                </c:pt>
                <c:pt idx="85">
                  <c:v>8587742467.359375</c:v>
                </c:pt>
                <c:pt idx="86">
                  <c:v>8615785957.078125</c:v>
                </c:pt>
                <c:pt idx="87">
                  <c:v>8640984673.484375</c:v>
                </c:pt>
                <c:pt idx="88">
                  <c:v>8663389575.828125</c:v>
                </c:pt>
                <c:pt idx="89">
                  <c:v>8683051702.515625</c:v>
                </c:pt>
                <c:pt idx="90">
                  <c:v>8700022171.078125</c:v>
                </c:pt>
                <c:pt idx="91">
                  <c:v>8714352178.28125</c:v>
                </c:pt>
                <c:pt idx="92">
                  <c:v>8726093000.015625</c:v>
                </c:pt>
                <c:pt idx="93">
                  <c:v>8735295991.296875</c:v>
                </c:pt>
                <c:pt idx="94">
                  <c:v>8742012586.421875</c:v>
                </c:pt>
                <c:pt idx="95">
                  <c:v>8746294298.75</c:v>
                </c:pt>
                <c:pt idx="96">
                  <c:v>8748192720.859375</c:v>
                </c:pt>
                <c:pt idx="97">
                  <c:v>8747759524.421875</c:v>
                </c:pt>
                <c:pt idx="98">
                  <c:v>8745046460.375</c:v>
                </c:pt>
                <c:pt idx="99">
                  <c:v>8740105358.75</c:v>
                </c:pt>
                <c:pt idx="100">
                  <c:v>8732988128.828125</c:v>
                </c:pt>
                <c:pt idx="101">
                  <c:v>8723746758.890625</c:v>
                </c:pt>
                <c:pt idx="102">
                  <c:v>8712433316.5625</c:v>
                </c:pt>
                <c:pt idx="103">
                  <c:v>8699099948.578125</c:v>
                </c:pt>
                <c:pt idx="104">
                  <c:v>8683798880.75</c:v>
                </c:pt>
                <c:pt idx="105">
                  <c:v>8666582418.15625</c:v>
                </c:pt>
                <c:pt idx="106">
                  <c:v>8647502945.046875</c:v>
                </c:pt>
                <c:pt idx="107">
                  <c:v>8626612924.765625</c:v>
                </c:pt>
                <c:pt idx="108">
                  <c:v>8603964899.84375</c:v>
                </c:pt>
                <c:pt idx="109">
                  <c:v>8579611492.03125</c:v>
                </c:pt>
                <c:pt idx="110">
                  <c:v>8553605402.171875</c:v>
                </c:pt>
                <c:pt idx="111">
                  <c:v>8525999410.328125</c:v>
                </c:pt>
                <c:pt idx="112">
                  <c:v>8496846375.671875</c:v>
                </c:pt>
                <c:pt idx="113">
                  <c:v>8466199236.609375</c:v>
                </c:pt>
                <c:pt idx="114">
                  <c:v>8434111010.6875</c:v>
                </c:pt>
                <c:pt idx="115">
                  <c:v>8400634794.5625</c:v>
                </c:pt>
                <c:pt idx="116">
                  <c:v>8365823764.140625</c:v>
                </c:pt>
                <c:pt idx="117">
                  <c:v>8329731174.421875</c:v>
                </c:pt>
                <c:pt idx="118">
                  <c:v>8292410359.65625</c:v>
                </c:pt>
                <c:pt idx="119">
                  <c:v>8253914733.203125</c:v>
                </c:pt>
                <c:pt idx="120">
                  <c:v>8214297787.53125</c:v>
                </c:pt>
                <c:pt idx="121">
                  <c:v>8173613094.390625</c:v>
                </c:pt>
                <c:pt idx="122">
                  <c:v>8131914304.609375</c:v>
                </c:pt>
                <c:pt idx="123">
                  <c:v>8089255148.234375</c:v>
                </c:pt>
                <c:pt idx="124">
                  <c:v>8045689434.46875</c:v>
                </c:pt>
                <c:pt idx="125">
                  <c:v>8001271051.65625</c:v>
                </c:pt>
                <c:pt idx="126">
                  <c:v>7956053967.3125</c:v>
                </c:pt>
                <c:pt idx="127">
                  <c:v>7910092228.15625</c:v>
                </c:pt>
                <c:pt idx="128">
                  <c:v>7863439960</c:v>
                </c:pt>
                <c:pt idx="129">
                  <c:v>7816151367.90625</c:v>
                </c:pt>
                <c:pt idx="130">
                  <c:v>7768280736</c:v>
                </c:pt>
                <c:pt idx="131">
                  <c:v>7719882427.71875</c:v>
                </c:pt>
                <c:pt idx="132">
                  <c:v>7671010885.484375</c:v>
                </c:pt>
                <c:pt idx="133">
                  <c:v>7621720631.015625</c:v>
                </c:pt>
                <c:pt idx="134">
                  <c:v>7572066265.1875</c:v>
                </c:pt>
                <c:pt idx="135">
                  <c:v>7522102468</c:v>
                </c:pt>
                <c:pt idx="136">
                  <c:v>7471883998.640625</c:v>
                </c:pt>
                <c:pt idx="137">
                  <c:v>7421465695.40625</c:v>
                </c:pt>
                <c:pt idx="138">
                  <c:v>7370902475.828125</c:v>
                </c:pt>
                <c:pt idx="139">
                  <c:v>7320249336.609375</c:v>
                </c:pt>
                <c:pt idx="140">
                  <c:v>7269561353.546875</c:v>
                </c:pt>
                <c:pt idx="141">
                  <c:v>7218893681.671875</c:v>
                </c:pt>
                <c:pt idx="142">
                  <c:v>7168301555.15625</c:v>
                </c:pt>
                <c:pt idx="143">
                  <c:v>7117840287.328125</c:v>
                </c:pt>
                <c:pt idx="144">
                  <c:v>7067565270.703125</c:v>
                </c:pt>
                <c:pt idx="145">
                  <c:v>7017531976.90625</c:v>
                </c:pt>
                <c:pt idx="146">
                  <c:v>6967795956.828125</c:v>
                </c:pt>
                <c:pt idx="147">
                  <c:v>6918412840.453125</c:v>
                </c:pt>
                <c:pt idx="148">
                  <c:v>6869438336.90625</c:v>
                </c:pt>
                <c:pt idx="149">
                  <c:v>6820928234.53125</c:v>
                </c:pt>
                <c:pt idx="150">
                  <c:v>6772938400.875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42-453D-91E2-E6A79A102B6F}"/>
            </c:ext>
          </c:extLst>
        </c:ser>
        <c:ser>
          <c:idx val="11"/>
          <c:order val="10"/>
          <c:tx>
            <c:strRef>
              <c:f>data!$M$1</c:f>
              <c:strCache>
                <c:ptCount val="1"/>
                <c:pt idx="0">
                  <c:v>Higher Interpolated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data!$M$2:$M$202</c:f>
              <c:numCache>
                <c:formatCode>#,##0</c:formatCode>
                <c:ptCount val="201"/>
                <c:pt idx="72">
                  <c:v>7941658000</c:v>
                </c:pt>
                <c:pt idx="73">
                  <c:v>8029585461.5384617</c:v>
                </c:pt>
                <c:pt idx="74">
                  <c:v>8117512923.0769234</c:v>
                </c:pt>
                <c:pt idx="75">
                  <c:v>8205440384.6153851</c:v>
                </c:pt>
                <c:pt idx="76">
                  <c:v>8293367846.1538467</c:v>
                </c:pt>
                <c:pt idx="77">
                  <c:v>8381295307.6923084</c:v>
                </c:pt>
                <c:pt idx="78">
                  <c:v>8469222769.2307701</c:v>
                </c:pt>
                <c:pt idx="79">
                  <c:v>8557150230.7692318</c:v>
                </c:pt>
                <c:pt idx="80">
                  <c:v>8645077692.3076935</c:v>
                </c:pt>
                <c:pt idx="81">
                  <c:v>8733005153.8461552</c:v>
                </c:pt>
                <c:pt idx="82">
                  <c:v>8820932615.3846169</c:v>
                </c:pt>
                <c:pt idx="83">
                  <c:v>8908860076.9230785</c:v>
                </c:pt>
                <c:pt idx="84">
                  <c:v>8996787538.4615402</c:v>
                </c:pt>
                <c:pt idx="85">
                  <c:v>9084715000.0000019</c:v>
                </c:pt>
                <c:pt idx="86">
                  <c:v>9172642461.5384636</c:v>
                </c:pt>
                <c:pt idx="87">
                  <c:v>9260569923.0769253</c:v>
                </c:pt>
                <c:pt idx="88">
                  <c:v>9348497384.615387</c:v>
                </c:pt>
                <c:pt idx="89">
                  <c:v>9436424846.1538486</c:v>
                </c:pt>
                <c:pt idx="90">
                  <c:v>9524352307.6923103</c:v>
                </c:pt>
                <c:pt idx="91">
                  <c:v>9612279769.230772</c:v>
                </c:pt>
                <c:pt idx="92">
                  <c:v>9700207230.7692337</c:v>
                </c:pt>
                <c:pt idx="93">
                  <c:v>9788134692.3076954</c:v>
                </c:pt>
                <c:pt idx="94">
                  <c:v>9876062153.8461571</c:v>
                </c:pt>
                <c:pt idx="95">
                  <c:v>9963989615.3846188</c:v>
                </c:pt>
                <c:pt idx="96">
                  <c:v>10051917076.92308</c:v>
                </c:pt>
                <c:pt idx="97">
                  <c:v>10139844538.461542</c:v>
                </c:pt>
                <c:pt idx="98">
                  <c:v>10227772000.000004</c:v>
                </c:pt>
                <c:pt idx="99">
                  <c:v>10315699461.538465</c:v>
                </c:pt>
                <c:pt idx="100">
                  <c:v>10403626923.076927</c:v>
                </c:pt>
                <c:pt idx="101">
                  <c:v>10491554384.615389</c:v>
                </c:pt>
                <c:pt idx="102">
                  <c:v>10579481846.153851</c:v>
                </c:pt>
                <c:pt idx="103">
                  <c:v>10667409307.692312</c:v>
                </c:pt>
                <c:pt idx="104">
                  <c:v>10755336769.230774</c:v>
                </c:pt>
                <c:pt idx="105">
                  <c:v>10843264230.769236</c:v>
                </c:pt>
                <c:pt idx="106">
                  <c:v>10931191692.307697</c:v>
                </c:pt>
                <c:pt idx="107">
                  <c:v>11019119153.846159</c:v>
                </c:pt>
                <c:pt idx="108">
                  <c:v>11107046615.384621</c:v>
                </c:pt>
                <c:pt idx="109">
                  <c:v>11194974076.923082</c:v>
                </c:pt>
                <c:pt idx="110">
                  <c:v>11282901538.461544</c:v>
                </c:pt>
                <c:pt idx="111">
                  <c:v>11370829000.000006</c:v>
                </c:pt>
                <c:pt idx="112">
                  <c:v>11458756461.538467</c:v>
                </c:pt>
                <c:pt idx="113">
                  <c:v>11546683923.076929</c:v>
                </c:pt>
                <c:pt idx="114">
                  <c:v>11634611384.615391</c:v>
                </c:pt>
                <c:pt idx="115">
                  <c:v>11722538846.153852</c:v>
                </c:pt>
                <c:pt idx="116">
                  <c:v>11810466307.692314</c:v>
                </c:pt>
                <c:pt idx="117">
                  <c:v>11898393769.230776</c:v>
                </c:pt>
                <c:pt idx="118">
                  <c:v>11986321230.769238</c:v>
                </c:pt>
                <c:pt idx="119">
                  <c:v>12074248692.307699</c:v>
                </c:pt>
                <c:pt idx="120">
                  <c:v>12162176153.846161</c:v>
                </c:pt>
                <c:pt idx="121">
                  <c:v>12250103615.384623</c:v>
                </c:pt>
                <c:pt idx="122">
                  <c:v>12338031076.923084</c:v>
                </c:pt>
                <c:pt idx="123">
                  <c:v>12425958538.461546</c:v>
                </c:pt>
                <c:pt idx="124">
                  <c:v>12513886000.000008</c:v>
                </c:pt>
                <c:pt idx="125">
                  <c:v>12601813461.538469</c:v>
                </c:pt>
                <c:pt idx="126">
                  <c:v>12689740923.076931</c:v>
                </c:pt>
                <c:pt idx="127">
                  <c:v>12777668384.615393</c:v>
                </c:pt>
                <c:pt idx="128">
                  <c:v>12865595846.153854</c:v>
                </c:pt>
                <c:pt idx="129">
                  <c:v>12953523307.692316</c:v>
                </c:pt>
                <c:pt idx="130">
                  <c:v>13041450769.230778</c:v>
                </c:pt>
                <c:pt idx="131">
                  <c:v>13129378230.769239</c:v>
                </c:pt>
                <c:pt idx="132">
                  <c:v>13217305692.307701</c:v>
                </c:pt>
                <c:pt idx="133">
                  <c:v>13305233153.846163</c:v>
                </c:pt>
                <c:pt idx="134">
                  <c:v>13393160615.384624</c:v>
                </c:pt>
                <c:pt idx="135">
                  <c:v>13481088076.923086</c:v>
                </c:pt>
                <c:pt idx="136">
                  <c:v>13569015538.461548</c:v>
                </c:pt>
                <c:pt idx="137">
                  <c:v>13656943000.00001</c:v>
                </c:pt>
                <c:pt idx="138">
                  <c:v>13744870461.538471</c:v>
                </c:pt>
                <c:pt idx="139">
                  <c:v>13832797923.076933</c:v>
                </c:pt>
                <c:pt idx="140">
                  <c:v>13920725384.615395</c:v>
                </c:pt>
                <c:pt idx="141">
                  <c:v>14008652846.153856</c:v>
                </c:pt>
                <c:pt idx="142">
                  <c:v>14096580307.692318</c:v>
                </c:pt>
                <c:pt idx="143">
                  <c:v>14184507769.23078</c:v>
                </c:pt>
                <c:pt idx="144">
                  <c:v>14272435230.769241</c:v>
                </c:pt>
                <c:pt idx="145">
                  <c:v>14360362692.307703</c:v>
                </c:pt>
                <c:pt idx="146">
                  <c:v>14448290153.846165</c:v>
                </c:pt>
                <c:pt idx="147">
                  <c:v>14536217615.384626</c:v>
                </c:pt>
                <c:pt idx="148">
                  <c:v>14624145076.923088</c:v>
                </c:pt>
                <c:pt idx="149">
                  <c:v>14712072538.46155</c:v>
                </c:pt>
                <c:pt idx="150">
                  <c:v>14800000000.000011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442-453D-91E2-E6A79A102B6F}"/>
            </c:ext>
          </c:extLst>
        </c:ser>
        <c:ser>
          <c:idx val="12"/>
          <c:order val="11"/>
          <c:tx>
            <c:strRef>
              <c:f>data!$N$1</c:f>
              <c:strCache>
                <c:ptCount val="1"/>
                <c:pt idx="0">
                  <c:v>UN Peak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10431046000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442-453D-91E2-E6A79A102B6F}"/>
            </c:ext>
          </c:extLst>
        </c:ser>
        <c:ser>
          <c:idx val="13"/>
          <c:order val="12"/>
          <c:tx>
            <c:strRef>
              <c:f>data!$O$1</c:f>
              <c:strCache>
                <c:ptCount val="1"/>
                <c:pt idx="0">
                  <c:v>IIASA Peak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data!$O$2:$O$202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9397164000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442-453D-91E2-E6A79A102B6F}"/>
            </c:ext>
          </c:extLst>
        </c:ser>
        <c:ser>
          <c:idx val="14"/>
          <c:order val="13"/>
          <c:tx>
            <c:strRef>
              <c:f>data!$P$1</c:f>
              <c:strCache>
                <c:ptCount val="1"/>
                <c:pt idx="0">
                  <c:v>IHME Peak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data!$P$2:$P$202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9719318272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442-453D-91E2-E6A79A102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466496"/>
        <c:axId val="1426465056"/>
      </c:lineChart>
      <c:catAx>
        <c:axId val="142646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65056"/>
        <c:crosses val="autoZero"/>
        <c:auto val="1"/>
        <c:lblAlgn val="ctr"/>
        <c:lblOffset val="100"/>
        <c:noMultiLvlLbl val="0"/>
      </c:catAx>
      <c:valAx>
        <c:axId val="14264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6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World</a:t>
            </a:r>
            <a:r>
              <a:rPr lang="en-US" baseline="0"/>
              <a:t> in 2100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UN_Historical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data!$B$2:$B$201</c:f>
              <c:numCache>
                <c:formatCode>General</c:formatCode>
                <c:ptCount val="200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data!$C$2:$C$202</c:f>
              <c:numCache>
                <c:formatCode>#,##0</c:formatCode>
                <c:ptCount val="201"/>
                <c:pt idx="0">
                  <c:v>2515970000</c:v>
                </c:pt>
                <c:pt idx="1">
                  <c:v>2540970000</c:v>
                </c:pt>
                <c:pt idx="2">
                  <c:v>2565291000</c:v>
                </c:pt>
                <c:pt idx="3">
                  <c:v>2615251000</c:v>
                </c:pt>
                <c:pt idx="4">
                  <c:v>2665307000</c:v>
                </c:pt>
                <c:pt idx="5">
                  <c:v>2718652000</c:v>
                </c:pt>
                <c:pt idx="6">
                  <c:v>2773493000</c:v>
                </c:pt>
                <c:pt idx="7">
                  <c:v>2828513000</c:v>
                </c:pt>
                <c:pt idx="8">
                  <c:v>2887221000</c:v>
                </c:pt>
                <c:pt idx="9">
                  <c:v>2944995000</c:v>
                </c:pt>
                <c:pt idx="10">
                  <c:v>2995589000</c:v>
                </c:pt>
                <c:pt idx="11">
                  <c:v>3042878000</c:v>
                </c:pt>
                <c:pt idx="12">
                  <c:v>3093864000</c:v>
                </c:pt>
                <c:pt idx="13">
                  <c:v>3159510000</c:v>
                </c:pt>
                <c:pt idx="14">
                  <c:v>3232049000</c:v>
                </c:pt>
                <c:pt idx="15">
                  <c:v>3302376000</c:v>
                </c:pt>
                <c:pt idx="16">
                  <c:v>3371848000</c:v>
                </c:pt>
                <c:pt idx="17">
                  <c:v>3440986000</c:v>
                </c:pt>
                <c:pt idx="18">
                  <c:v>3509910000</c:v>
                </c:pt>
                <c:pt idx="19">
                  <c:v>3583711000</c:v>
                </c:pt>
                <c:pt idx="20">
                  <c:v>3657599000</c:v>
                </c:pt>
                <c:pt idx="21">
                  <c:v>3733182000</c:v>
                </c:pt>
                <c:pt idx="22">
                  <c:v>3807145000</c:v>
                </c:pt>
                <c:pt idx="23">
                  <c:v>3882457000</c:v>
                </c:pt>
                <c:pt idx="24">
                  <c:v>3958046000</c:v>
                </c:pt>
                <c:pt idx="25">
                  <c:v>4032988000</c:v>
                </c:pt>
                <c:pt idx="26">
                  <c:v>4105886000</c:v>
                </c:pt>
                <c:pt idx="27">
                  <c:v>4179126000</c:v>
                </c:pt>
                <c:pt idx="28">
                  <c:v>4252419000</c:v>
                </c:pt>
                <c:pt idx="29">
                  <c:v>4326896000</c:v>
                </c:pt>
                <c:pt idx="30">
                  <c:v>4404270000</c:v>
                </c:pt>
                <c:pt idx="31">
                  <c:v>4483746000</c:v>
                </c:pt>
                <c:pt idx="32">
                  <c:v>4565510000</c:v>
                </c:pt>
                <c:pt idx="33">
                  <c:v>4650460000</c:v>
                </c:pt>
                <c:pt idx="34">
                  <c:v>4733308000</c:v>
                </c:pt>
                <c:pt idx="35">
                  <c:v>4818364000</c:v>
                </c:pt>
                <c:pt idx="36">
                  <c:v>4905097000</c:v>
                </c:pt>
                <c:pt idx="37">
                  <c:v>4995029000</c:v>
                </c:pt>
                <c:pt idx="38">
                  <c:v>5086940000</c:v>
                </c:pt>
                <c:pt idx="39">
                  <c:v>5177648000</c:v>
                </c:pt>
                <c:pt idx="40">
                  <c:v>5269760000</c:v>
                </c:pt>
                <c:pt idx="41">
                  <c:v>5362591000</c:v>
                </c:pt>
                <c:pt idx="42">
                  <c:v>5449900000</c:v>
                </c:pt>
                <c:pt idx="43">
                  <c:v>5535472000</c:v>
                </c:pt>
                <c:pt idx="44">
                  <c:v>5619395000</c:v>
                </c:pt>
                <c:pt idx="45">
                  <c:v>5702061000</c:v>
                </c:pt>
                <c:pt idx="46">
                  <c:v>5784378000</c:v>
                </c:pt>
                <c:pt idx="47">
                  <c:v>5865912000</c:v>
                </c:pt>
                <c:pt idx="48">
                  <c:v>5947050000</c:v>
                </c:pt>
                <c:pt idx="49">
                  <c:v>6027575000</c:v>
                </c:pt>
                <c:pt idx="50">
                  <c:v>6107942000</c:v>
                </c:pt>
                <c:pt idx="51">
                  <c:v>6189856000</c:v>
                </c:pt>
                <c:pt idx="52">
                  <c:v>6271638000</c:v>
                </c:pt>
                <c:pt idx="53">
                  <c:v>6353177000</c:v>
                </c:pt>
                <c:pt idx="54">
                  <c:v>6434620000</c:v>
                </c:pt>
                <c:pt idx="55">
                  <c:v>6516883000</c:v>
                </c:pt>
                <c:pt idx="56">
                  <c:v>6599469000</c:v>
                </c:pt>
                <c:pt idx="57">
                  <c:v>6683363000</c:v>
                </c:pt>
                <c:pt idx="58">
                  <c:v>6768534000</c:v>
                </c:pt>
                <c:pt idx="59">
                  <c:v>6854661000</c:v>
                </c:pt>
                <c:pt idx="60">
                  <c:v>6941951000</c:v>
                </c:pt>
                <c:pt idx="61">
                  <c:v>7029255000</c:v>
                </c:pt>
                <c:pt idx="62">
                  <c:v>7116996000</c:v>
                </c:pt>
                <c:pt idx="63">
                  <c:v>7206400000</c:v>
                </c:pt>
                <c:pt idx="64">
                  <c:v>7294787000</c:v>
                </c:pt>
                <c:pt idx="65">
                  <c:v>7383240000</c:v>
                </c:pt>
                <c:pt idx="66">
                  <c:v>7469955000</c:v>
                </c:pt>
                <c:pt idx="67">
                  <c:v>7556993000</c:v>
                </c:pt>
                <c:pt idx="68">
                  <c:v>7642651000</c:v>
                </c:pt>
                <c:pt idx="69">
                  <c:v>7724928000</c:v>
                </c:pt>
                <c:pt idx="70">
                  <c:v>7804974000</c:v>
                </c:pt>
                <c:pt idx="71">
                  <c:v>7876932000</c:v>
                </c:pt>
                <c:pt idx="72">
                  <c:v>7941658000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E-4174-BD02-9046AEE1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466496"/>
        <c:axId val="1426465056"/>
      </c:areaChart>
      <c:lineChart>
        <c:grouping val="standard"/>
        <c:varyColors val="0"/>
        <c:ser>
          <c:idx val="2"/>
          <c:order val="1"/>
          <c:tx>
            <c:strRef>
              <c:f>data!$D$1</c:f>
              <c:strCache>
                <c:ptCount val="1"/>
                <c:pt idx="0">
                  <c:v>UN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data!$D$2:$D$202</c:f>
              <c:numCache>
                <c:formatCode>#,##0</c:formatCode>
                <c:ptCount val="201"/>
                <c:pt idx="72">
                  <c:v>7941658000</c:v>
                </c:pt>
                <c:pt idx="100">
                  <c:v>9687440000</c:v>
                </c:pt>
                <c:pt idx="110">
                  <c:v>10053522000</c:v>
                </c:pt>
                <c:pt idx="120">
                  <c:v>10288412000</c:v>
                </c:pt>
                <c:pt idx="130">
                  <c:v>10411747000</c:v>
                </c:pt>
                <c:pt idx="136">
                  <c:v>10431046000</c:v>
                </c:pt>
                <c:pt idx="140">
                  <c:v>10425269000</c:v>
                </c:pt>
                <c:pt idx="150">
                  <c:v>10355002000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E-4174-BD02-9046AEE1DB5E}"/>
            </c:ext>
          </c:extLst>
        </c:ser>
        <c:ser>
          <c:idx val="3"/>
          <c:order val="2"/>
          <c:tx>
            <c:strRef>
              <c:f>data!$E$1</c:f>
              <c:strCache>
                <c:ptCount val="1"/>
                <c:pt idx="0">
                  <c:v>IIASA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data!$E$2:$E$202</c:f>
              <c:numCache>
                <c:formatCode>#,##0</c:formatCode>
                <c:ptCount val="201"/>
                <c:pt idx="72">
                  <c:v>7941658000</c:v>
                </c:pt>
                <c:pt idx="100">
                  <c:v>9140396000</c:v>
                </c:pt>
                <c:pt idx="110">
                  <c:v>9340845000</c:v>
                </c:pt>
                <c:pt idx="120">
                  <c:v>9397164000</c:v>
                </c:pt>
                <c:pt idx="130">
                  <c:v>9334601000</c:v>
                </c:pt>
                <c:pt idx="140">
                  <c:v>9173133000</c:v>
                </c:pt>
                <c:pt idx="150">
                  <c:v>8948235000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5E-4174-BD02-9046AEE1DB5E}"/>
            </c:ext>
          </c:extLst>
        </c:ser>
        <c:ser>
          <c:idx val="4"/>
          <c:order val="3"/>
          <c:tx>
            <c:strRef>
              <c:f>data!$F$1</c:f>
              <c:strCache>
                <c:ptCount val="1"/>
                <c:pt idx="0">
                  <c:v>IHME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data!$F$2:$F$202</c:f>
              <c:numCache>
                <c:formatCode>#,##0</c:formatCode>
                <c:ptCount val="201"/>
                <c:pt idx="72">
                  <c:v>7941658000</c:v>
                </c:pt>
                <c:pt idx="100">
                  <c:v>9551506077</c:v>
                </c:pt>
                <c:pt idx="110">
                  <c:v>9719318272</c:v>
                </c:pt>
                <c:pt idx="120">
                  <c:v>9700610324</c:v>
                </c:pt>
                <c:pt idx="130">
                  <c:v>9515888869</c:v>
                </c:pt>
                <c:pt idx="140">
                  <c:v>9200632391</c:v>
                </c:pt>
                <c:pt idx="150">
                  <c:v>8785553665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5E-4174-BD02-9046AEE1DB5E}"/>
            </c:ext>
          </c:extLst>
        </c:ser>
        <c:ser>
          <c:idx val="5"/>
          <c:order val="4"/>
          <c:tx>
            <c:strRef>
              <c:f>data!$G$1</c:f>
              <c:strCache>
                <c:ptCount val="1"/>
                <c:pt idx="0">
                  <c:v>Higher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data!$G$2:$G$202</c:f>
              <c:numCache>
                <c:formatCode>#,##0</c:formatCode>
                <c:ptCount val="201"/>
                <c:pt idx="72">
                  <c:v>7941658000</c:v>
                </c:pt>
                <c:pt idx="150">
                  <c:v>14800000000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5E-4174-BD02-9046AEE1DB5E}"/>
            </c:ext>
          </c:extLst>
        </c:ser>
        <c:ser>
          <c:idx val="6"/>
          <c:order val="5"/>
          <c:tx>
            <c:strRef>
              <c:f>data!$H$1</c:f>
              <c:strCache>
                <c:ptCount val="1"/>
                <c:pt idx="0">
                  <c:v>Lower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data!$H$2:$H$202</c:f>
              <c:numCache>
                <c:formatCode>#,##0</c:formatCode>
                <c:ptCount val="201"/>
                <c:pt idx="72">
                  <c:v>7941658000</c:v>
                </c:pt>
                <c:pt idx="97">
                  <c:v>8740396000</c:v>
                </c:pt>
                <c:pt idx="102">
                  <c:v>8720396000</c:v>
                </c:pt>
                <c:pt idx="106">
                  <c:v>8650396000</c:v>
                </c:pt>
                <c:pt idx="110">
                  <c:v>8550396000</c:v>
                </c:pt>
                <c:pt idx="125">
                  <c:v>8000396000</c:v>
                </c:pt>
                <c:pt idx="150">
                  <c:v>6773133000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5E-4174-BD02-9046AEE1DB5E}"/>
            </c:ext>
          </c:extLst>
        </c:ser>
        <c:ser>
          <c:idx val="12"/>
          <c:order val="6"/>
          <c:tx>
            <c:strRef>
              <c:f>data!$N$1</c:f>
              <c:strCache>
                <c:ptCount val="1"/>
                <c:pt idx="0">
                  <c:v>UN Peak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10431046000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5E-4174-BD02-9046AEE1DB5E}"/>
            </c:ext>
          </c:extLst>
        </c:ser>
        <c:ser>
          <c:idx val="13"/>
          <c:order val="7"/>
          <c:tx>
            <c:strRef>
              <c:f>data!$O$1</c:f>
              <c:strCache>
                <c:ptCount val="1"/>
                <c:pt idx="0">
                  <c:v>IIASA Peak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data!$O$2:$O$202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9397164000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55E-4174-BD02-9046AEE1DB5E}"/>
            </c:ext>
          </c:extLst>
        </c:ser>
        <c:ser>
          <c:idx val="14"/>
          <c:order val="8"/>
          <c:tx>
            <c:strRef>
              <c:f>data!$P$1</c:f>
              <c:strCache>
                <c:ptCount val="1"/>
                <c:pt idx="0">
                  <c:v>IHME Peak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data!$P$2:$P$202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9719318272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55E-4174-BD02-9046AEE1D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466496"/>
        <c:axId val="1426465056"/>
      </c:lineChart>
      <c:catAx>
        <c:axId val="142646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65056"/>
        <c:crosses val="autoZero"/>
        <c:auto val="1"/>
        <c:lblAlgn val="ctr"/>
        <c:lblOffset val="100"/>
        <c:noMultiLvlLbl val="0"/>
      </c:catAx>
      <c:valAx>
        <c:axId val="142646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6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196641667646022E-2"/>
          <c:y val="6.4089356743255707E-2"/>
          <c:w val="0.89056517794675771"/>
          <c:h val="0.84235328083989502"/>
        </c:manualLayout>
      </c:layout>
      <c:areaChart>
        <c:grouping val="standard"/>
        <c:varyColors val="0"/>
        <c:ser>
          <c:idx val="1"/>
          <c:order val="0"/>
          <c:tx>
            <c:strRef>
              <c:f>data!$C$1</c:f>
              <c:strCache>
                <c:ptCount val="1"/>
                <c:pt idx="0">
                  <c:v>UN_Historical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data!$B$2:$B$202</c:f>
              <c:numCache>
                <c:formatCode>General</c:formatCode>
                <c:ptCount val="2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data!$C$2:$C$202</c:f>
              <c:numCache>
                <c:formatCode>#,##0</c:formatCode>
                <c:ptCount val="201"/>
                <c:pt idx="0">
                  <c:v>2515970000</c:v>
                </c:pt>
                <c:pt idx="1">
                  <c:v>2540970000</c:v>
                </c:pt>
                <c:pt idx="2">
                  <c:v>2565291000</c:v>
                </c:pt>
                <c:pt idx="3">
                  <c:v>2615251000</c:v>
                </c:pt>
                <c:pt idx="4">
                  <c:v>2665307000</c:v>
                </c:pt>
                <c:pt idx="5">
                  <c:v>2718652000</c:v>
                </c:pt>
                <c:pt idx="6">
                  <c:v>2773493000</c:v>
                </c:pt>
                <c:pt idx="7">
                  <c:v>2828513000</c:v>
                </c:pt>
                <c:pt idx="8">
                  <c:v>2887221000</c:v>
                </c:pt>
                <c:pt idx="9">
                  <c:v>2944995000</c:v>
                </c:pt>
                <c:pt idx="10">
                  <c:v>2995589000</c:v>
                </c:pt>
                <c:pt idx="11">
                  <c:v>3042878000</c:v>
                </c:pt>
                <c:pt idx="12">
                  <c:v>3093864000</c:v>
                </c:pt>
                <c:pt idx="13">
                  <c:v>3159510000</c:v>
                </c:pt>
                <c:pt idx="14">
                  <c:v>3232049000</c:v>
                </c:pt>
                <c:pt idx="15">
                  <c:v>3302376000</c:v>
                </c:pt>
                <c:pt idx="16">
                  <c:v>3371848000</c:v>
                </c:pt>
                <c:pt idx="17">
                  <c:v>3440986000</c:v>
                </c:pt>
                <c:pt idx="18">
                  <c:v>3509910000</c:v>
                </c:pt>
                <c:pt idx="19">
                  <c:v>3583711000</c:v>
                </c:pt>
                <c:pt idx="20">
                  <c:v>3657599000</c:v>
                </c:pt>
                <c:pt idx="21">
                  <c:v>3733182000</c:v>
                </c:pt>
                <c:pt idx="22">
                  <c:v>3807145000</c:v>
                </c:pt>
                <c:pt idx="23">
                  <c:v>3882457000</c:v>
                </c:pt>
                <c:pt idx="24">
                  <c:v>3958046000</c:v>
                </c:pt>
                <c:pt idx="25">
                  <c:v>4032988000</c:v>
                </c:pt>
                <c:pt idx="26">
                  <c:v>4105886000</c:v>
                </c:pt>
                <c:pt idx="27">
                  <c:v>4179126000</c:v>
                </c:pt>
                <c:pt idx="28">
                  <c:v>4252419000</c:v>
                </c:pt>
                <c:pt idx="29">
                  <c:v>4326896000</c:v>
                </c:pt>
                <c:pt idx="30">
                  <c:v>4404270000</c:v>
                </c:pt>
                <c:pt idx="31">
                  <c:v>4483746000</c:v>
                </c:pt>
                <c:pt idx="32">
                  <c:v>4565510000</c:v>
                </c:pt>
                <c:pt idx="33">
                  <c:v>4650460000</c:v>
                </c:pt>
                <c:pt idx="34">
                  <c:v>4733308000</c:v>
                </c:pt>
                <c:pt idx="35">
                  <c:v>4818364000</c:v>
                </c:pt>
                <c:pt idx="36">
                  <c:v>4905097000</c:v>
                </c:pt>
                <c:pt idx="37">
                  <c:v>4995029000</c:v>
                </c:pt>
                <c:pt idx="38">
                  <c:v>5086940000</c:v>
                </c:pt>
                <c:pt idx="39">
                  <c:v>5177648000</c:v>
                </c:pt>
                <c:pt idx="40">
                  <c:v>5269760000</c:v>
                </c:pt>
                <c:pt idx="41">
                  <c:v>5362591000</c:v>
                </c:pt>
                <c:pt idx="42">
                  <c:v>5449900000</c:v>
                </c:pt>
                <c:pt idx="43">
                  <c:v>5535472000</c:v>
                </c:pt>
                <c:pt idx="44">
                  <c:v>5619395000</c:v>
                </c:pt>
                <c:pt idx="45">
                  <c:v>5702061000</c:v>
                </c:pt>
                <c:pt idx="46">
                  <c:v>5784378000</c:v>
                </c:pt>
                <c:pt idx="47">
                  <c:v>5865912000</c:v>
                </c:pt>
                <c:pt idx="48">
                  <c:v>5947050000</c:v>
                </c:pt>
                <c:pt idx="49">
                  <c:v>6027575000</c:v>
                </c:pt>
                <c:pt idx="50">
                  <c:v>6107942000</c:v>
                </c:pt>
                <c:pt idx="51">
                  <c:v>6189856000</c:v>
                </c:pt>
                <c:pt idx="52">
                  <c:v>6271638000</c:v>
                </c:pt>
                <c:pt idx="53">
                  <c:v>6353177000</c:v>
                </c:pt>
                <c:pt idx="54">
                  <c:v>6434620000</c:v>
                </c:pt>
                <c:pt idx="55">
                  <c:v>6516883000</c:v>
                </c:pt>
                <c:pt idx="56">
                  <c:v>6599469000</c:v>
                </c:pt>
                <c:pt idx="57">
                  <c:v>6683363000</c:v>
                </c:pt>
                <c:pt idx="58">
                  <c:v>6768534000</c:v>
                </c:pt>
                <c:pt idx="59">
                  <c:v>6854661000</c:v>
                </c:pt>
                <c:pt idx="60">
                  <c:v>6941951000</c:v>
                </c:pt>
                <c:pt idx="61">
                  <c:v>7029255000</c:v>
                </c:pt>
                <c:pt idx="62">
                  <c:v>7116996000</c:v>
                </c:pt>
                <c:pt idx="63">
                  <c:v>7206400000</c:v>
                </c:pt>
                <c:pt idx="64">
                  <c:v>7294787000</c:v>
                </c:pt>
                <c:pt idx="65">
                  <c:v>7383240000</c:v>
                </c:pt>
                <c:pt idx="66">
                  <c:v>7469955000</c:v>
                </c:pt>
                <c:pt idx="67">
                  <c:v>7556993000</c:v>
                </c:pt>
                <c:pt idx="68">
                  <c:v>7642651000</c:v>
                </c:pt>
                <c:pt idx="69">
                  <c:v>7724928000</c:v>
                </c:pt>
                <c:pt idx="70">
                  <c:v>7804974000</c:v>
                </c:pt>
                <c:pt idx="71">
                  <c:v>7876932000</c:v>
                </c:pt>
                <c:pt idx="72">
                  <c:v>7941658000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7-435A-9384-6CF07A23F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3782287"/>
        <c:axId val="454902719"/>
      </c:areaChart>
      <c:lineChart>
        <c:grouping val="standard"/>
        <c:varyColors val="0"/>
        <c:ser>
          <c:idx val="7"/>
          <c:order val="1"/>
          <c:tx>
            <c:strRef>
              <c:f>data!$I$1</c:f>
              <c:strCache>
                <c:ptCount val="1"/>
                <c:pt idx="0">
                  <c:v>UN Interpolataed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data!$B$2:$B$202</c:f>
              <c:numCache>
                <c:formatCode>General</c:formatCode>
                <c:ptCount val="2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data!$I$2:$I$202</c:f>
              <c:numCache>
                <c:formatCode>General</c:formatCode>
                <c:ptCount val="201"/>
                <c:pt idx="72" formatCode="#,##0">
                  <c:v>7941286290.75</c:v>
                </c:pt>
                <c:pt idx="73" formatCode="#,##0">
                  <c:v>8024120947.2421875</c:v>
                </c:pt>
                <c:pt idx="74" formatCode="#,##0">
                  <c:v>8105366860.5351563</c:v>
                </c:pt>
                <c:pt idx="75" formatCode="#,##0">
                  <c:v>8185033218.734375</c:v>
                </c:pt>
                <c:pt idx="76" formatCode="#,##0">
                  <c:v>8263129225.9492188</c:v>
                </c:pt>
                <c:pt idx="77" formatCode="#,##0">
                  <c:v>8339664102.2851563</c:v>
                </c:pt>
                <c:pt idx="78" formatCode="#,##0">
                  <c:v>8414647083.84375</c:v>
                </c:pt>
                <c:pt idx="79" formatCode="#,##0">
                  <c:v>8488087422.7539063</c:v>
                </c:pt>
                <c:pt idx="80" formatCode="#,##0">
                  <c:v>8559994387.109375</c:v>
                </c:pt>
                <c:pt idx="81" formatCode="#,##0">
                  <c:v>8630377261.0429688</c:v>
                </c:pt>
                <c:pt idx="82" formatCode="#,##0">
                  <c:v>8699245344.6640625</c:v>
                </c:pt>
                <c:pt idx="83" formatCode="#,##0">
                  <c:v>8766607954.1015625</c:v>
                </c:pt>
                <c:pt idx="84" formatCode="#,##0">
                  <c:v>8832474421.46875</c:v>
                </c:pt>
                <c:pt idx="85" formatCode="#,##0">
                  <c:v>8896854094.90625</c:v>
                </c:pt>
                <c:pt idx="86" formatCode="#,##0">
                  <c:v>8959756338.5273438</c:v>
                </c:pt>
                <c:pt idx="87" formatCode="#,##0">
                  <c:v>9021190532.4726563</c:v>
                </c:pt>
                <c:pt idx="88" formatCode="#,##0">
                  <c:v>9081166072.8671875</c:v>
                </c:pt>
                <c:pt idx="89" formatCode="#,##0">
                  <c:v>9139692371.8515625</c:v>
                </c:pt>
                <c:pt idx="90" formatCode="#,##0">
                  <c:v>9196778857.5585938</c:v>
                </c:pt>
                <c:pt idx="91" formatCode="#,##0">
                  <c:v>9252434974.1328125</c:v>
                </c:pt>
                <c:pt idx="92" formatCode="#,##0">
                  <c:v>9306670181.7109375</c:v>
                </c:pt>
                <c:pt idx="93" formatCode="#,##0">
                  <c:v>9359493956.4375</c:v>
                </c:pt>
                <c:pt idx="94" formatCode="#,##0">
                  <c:v>9410915790.4648438</c:v>
                </c:pt>
                <c:pt idx="95" formatCode="#,##0">
                  <c:v>9460945191.9453125</c:v>
                </c:pt>
                <c:pt idx="96" formatCode="#,##0">
                  <c:v>9509591685.0078125</c:v>
                </c:pt>
                <c:pt idx="97" formatCode="#,##0">
                  <c:v>9556864809.8242188</c:v>
                </c:pt>
                <c:pt idx="98" formatCode="#,##0">
                  <c:v>9602774122.5507813</c:v>
                </c:pt>
                <c:pt idx="99" formatCode="#,##0">
                  <c:v>9647329195.3359375</c:v>
                </c:pt>
                <c:pt idx="100" formatCode="#,##0">
                  <c:v>9690539616.3398438</c:v>
                </c:pt>
                <c:pt idx="101" formatCode="#,##0">
                  <c:v>9732414989.734375</c:v>
                </c:pt>
                <c:pt idx="102" formatCode="#,##0">
                  <c:v>9772964935.6796875</c:v>
                </c:pt>
                <c:pt idx="103" formatCode="#,##0">
                  <c:v>9812199090.3359375</c:v>
                </c:pt>
                <c:pt idx="104" formatCode="#,##0">
                  <c:v>9850127105.8867188</c:v>
                </c:pt>
                <c:pt idx="105" formatCode="#,##0">
                  <c:v>9886758650.4882813</c:v>
                </c:pt>
                <c:pt idx="106" formatCode="#,##0">
                  <c:v>9922103408.3242188</c:v>
                </c:pt>
                <c:pt idx="107" formatCode="#,##0">
                  <c:v>9956171079.5664063</c:v>
                </c:pt>
                <c:pt idx="108" formatCode="#,##0">
                  <c:v>9988971380.4023438</c:v>
                </c:pt>
                <c:pt idx="109" formatCode="#,##0">
                  <c:v>10020514042.992188</c:v>
                </c:pt>
                <c:pt idx="110" formatCode="#,##0">
                  <c:v>10050808815.539063</c:v>
                </c:pt>
                <c:pt idx="111" formatCode="#,##0">
                  <c:v>10079865462.21875</c:v>
                </c:pt>
                <c:pt idx="112" formatCode="#,##0">
                  <c:v>10107693763.21875</c:v>
                </c:pt>
                <c:pt idx="113" formatCode="#,##0">
                  <c:v>10134303514.730469</c:v>
                </c:pt>
                <c:pt idx="114" formatCode="#,##0">
                  <c:v>10159704528.953125</c:v>
                </c:pt>
                <c:pt idx="115" formatCode="#,##0">
                  <c:v>10183906634.066406</c:v>
                </c:pt>
                <c:pt idx="116" formatCode="#,##0">
                  <c:v>10206919674.28125</c:v>
                </c:pt>
                <c:pt idx="117" formatCode="#,##0">
                  <c:v>10228753509.785156</c:v>
                </c:pt>
                <c:pt idx="118" formatCode="#,##0">
                  <c:v>10249418016.785156</c:v>
                </c:pt>
                <c:pt idx="119" formatCode="#,##0">
                  <c:v>10268923087.492188</c:v>
                </c:pt>
                <c:pt idx="120" formatCode="#,##0">
                  <c:v>10287278630.09375</c:v>
                </c:pt>
                <c:pt idx="121" formatCode="#,##0">
                  <c:v>10304494568.816406</c:v>
                </c:pt>
                <c:pt idx="122" formatCode="#,##0">
                  <c:v>10320580843.855469</c:v>
                </c:pt>
                <c:pt idx="123" formatCode="#,##0">
                  <c:v>10335547411.429688</c:v>
                </c:pt>
                <c:pt idx="124" formatCode="#,##0">
                  <c:v>10349404243.761719</c:v>
                </c:pt>
                <c:pt idx="125" formatCode="#,##0">
                  <c:v>10362161329.054688</c:v>
                </c:pt>
                <c:pt idx="126" formatCode="#,##0">
                  <c:v>10373828671.539063</c:v>
                </c:pt>
                <c:pt idx="127" formatCode="#,##0">
                  <c:v>10384416291.429688</c:v>
                </c:pt>
                <c:pt idx="128" formatCode="#,##0">
                  <c:v>10393934224.960938</c:v>
                </c:pt>
                <c:pt idx="129" formatCode="#,##0">
                  <c:v>10402392524.347656</c:v>
                </c:pt>
                <c:pt idx="130" formatCode="#,##0">
                  <c:v>10409801257.828125</c:v>
                </c:pt>
                <c:pt idx="131" formatCode="#,##0">
                  <c:v>10416170509.617188</c:v>
                </c:pt>
                <c:pt idx="132" formatCode="#,##0">
                  <c:v>10421510379.96875</c:v>
                </c:pt>
                <c:pt idx="133" formatCode="#,##0">
                  <c:v>10425830985.101563</c:v>
                </c:pt>
                <c:pt idx="134" formatCode="#,##0">
                  <c:v>10429142457.265625</c:v>
                </c:pt>
                <c:pt idx="135" formatCode="#,##0">
                  <c:v>10431454944.699219</c:v>
                </c:pt>
                <c:pt idx="136" formatCode="#,##0">
                  <c:v>10432778611.640625</c:v>
                </c:pt>
                <c:pt idx="137" formatCode="#,##0">
                  <c:v>10433123638.328125</c:v>
                </c:pt>
                <c:pt idx="138" formatCode="#,##0">
                  <c:v>10432500221.019531</c:v>
                </c:pt>
                <c:pt idx="139" formatCode="#,##0">
                  <c:v>10430918571.960938</c:v>
                </c:pt>
                <c:pt idx="140" formatCode="#,##0">
                  <c:v>10428388919.410156</c:v>
                </c:pt>
                <c:pt idx="141" formatCode="#,##0">
                  <c:v>10424921507.609375</c:v>
                </c:pt>
                <c:pt idx="142" formatCode="#,##0">
                  <c:v>10420526596.820313</c:v>
                </c:pt>
                <c:pt idx="143" formatCode="#,##0">
                  <c:v>10415214463.300781</c:v>
                </c:pt>
                <c:pt idx="144" formatCode="#,##0">
                  <c:v>10408995399.308594</c:v>
                </c:pt>
                <c:pt idx="145" formatCode="#,##0">
                  <c:v>10401879713.121094</c:v>
                </c:pt>
                <c:pt idx="146" formatCode="#,##0">
                  <c:v>10393877728.976563</c:v>
                </c:pt>
                <c:pt idx="147" formatCode="#,##0">
                  <c:v>10384999787.175781</c:v>
                </c:pt>
                <c:pt idx="148" formatCode="#,##0">
                  <c:v>10375256243.957031</c:v>
                </c:pt>
                <c:pt idx="149" formatCode="#,##0">
                  <c:v>10364657471.613281</c:v>
                </c:pt>
                <c:pt idx="150" formatCode="#,##0">
                  <c:v>10353213858.402344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AF7-435A-9384-6CF07A23F097}"/>
            </c:ext>
          </c:extLst>
        </c:ser>
        <c:ser>
          <c:idx val="0"/>
          <c:order val="2"/>
          <c:tx>
            <c:strRef>
              <c:f>data!$J$1</c:f>
              <c:strCache>
                <c:ptCount val="1"/>
                <c:pt idx="0">
                  <c:v>IIASA Interpolated</c:v>
                </c:pt>
              </c:strCache>
            </c:strRef>
          </c:tx>
          <c:spPr>
            <a:ln w="38100" cap="rnd">
              <a:solidFill>
                <a:srgbClr val="FF6699"/>
              </a:solidFill>
              <a:round/>
            </a:ln>
            <a:effectLst/>
          </c:spPr>
          <c:marker>
            <c:symbol val="none"/>
          </c:marker>
          <c:cat>
            <c:numRef>
              <c:f>data!$B$2:$B$202</c:f>
              <c:numCache>
                <c:formatCode>General</c:formatCode>
                <c:ptCount val="2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data!$J$2:$J$202</c:f>
              <c:numCache>
                <c:formatCode>General</c:formatCode>
                <c:ptCount val="201"/>
                <c:pt idx="72" formatCode="#,##0.00">
                  <c:v>7940209558.1367188</c:v>
                </c:pt>
                <c:pt idx="73" formatCode="#,##0.00">
                  <c:v>8003172372.1445313</c:v>
                </c:pt>
                <c:pt idx="74" formatCode="#,##0.00">
                  <c:v>8064601340.5859375</c:v>
                </c:pt>
                <c:pt idx="75" formatCode="#,##0.00">
                  <c:v>8124505335.6875</c:v>
                </c:pt>
                <c:pt idx="76" formatCode="#,##0.00">
                  <c:v>8182893245.1367188</c:v>
                </c:pt>
                <c:pt idx="77" formatCode="#,##0.00">
                  <c:v>8239773972.0507813</c:v>
                </c:pt>
                <c:pt idx="78" formatCode="#,##0.00">
                  <c:v>8295156434.96875</c:v>
                </c:pt>
                <c:pt idx="79" formatCode="#,##0.00">
                  <c:v>8349049567.8984375</c:v>
                </c:pt>
                <c:pt idx="80" formatCode="#,##0.00">
                  <c:v>8401462320.28125</c:v>
                </c:pt>
                <c:pt idx="81" formatCode="#,##0.00">
                  <c:v>8452403656.9804688</c:v>
                </c:pt>
                <c:pt idx="82" formatCode="#,##0.00">
                  <c:v>8501882558.3046875</c:v>
                </c:pt>
                <c:pt idx="83" formatCode="#,##0.00">
                  <c:v>8549908020.0195313</c:v>
                </c:pt>
                <c:pt idx="84" formatCode="#,##0.00">
                  <c:v>8596489053.3164063</c:v>
                </c:pt>
                <c:pt idx="85" formatCode="#,##0.00">
                  <c:v>8641634684.8125</c:v>
                </c:pt>
                <c:pt idx="86" formatCode="#,##0.00">
                  <c:v>8685353956.5898438</c:v>
                </c:pt>
                <c:pt idx="87" formatCode="#,##0.00">
                  <c:v>8727655926.1601563</c:v>
                </c:pt>
                <c:pt idx="88" formatCode="#,##0.00">
                  <c:v>8768549666.4765625</c:v>
                </c:pt>
                <c:pt idx="89" formatCode="#,##0.00">
                  <c:v>8808044265.9101563</c:v>
                </c:pt>
                <c:pt idx="90" formatCode="#,##0.00">
                  <c:v>8846148828.3125</c:v>
                </c:pt>
                <c:pt idx="91" formatCode="#,##0.00">
                  <c:v>8882872472.9375</c:v>
                </c:pt>
                <c:pt idx="92" formatCode="#,##0.00">
                  <c:v>8918224334.4960938</c:v>
                </c:pt>
                <c:pt idx="93" formatCode="#,##0.00">
                  <c:v>8952213563.140625</c:v>
                </c:pt>
                <c:pt idx="94" formatCode="#,##0.00">
                  <c:v>8984849324.4453125</c:v>
                </c:pt>
                <c:pt idx="95" formatCode="#,##0.00">
                  <c:v>9016140799.453125</c:v>
                </c:pt>
                <c:pt idx="96" formatCode="#,##0.00">
                  <c:v>9046097184.609375</c:v>
                </c:pt>
                <c:pt idx="97" formatCode="#,##0.00">
                  <c:v>9074727691.8359375</c:v>
                </c:pt>
                <c:pt idx="98" formatCode="#,##0.00">
                  <c:v>9102041548.46875</c:v>
                </c:pt>
                <c:pt idx="99" formatCode="#,##0.00">
                  <c:v>9128047997.2929688</c:v>
                </c:pt>
                <c:pt idx="100" formatCode="#,##0.00">
                  <c:v>9152756296.5390625</c:v>
                </c:pt>
                <c:pt idx="101" formatCode="#,##0.00">
                  <c:v>9176175719.8476563</c:v>
                </c:pt>
                <c:pt idx="102" formatCode="#,##0.00">
                  <c:v>9198315556.3476563</c:v>
                </c:pt>
                <c:pt idx="103" formatCode="#,##0.00">
                  <c:v>9219185110.5625</c:v>
                </c:pt>
                <c:pt idx="104" formatCode="#,##0.00">
                  <c:v>9238793702.4804688</c:v>
                </c:pt>
                <c:pt idx="105" formatCode="#,##0.00">
                  <c:v>9257150667.5195313</c:v>
                </c:pt>
                <c:pt idx="106" formatCode="#,##0.00">
                  <c:v>9274265356.5351563</c:v>
                </c:pt>
                <c:pt idx="107" formatCode="#,##0.00">
                  <c:v>9290147135.8359375</c:v>
                </c:pt>
                <c:pt idx="108" formatCode="#,##0.00">
                  <c:v>9304805387.1601563</c:v>
                </c:pt>
                <c:pt idx="109" formatCode="#,##0.00">
                  <c:v>9318249507.671875</c:v>
                </c:pt>
                <c:pt idx="110" formatCode="#,##0.00">
                  <c:v>9330488910</c:v>
                </c:pt>
                <c:pt idx="111" formatCode="#,##0.00">
                  <c:v>9341533022.1992188</c:v>
                </c:pt>
                <c:pt idx="112" formatCode="#,##0.00">
                  <c:v>9351391287.7617188</c:v>
                </c:pt>
                <c:pt idx="113" formatCode="#,##0.00">
                  <c:v>9360073165.6289063</c:v>
                </c:pt>
                <c:pt idx="114" formatCode="#,##0.00">
                  <c:v>9367588130.1757813</c:v>
                </c:pt>
                <c:pt idx="115" formatCode="#,##0.00">
                  <c:v>9373945671.2148438</c:v>
                </c:pt>
                <c:pt idx="116" formatCode="#,##0.00">
                  <c:v>9379155293.9921875</c:v>
                </c:pt>
                <c:pt idx="117" formatCode="#,##0.00">
                  <c:v>9383226519.2148438</c:v>
                </c:pt>
                <c:pt idx="118" formatCode="#,##0.00">
                  <c:v>9386168883.0078125</c:v>
                </c:pt>
                <c:pt idx="119" formatCode="#,##0.00">
                  <c:v>9387991936.9375</c:v>
                </c:pt>
                <c:pt idx="120" formatCode="#,##0.00">
                  <c:v>9388705248.0351563</c:v>
                </c:pt>
                <c:pt idx="121" formatCode="#,##0.00">
                  <c:v>9388318398.7265625</c:v>
                </c:pt>
                <c:pt idx="122" formatCode="#,##0.00">
                  <c:v>9386840986.921875</c:v>
                </c:pt>
                <c:pt idx="123" formatCode="#,##0.00">
                  <c:v>9384282625.9414063</c:v>
                </c:pt>
                <c:pt idx="124" formatCode="#,##0.00">
                  <c:v>9380652944.5585938</c:v>
                </c:pt>
                <c:pt idx="125" formatCode="#,##0.00">
                  <c:v>9375961586.9804688</c:v>
                </c:pt>
                <c:pt idx="126" formatCode="#,##0.00">
                  <c:v>9370218212.8515625</c:v>
                </c:pt>
                <c:pt idx="127" formatCode="#,##0.00">
                  <c:v>9363432497.2617188</c:v>
                </c:pt>
                <c:pt idx="128" formatCode="#,##0.00">
                  <c:v>9355614130.7460938</c:v>
                </c:pt>
                <c:pt idx="129" formatCode="#,##0.00">
                  <c:v>9346772819.2578125</c:v>
                </c:pt>
                <c:pt idx="130" formatCode="#,##0.00">
                  <c:v>9336918284.2109375</c:v>
                </c:pt>
                <c:pt idx="131" formatCode="#,##0.00">
                  <c:v>9326060262.453125</c:v>
                </c:pt>
                <c:pt idx="132" formatCode="#,##0.00">
                  <c:v>9314208506.2578125</c:v>
                </c:pt>
                <c:pt idx="133" formatCode="#,##0.00">
                  <c:v>9301372783.359375</c:v>
                </c:pt>
                <c:pt idx="134" formatCode="#,##0.00">
                  <c:v>9287562876.9179688</c:v>
                </c:pt>
                <c:pt idx="135" formatCode="#,##0.00">
                  <c:v>9272788585.5351563</c:v>
                </c:pt>
                <c:pt idx="136" formatCode="#,##0.00">
                  <c:v>9257059723.2539063</c:v>
                </c:pt>
                <c:pt idx="137" formatCode="#,##0.00">
                  <c:v>9240386119.5625</c:v>
                </c:pt>
                <c:pt idx="138" formatCode="#,##0.00">
                  <c:v>9222777619.375</c:v>
                </c:pt>
                <c:pt idx="139" formatCode="#,##0.00">
                  <c:v>9204244083.0507813</c:v>
                </c:pt>
                <c:pt idx="140" formatCode="#,##0.00">
                  <c:v>9184795386.390625</c:v>
                </c:pt>
                <c:pt idx="141" formatCode="#,##0.00">
                  <c:v>9164441420.640625</c:v>
                </c:pt>
                <c:pt idx="142" formatCode="#,##0.00">
                  <c:v>9143192092.4726563</c:v>
                </c:pt>
                <c:pt idx="143" formatCode="#,##0.00">
                  <c:v>9121057324.0117188</c:v>
                </c:pt>
                <c:pt idx="144" formatCode="#,##0.00">
                  <c:v>9098047052.8085938</c:v>
                </c:pt>
                <c:pt idx="145" formatCode="#,##0.00">
                  <c:v>9074171231.8671875</c:v>
                </c:pt>
                <c:pt idx="146" formatCode="#,##0.00">
                  <c:v>9049439829.6210938</c:v>
                </c:pt>
                <c:pt idx="147" formatCode="#,##0.00">
                  <c:v>9023862829.9453125</c:v>
                </c:pt>
                <c:pt idx="148" formatCode="#,##0.00">
                  <c:v>8997450232.1484375</c:v>
                </c:pt>
                <c:pt idx="149" formatCode="#,##0.00">
                  <c:v>8970212050.9960938</c:v>
                </c:pt>
                <c:pt idx="150" formatCode="#,##0.00">
                  <c:v>8942158316.6875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DAF7-435A-9384-6CF07A23F097}"/>
            </c:ext>
          </c:extLst>
        </c:ser>
        <c:ser>
          <c:idx val="8"/>
          <c:order val="3"/>
          <c:tx>
            <c:strRef>
              <c:f>data!$K$1</c:f>
              <c:strCache>
                <c:ptCount val="1"/>
                <c:pt idx="0">
                  <c:v>IHME Interpolated</c:v>
                </c:pt>
              </c:strCache>
            </c:strRef>
          </c:tx>
          <c:spPr>
            <a:ln w="38100" cap="rnd">
              <a:solidFill>
                <a:srgbClr val="FFC409"/>
              </a:solidFill>
              <a:round/>
            </a:ln>
            <a:effectLst/>
          </c:spPr>
          <c:marker>
            <c:symbol val="none"/>
          </c:marker>
          <c:cat>
            <c:numRef>
              <c:f>data!$B$2:$B$202</c:f>
              <c:numCache>
                <c:formatCode>General</c:formatCode>
                <c:ptCount val="2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data!$K$2:$K$202</c:f>
              <c:numCache>
                <c:formatCode>General</c:formatCode>
                <c:ptCount val="201"/>
                <c:pt idx="72" formatCode="#,##0.00">
                  <c:v>7941386138.765625</c:v>
                </c:pt>
                <c:pt idx="73" formatCode="#,##0.00">
                  <c:v>8032238923.6953125</c:v>
                </c:pt>
                <c:pt idx="74" formatCode="#,##0.00">
                  <c:v>8120432763.609375</c:v>
                </c:pt>
                <c:pt idx="75" formatCode="#,##0.00">
                  <c:v>8205989849.4765625</c:v>
                </c:pt>
                <c:pt idx="76" formatCode="#,##0.00">
                  <c:v>8288932409.171875</c:v>
                </c:pt>
                <c:pt idx="77" formatCode="#,##0.00">
                  <c:v>8369282707.3671875</c:v>
                </c:pt>
                <c:pt idx="78" formatCode="#,##0.00">
                  <c:v>8447063045.59375</c:v>
                </c:pt>
                <c:pt idx="79" formatCode="#,##0.00">
                  <c:v>8522295762.234375</c:v>
                </c:pt>
                <c:pt idx="80" formatCode="#,##0.00">
                  <c:v>8595003232.515625</c:v>
                </c:pt>
                <c:pt idx="81" formatCode="#,##0.00">
                  <c:v>8665207868.4765625</c:v>
                </c:pt>
                <c:pt idx="82" formatCode="#,##0.00">
                  <c:v>8732932119.046875</c:v>
                </c:pt>
                <c:pt idx="83" formatCode="#,##0.00">
                  <c:v>8798198469.96875</c:v>
                </c:pt>
                <c:pt idx="84" formatCode="#,##0.00">
                  <c:v>8861029443.8359375</c:v>
                </c:pt>
                <c:pt idx="85" formatCode="#,##0.00">
                  <c:v>8921447600.0703125</c:v>
                </c:pt>
                <c:pt idx="86" formatCode="#,##0.00">
                  <c:v>8979475535</c:v>
                </c:pt>
                <c:pt idx="87" formatCode="#,##0.00">
                  <c:v>9035135881.703125</c:v>
                </c:pt>
                <c:pt idx="88" formatCode="#,##0.00">
                  <c:v>9088451310.1953125</c:v>
                </c:pt>
                <c:pt idx="89" formatCode="#,##0.00">
                  <c:v>9139444527.2421875</c:v>
                </c:pt>
                <c:pt idx="90" formatCode="#,##0.00">
                  <c:v>9188138276.53125</c:v>
                </c:pt>
                <c:pt idx="91" formatCode="#,##0.00">
                  <c:v>9234555338.5703125</c:v>
                </c:pt>
                <c:pt idx="92" formatCode="#,##0.00">
                  <c:v>9278718530.6796875</c:v>
                </c:pt>
                <c:pt idx="93" formatCode="#,##0.00">
                  <c:v>9320650707.078125</c:v>
                </c:pt>
                <c:pt idx="94" formatCode="#,##0.00">
                  <c:v>9360374758.7734375</c:v>
                </c:pt>
                <c:pt idx="95" formatCode="#,##0.00">
                  <c:v>9397913613.6484375</c:v>
                </c:pt>
                <c:pt idx="96" formatCode="#,##0.00">
                  <c:v>9433290236.4375</c:v>
                </c:pt>
                <c:pt idx="97" formatCode="#,##0.00">
                  <c:v>9466527628.6953125</c:v>
                </c:pt>
                <c:pt idx="98" formatCode="#,##0.00">
                  <c:v>9497648828.8203125</c:v>
                </c:pt>
                <c:pt idx="99" formatCode="#,##0.00">
                  <c:v>9526676912.0859375</c:v>
                </c:pt>
                <c:pt idx="100" formatCode="#,##0.00">
                  <c:v>9553634990.578125</c:v>
                </c:pt>
                <c:pt idx="101" formatCode="#,##0.00">
                  <c:v>9578546213.25</c:v>
                </c:pt>
                <c:pt idx="102" formatCode="#,##0.00">
                  <c:v>9601433765.8515625</c:v>
                </c:pt>
                <c:pt idx="103" formatCode="#,##0.00">
                  <c:v>9622320871.0546875</c:v>
                </c:pt>
                <c:pt idx="104" formatCode="#,##0.00">
                  <c:v>9641230788.3125</c:v>
                </c:pt>
                <c:pt idx="105" formatCode="#,##0.00">
                  <c:v>9658186813.921875</c:v>
                </c:pt>
                <c:pt idx="106" formatCode="#,##0.00">
                  <c:v>9673212281.0703125</c:v>
                </c:pt>
                <c:pt idx="107" formatCode="#,##0.00">
                  <c:v>9686330559.7421875</c:v>
                </c:pt>
                <c:pt idx="108" formatCode="#,##0.00">
                  <c:v>9697565056.8125</c:v>
                </c:pt>
                <c:pt idx="109" formatCode="#,##0.00">
                  <c:v>9706939215.9453125</c:v>
                </c:pt>
                <c:pt idx="110" formatCode="#,##0.00">
                  <c:v>9714476517.671875</c:v>
                </c:pt>
                <c:pt idx="111" formatCode="#,##0.00">
                  <c:v>9720200479.40625</c:v>
                </c:pt>
                <c:pt idx="112" formatCode="#,##0.00">
                  <c:v>9724134655.3359375</c:v>
                </c:pt>
                <c:pt idx="113" formatCode="#,##0.00">
                  <c:v>9726302636.546875</c:v>
                </c:pt>
                <c:pt idx="114" formatCode="#,##0.00">
                  <c:v>9726728050.921875</c:v>
                </c:pt>
                <c:pt idx="115" formatCode="#,##0.00">
                  <c:v>9725434563.25</c:v>
                </c:pt>
                <c:pt idx="116" formatCode="#,##0.00">
                  <c:v>9722445875.1328125</c:v>
                </c:pt>
                <c:pt idx="117" formatCode="#,##0.00">
                  <c:v>9717785724.9765625</c:v>
                </c:pt>
                <c:pt idx="118" formatCode="#,##0.00">
                  <c:v>9711477888.109375</c:v>
                </c:pt>
                <c:pt idx="119" formatCode="#,##0.00">
                  <c:v>9703546176.6171875</c:v>
                </c:pt>
                <c:pt idx="120" formatCode="#,##0.00">
                  <c:v>9694014439.5078125</c:v>
                </c:pt>
                <c:pt idx="121" formatCode="#,##0.00">
                  <c:v>9682906562.578125</c:v>
                </c:pt>
                <c:pt idx="122" formatCode="#,##0.00">
                  <c:v>9670246468.5078125</c:v>
                </c:pt>
                <c:pt idx="123" formatCode="#,##0.00">
                  <c:v>9656058116.7734375</c:v>
                </c:pt>
                <c:pt idx="124" formatCode="#,##0.00">
                  <c:v>9640365503.7578125</c:v>
                </c:pt>
                <c:pt idx="125" formatCode="#,##0.00">
                  <c:v>9623192662.640625</c:v>
                </c:pt>
                <c:pt idx="126" formatCode="#,##0.00">
                  <c:v>9604563663.453125</c:v>
                </c:pt>
                <c:pt idx="127" formatCode="#,##0.00">
                  <c:v>9584502613.0859375</c:v>
                </c:pt>
                <c:pt idx="128" formatCode="#,##0.00">
                  <c:v>9563033655.2421875</c:v>
                </c:pt>
                <c:pt idx="129" formatCode="#,##0.00">
                  <c:v>9540180970.5078125</c:v>
                </c:pt>
                <c:pt idx="130" formatCode="#,##0.00">
                  <c:v>9515968776.3203125</c:v>
                </c:pt>
                <c:pt idx="131" formatCode="#,##0.00">
                  <c:v>9490421326.890625</c:v>
                </c:pt>
                <c:pt idx="132" formatCode="#,##0.00">
                  <c:v>9463562913.34375</c:v>
                </c:pt>
                <c:pt idx="133" formatCode="#,##0.00">
                  <c:v>9435417863.609375</c:v>
                </c:pt>
                <c:pt idx="134" formatCode="#,##0.00">
                  <c:v>9406010542.515625</c:v>
                </c:pt>
                <c:pt idx="135" formatCode="#,##0.00">
                  <c:v>9375365351.625</c:v>
                </c:pt>
                <c:pt idx="136" formatCode="#,##0.00">
                  <c:v>9343506729.4609375</c:v>
                </c:pt>
                <c:pt idx="137" formatCode="#,##0.00">
                  <c:v>9310459151.3359375</c:v>
                </c:pt>
                <c:pt idx="138" formatCode="#,##0.00">
                  <c:v>9276247129.4140625</c:v>
                </c:pt>
                <c:pt idx="139" formatCode="#,##0.00">
                  <c:v>9240895212.6875</c:v>
                </c:pt>
                <c:pt idx="140" formatCode="#,##0.00">
                  <c:v>9204427987.015625</c:v>
                </c:pt>
                <c:pt idx="141" formatCode="#,##0.00">
                  <c:v>9166870075.109375</c:v>
                </c:pt>
                <c:pt idx="142" formatCode="#,##0.00">
                  <c:v>9128246136.5</c:v>
                </c:pt>
                <c:pt idx="143" formatCode="#,##0.00">
                  <c:v>9088580867.546875</c:v>
                </c:pt>
                <c:pt idx="144" formatCode="#,##0.00">
                  <c:v>9047899001.5078125</c:v>
                </c:pt>
                <c:pt idx="145" formatCode="#,##0.00">
                  <c:v>9006225308.4296875</c:v>
                </c:pt>
                <c:pt idx="146" formatCode="#,##0.00">
                  <c:v>8963584595.2265625</c:v>
                </c:pt>
                <c:pt idx="147" formatCode="#,##0.00">
                  <c:v>8920001705.671875</c:v>
                </c:pt>
                <c:pt idx="148" formatCode="#,##0.00">
                  <c:v>8875501520.3671875</c:v>
                </c:pt>
                <c:pt idx="149" formatCode="#,##0.00">
                  <c:v>8830108956.7421875</c:v>
                </c:pt>
                <c:pt idx="150" formatCode="#,##0.00">
                  <c:v>8783848969.1171875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DAF7-435A-9384-6CF07A23F097}"/>
            </c:ext>
          </c:extLst>
        </c:ser>
        <c:ser>
          <c:idx val="9"/>
          <c:order val="4"/>
          <c:tx>
            <c:strRef>
              <c:f>data!$L$1</c:f>
              <c:strCache>
                <c:ptCount val="1"/>
                <c:pt idx="0">
                  <c:v>Lower Interpolated</c:v>
                </c:pt>
              </c:strCache>
            </c:strRef>
          </c:tx>
          <c:spPr>
            <a:ln w="38100" cap="rnd">
              <a:solidFill>
                <a:schemeClr val="accent1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data!$B$2:$B$202</c:f>
              <c:numCache>
                <c:formatCode>General</c:formatCode>
                <c:ptCount val="2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data!$L$2:$L$202</c:f>
              <c:numCache>
                <c:formatCode>#,##0.00</c:formatCode>
                <c:ptCount val="201"/>
                <c:pt idx="72">
                  <c:v>7941260359.15625</c:v>
                </c:pt>
                <c:pt idx="73">
                  <c:v>8010887171.96875</c:v>
                </c:pt>
                <c:pt idx="74">
                  <c:v>8077013945.5</c:v>
                </c:pt>
                <c:pt idx="75">
                  <c:v>8139690609.765625</c:v>
                </c:pt>
                <c:pt idx="76">
                  <c:v>8198967174.09375</c:v>
                </c:pt>
                <c:pt idx="77">
                  <c:v>8254893726.84375</c:v>
                </c:pt>
                <c:pt idx="78">
                  <c:v>8307520435.640625</c:v>
                </c:pt>
                <c:pt idx="79">
                  <c:v>8356897547.1875</c:v>
                </c:pt>
                <c:pt idx="80">
                  <c:v>8403075387.4375</c:v>
                </c:pt>
                <c:pt idx="81">
                  <c:v>8446104361.4375</c:v>
                </c:pt>
                <c:pt idx="82">
                  <c:v>8486034953.4375</c:v>
                </c:pt>
                <c:pt idx="83">
                  <c:v>8522917726.859375</c:v>
                </c:pt>
                <c:pt idx="84">
                  <c:v>8556803324.25</c:v>
                </c:pt>
                <c:pt idx="85">
                  <c:v>8587742467.359375</c:v>
                </c:pt>
                <c:pt idx="86">
                  <c:v>8615785957.078125</c:v>
                </c:pt>
                <c:pt idx="87">
                  <c:v>8640984673.484375</c:v>
                </c:pt>
                <c:pt idx="88">
                  <c:v>8663389575.828125</c:v>
                </c:pt>
                <c:pt idx="89">
                  <c:v>8683051702.515625</c:v>
                </c:pt>
                <c:pt idx="90">
                  <c:v>8700022171.078125</c:v>
                </c:pt>
                <c:pt idx="91">
                  <c:v>8714352178.28125</c:v>
                </c:pt>
                <c:pt idx="92">
                  <c:v>8726093000.015625</c:v>
                </c:pt>
                <c:pt idx="93">
                  <c:v>8735295991.296875</c:v>
                </c:pt>
                <c:pt idx="94">
                  <c:v>8742012586.421875</c:v>
                </c:pt>
                <c:pt idx="95">
                  <c:v>8746294298.75</c:v>
                </c:pt>
                <c:pt idx="96">
                  <c:v>8748192720.859375</c:v>
                </c:pt>
                <c:pt idx="97">
                  <c:v>8747759524.421875</c:v>
                </c:pt>
                <c:pt idx="98">
                  <c:v>8745046460.375</c:v>
                </c:pt>
                <c:pt idx="99">
                  <c:v>8740105358.75</c:v>
                </c:pt>
                <c:pt idx="100">
                  <c:v>8732988128.828125</c:v>
                </c:pt>
                <c:pt idx="101">
                  <c:v>8723746758.890625</c:v>
                </c:pt>
                <c:pt idx="102">
                  <c:v>8712433316.5625</c:v>
                </c:pt>
                <c:pt idx="103">
                  <c:v>8699099948.578125</c:v>
                </c:pt>
                <c:pt idx="104">
                  <c:v>8683798880.75</c:v>
                </c:pt>
                <c:pt idx="105">
                  <c:v>8666582418.15625</c:v>
                </c:pt>
                <c:pt idx="106">
                  <c:v>8647502945.046875</c:v>
                </c:pt>
                <c:pt idx="107">
                  <c:v>8626612924.765625</c:v>
                </c:pt>
                <c:pt idx="108">
                  <c:v>8603964899.84375</c:v>
                </c:pt>
                <c:pt idx="109">
                  <c:v>8579611492.03125</c:v>
                </c:pt>
                <c:pt idx="110">
                  <c:v>8553605402.171875</c:v>
                </c:pt>
                <c:pt idx="111">
                  <c:v>8525999410.328125</c:v>
                </c:pt>
                <c:pt idx="112">
                  <c:v>8496846375.671875</c:v>
                </c:pt>
                <c:pt idx="113">
                  <c:v>8466199236.609375</c:v>
                </c:pt>
                <c:pt idx="114">
                  <c:v>8434111010.6875</c:v>
                </c:pt>
                <c:pt idx="115">
                  <c:v>8400634794.5625</c:v>
                </c:pt>
                <c:pt idx="116">
                  <c:v>8365823764.140625</c:v>
                </c:pt>
                <c:pt idx="117">
                  <c:v>8329731174.421875</c:v>
                </c:pt>
                <c:pt idx="118">
                  <c:v>8292410359.65625</c:v>
                </c:pt>
                <c:pt idx="119">
                  <c:v>8253914733.203125</c:v>
                </c:pt>
                <c:pt idx="120">
                  <c:v>8214297787.53125</c:v>
                </c:pt>
                <c:pt idx="121">
                  <c:v>8173613094.390625</c:v>
                </c:pt>
                <c:pt idx="122">
                  <c:v>8131914304.609375</c:v>
                </c:pt>
                <c:pt idx="123">
                  <c:v>8089255148.234375</c:v>
                </c:pt>
                <c:pt idx="124">
                  <c:v>8045689434.46875</c:v>
                </c:pt>
                <c:pt idx="125">
                  <c:v>8001271051.65625</c:v>
                </c:pt>
                <c:pt idx="126">
                  <c:v>7956053967.3125</c:v>
                </c:pt>
                <c:pt idx="127">
                  <c:v>7910092228.15625</c:v>
                </c:pt>
                <c:pt idx="128">
                  <c:v>7863439960</c:v>
                </c:pt>
                <c:pt idx="129">
                  <c:v>7816151367.90625</c:v>
                </c:pt>
                <c:pt idx="130">
                  <c:v>7768280736</c:v>
                </c:pt>
                <c:pt idx="131">
                  <c:v>7719882427.71875</c:v>
                </c:pt>
                <c:pt idx="132">
                  <c:v>7671010885.484375</c:v>
                </c:pt>
                <c:pt idx="133">
                  <c:v>7621720631.015625</c:v>
                </c:pt>
                <c:pt idx="134">
                  <c:v>7572066265.1875</c:v>
                </c:pt>
                <c:pt idx="135">
                  <c:v>7522102468</c:v>
                </c:pt>
                <c:pt idx="136">
                  <c:v>7471883998.640625</c:v>
                </c:pt>
                <c:pt idx="137">
                  <c:v>7421465695.40625</c:v>
                </c:pt>
                <c:pt idx="138">
                  <c:v>7370902475.828125</c:v>
                </c:pt>
                <c:pt idx="139">
                  <c:v>7320249336.609375</c:v>
                </c:pt>
                <c:pt idx="140">
                  <c:v>7269561353.546875</c:v>
                </c:pt>
                <c:pt idx="141">
                  <c:v>7218893681.671875</c:v>
                </c:pt>
                <c:pt idx="142">
                  <c:v>7168301555.15625</c:v>
                </c:pt>
                <c:pt idx="143">
                  <c:v>7117840287.328125</c:v>
                </c:pt>
                <c:pt idx="144">
                  <c:v>7067565270.703125</c:v>
                </c:pt>
                <c:pt idx="145">
                  <c:v>7017531976.90625</c:v>
                </c:pt>
                <c:pt idx="146">
                  <c:v>6967795956.828125</c:v>
                </c:pt>
                <c:pt idx="147">
                  <c:v>6918412840.453125</c:v>
                </c:pt>
                <c:pt idx="148">
                  <c:v>6869438336.90625</c:v>
                </c:pt>
                <c:pt idx="149">
                  <c:v>6820928234.53125</c:v>
                </c:pt>
                <c:pt idx="150">
                  <c:v>6772938400.875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F7-435A-9384-6CF07A23F097}"/>
            </c:ext>
          </c:extLst>
        </c:ser>
        <c:ser>
          <c:idx val="10"/>
          <c:order val="5"/>
          <c:tx>
            <c:strRef>
              <c:f>data!$M$1</c:f>
              <c:strCache>
                <c:ptCount val="1"/>
                <c:pt idx="0">
                  <c:v>Higher Interpolated</c:v>
                </c:pt>
              </c:strCache>
            </c:strRef>
          </c:tx>
          <c:spPr>
            <a:ln w="38100" cap="rnd">
              <a:solidFill>
                <a:schemeClr val="accent1">
                  <a:lumMod val="60000"/>
                  <a:lumOff val="4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data!$B$2:$B$202</c:f>
              <c:numCache>
                <c:formatCode>General</c:formatCode>
                <c:ptCount val="20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  <c:pt idx="71">
                  <c:v>2021</c:v>
                </c:pt>
                <c:pt idx="72">
                  <c:v>2022</c:v>
                </c:pt>
                <c:pt idx="73">
                  <c:v>2023</c:v>
                </c:pt>
                <c:pt idx="74">
                  <c:v>2024</c:v>
                </c:pt>
                <c:pt idx="75">
                  <c:v>2025</c:v>
                </c:pt>
                <c:pt idx="76">
                  <c:v>2026</c:v>
                </c:pt>
                <c:pt idx="77">
                  <c:v>2027</c:v>
                </c:pt>
                <c:pt idx="78">
                  <c:v>2028</c:v>
                </c:pt>
                <c:pt idx="79">
                  <c:v>2029</c:v>
                </c:pt>
                <c:pt idx="80">
                  <c:v>2030</c:v>
                </c:pt>
                <c:pt idx="81">
                  <c:v>2031</c:v>
                </c:pt>
                <c:pt idx="82">
                  <c:v>2032</c:v>
                </c:pt>
                <c:pt idx="83">
                  <c:v>2033</c:v>
                </c:pt>
                <c:pt idx="84">
                  <c:v>2034</c:v>
                </c:pt>
                <c:pt idx="85">
                  <c:v>2035</c:v>
                </c:pt>
                <c:pt idx="86">
                  <c:v>2036</c:v>
                </c:pt>
                <c:pt idx="87">
                  <c:v>2037</c:v>
                </c:pt>
                <c:pt idx="88">
                  <c:v>2038</c:v>
                </c:pt>
                <c:pt idx="89">
                  <c:v>2039</c:v>
                </c:pt>
                <c:pt idx="90">
                  <c:v>2040</c:v>
                </c:pt>
                <c:pt idx="91">
                  <c:v>2041</c:v>
                </c:pt>
                <c:pt idx="92">
                  <c:v>2042</c:v>
                </c:pt>
                <c:pt idx="93">
                  <c:v>2043</c:v>
                </c:pt>
                <c:pt idx="94">
                  <c:v>2044</c:v>
                </c:pt>
                <c:pt idx="95">
                  <c:v>2045</c:v>
                </c:pt>
                <c:pt idx="96">
                  <c:v>2046</c:v>
                </c:pt>
                <c:pt idx="97">
                  <c:v>2047</c:v>
                </c:pt>
                <c:pt idx="98">
                  <c:v>2048</c:v>
                </c:pt>
                <c:pt idx="99">
                  <c:v>2049</c:v>
                </c:pt>
                <c:pt idx="100">
                  <c:v>2050</c:v>
                </c:pt>
                <c:pt idx="101">
                  <c:v>2051</c:v>
                </c:pt>
                <c:pt idx="102">
                  <c:v>2052</c:v>
                </c:pt>
                <c:pt idx="103">
                  <c:v>2053</c:v>
                </c:pt>
                <c:pt idx="104">
                  <c:v>2054</c:v>
                </c:pt>
                <c:pt idx="105">
                  <c:v>2055</c:v>
                </c:pt>
                <c:pt idx="106">
                  <c:v>2056</c:v>
                </c:pt>
                <c:pt idx="107">
                  <c:v>2057</c:v>
                </c:pt>
                <c:pt idx="108">
                  <c:v>2058</c:v>
                </c:pt>
                <c:pt idx="109">
                  <c:v>2059</c:v>
                </c:pt>
                <c:pt idx="110">
                  <c:v>2060</c:v>
                </c:pt>
                <c:pt idx="111">
                  <c:v>2061</c:v>
                </c:pt>
                <c:pt idx="112">
                  <c:v>2062</c:v>
                </c:pt>
                <c:pt idx="113">
                  <c:v>2063</c:v>
                </c:pt>
                <c:pt idx="114">
                  <c:v>2064</c:v>
                </c:pt>
                <c:pt idx="115">
                  <c:v>2065</c:v>
                </c:pt>
                <c:pt idx="116">
                  <c:v>2066</c:v>
                </c:pt>
                <c:pt idx="117">
                  <c:v>2067</c:v>
                </c:pt>
                <c:pt idx="118">
                  <c:v>2068</c:v>
                </c:pt>
                <c:pt idx="119">
                  <c:v>2069</c:v>
                </c:pt>
                <c:pt idx="120">
                  <c:v>2070</c:v>
                </c:pt>
                <c:pt idx="121">
                  <c:v>2071</c:v>
                </c:pt>
                <c:pt idx="122">
                  <c:v>2072</c:v>
                </c:pt>
                <c:pt idx="123">
                  <c:v>2073</c:v>
                </c:pt>
                <c:pt idx="124">
                  <c:v>2074</c:v>
                </c:pt>
                <c:pt idx="125">
                  <c:v>2075</c:v>
                </c:pt>
                <c:pt idx="126">
                  <c:v>2076</c:v>
                </c:pt>
                <c:pt idx="127">
                  <c:v>2077</c:v>
                </c:pt>
                <c:pt idx="128">
                  <c:v>2078</c:v>
                </c:pt>
                <c:pt idx="129">
                  <c:v>2079</c:v>
                </c:pt>
                <c:pt idx="130">
                  <c:v>2080</c:v>
                </c:pt>
                <c:pt idx="131">
                  <c:v>2081</c:v>
                </c:pt>
                <c:pt idx="132">
                  <c:v>2082</c:v>
                </c:pt>
                <c:pt idx="133">
                  <c:v>2083</c:v>
                </c:pt>
                <c:pt idx="134">
                  <c:v>2084</c:v>
                </c:pt>
                <c:pt idx="135">
                  <c:v>2085</c:v>
                </c:pt>
                <c:pt idx="136">
                  <c:v>2086</c:v>
                </c:pt>
                <c:pt idx="137">
                  <c:v>2087</c:v>
                </c:pt>
                <c:pt idx="138">
                  <c:v>2088</c:v>
                </c:pt>
                <c:pt idx="139">
                  <c:v>2089</c:v>
                </c:pt>
                <c:pt idx="140">
                  <c:v>2090</c:v>
                </c:pt>
                <c:pt idx="141">
                  <c:v>2091</c:v>
                </c:pt>
                <c:pt idx="142">
                  <c:v>2092</c:v>
                </c:pt>
                <c:pt idx="143">
                  <c:v>2093</c:v>
                </c:pt>
                <c:pt idx="144">
                  <c:v>2094</c:v>
                </c:pt>
                <c:pt idx="145">
                  <c:v>2095</c:v>
                </c:pt>
                <c:pt idx="146">
                  <c:v>2096</c:v>
                </c:pt>
                <c:pt idx="147">
                  <c:v>2097</c:v>
                </c:pt>
                <c:pt idx="148">
                  <c:v>2098</c:v>
                </c:pt>
                <c:pt idx="149">
                  <c:v>2099</c:v>
                </c:pt>
                <c:pt idx="150">
                  <c:v>2100</c:v>
                </c:pt>
                <c:pt idx="151">
                  <c:v>2101</c:v>
                </c:pt>
                <c:pt idx="152">
                  <c:v>2102</c:v>
                </c:pt>
                <c:pt idx="153">
                  <c:v>2103</c:v>
                </c:pt>
                <c:pt idx="154">
                  <c:v>2104</c:v>
                </c:pt>
                <c:pt idx="155">
                  <c:v>2105</c:v>
                </c:pt>
                <c:pt idx="156">
                  <c:v>2106</c:v>
                </c:pt>
                <c:pt idx="157">
                  <c:v>2107</c:v>
                </c:pt>
                <c:pt idx="158">
                  <c:v>2108</c:v>
                </c:pt>
                <c:pt idx="159">
                  <c:v>2109</c:v>
                </c:pt>
                <c:pt idx="160">
                  <c:v>2110</c:v>
                </c:pt>
                <c:pt idx="161">
                  <c:v>2111</c:v>
                </c:pt>
                <c:pt idx="162">
                  <c:v>2112</c:v>
                </c:pt>
                <c:pt idx="163">
                  <c:v>2113</c:v>
                </c:pt>
                <c:pt idx="164">
                  <c:v>2114</c:v>
                </c:pt>
                <c:pt idx="165">
                  <c:v>2115</c:v>
                </c:pt>
                <c:pt idx="166">
                  <c:v>2116</c:v>
                </c:pt>
                <c:pt idx="167">
                  <c:v>2117</c:v>
                </c:pt>
                <c:pt idx="168">
                  <c:v>2118</c:v>
                </c:pt>
                <c:pt idx="169">
                  <c:v>2119</c:v>
                </c:pt>
                <c:pt idx="170">
                  <c:v>2120</c:v>
                </c:pt>
                <c:pt idx="171">
                  <c:v>2121</c:v>
                </c:pt>
                <c:pt idx="172">
                  <c:v>2122</c:v>
                </c:pt>
                <c:pt idx="173">
                  <c:v>2123</c:v>
                </c:pt>
                <c:pt idx="174">
                  <c:v>2124</c:v>
                </c:pt>
                <c:pt idx="175">
                  <c:v>2125</c:v>
                </c:pt>
                <c:pt idx="176">
                  <c:v>2126</c:v>
                </c:pt>
                <c:pt idx="177">
                  <c:v>2127</c:v>
                </c:pt>
                <c:pt idx="178">
                  <c:v>2128</c:v>
                </c:pt>
                <c:pt idx="179">
                  <c:v>2129</c:v>
                </c:pt>
                <c:pt idx="180">
                  <c:v>2130</c:v>
                </c:pt>
                <c:pt idx="181">
                  <c:v>2131</c:v>
                </c:pt>
                <c:pt idx="182">
                  <c:v>2132</c:v>
                </c:pt>
                <c:pt idx="183">
                  <c:v>2133</c:v>
                </c:pt>
                <c:pt idx="184">
                  <c:v>2134</c:v>
                </c:pt>
                <c:pt idx="185">
                  <c:v>2135</c:v>
                </c:pt>
                <c:pt idx="186">
                  <c:v>2136</c:v>
                </c:pt>
                <c:pt idx="187">
                  <c:v>2137</c:v>
                </c:pt>
                <c:pt idx="188">
                  <c:v>2138</c:v>
                </c:pt>
                <c:pt idx="189">
                  <c:v>2139</c:v>
                </c:pt>
                <c:pt idx="190">
                  <c:v>2140</c:v>
                </c:pt>
                <c:pt idx="191">
                  <c:v>2141</c:v>
                </c:pt>
                <c:pt idx="192">
                  <c:v>2142</c:v>
                </c:pt>
                <c:pt idx="193">
                  <c:v>2143</c:v>
                </c:pt>
                <c:pt idx="194">
                  <c:v>2144</c:v>
                </c:pt>
                <c:pt idx="195">
                  <c:v>2145</c:v>
                </c:pt>
                <c:pt idx="196">
                  <c:v>2146</c:v>
                </c:pt>
                <c:pt idx="197">
                  <c:v>2147</c:v>
                </c:pt>
                <c:pt idx="198">
                  <c:v>2148</c:v>
                </c:pt>
                <c:pt idx="199">
                  <c:v>2149</c:v>
                </c:pt>
              </c:numCache>
            </c:numRef>
          </c:cat>
          <c:val>
            <c:numRef>
              <c:f>data!$M$2:$M$202</c:f>
              <c:numCache>
                <c:formatCode>#,##0</c:formatCode>
                <c:ptCount val="201"/>
                <c:pt idx="72">
                  <c:v>7941658000</c:v>
                </c:pt>
                <c:pt idx="73">
                  <c:v>8029585461.5384617</c:v>
                </c:pt>
                <c:pt idx="74">
                  <c:v>8117512923.0769234</c:v>
                </c:pt>
                <c:pt idx="75">
                  <c:v>8205440384.6153851</c:v>
                </c:pt>
                <c:pt idx="76">
                  <c:v>8293367846.1538467</c:v>
                </c:pt>
                <c:pt idx="77">
                  <c:v>8381295307.6923084</c:v>
                </c:pt>
                <c:pt idx="78">
                  <c:v>8469222769.2307701</c:v>
                </c:pt>
                <c:pt idx="79">
                  <c:v>8557150230.7692318</c:v>
                </c:pt>
                <c:pt idx="80">
                  <c:v>8645077692.3076935</c:v>
                </c:pt>
                <c:pt idx="81">
                  <c:v>8733005153.8461552</c:v>
                </c:pt>
                <c:pt idx="82">
                  <c:v>8820932615.3846169</c:v>
                </c:pt>
                <c:pt idx="83">
                  <c:v>8908860076.9230785</c:v>
                </c:pt>
                <c:pt idx="84">
                  <c:v>8996787538.4615402</c:v>
                </c:pt>
                <c:pt idx="85">
                  <c:v>9084715000.0000019</c:v>
                </c:pt>
                <c:pt idx="86">
                  <c:v>9172642461.5384636</c:v>
                </c:pt>
                <c:pt idx="87">
                  <c:v>9260569923.0769253</c:v>
                </c:pt>
                <c:pt idx="88">
                  <c:v>9348497384.615387</c:v>
                </c:pt>
                <c:pt idx="89">
                  <c:v>9436424846.1538486</c:v>
                </c:pt>
                <c:pt idx="90">
                  <c:v>9524352307.6923103</c:v>
                </c:pt>
                <c:pt idx="91">
                  <c:v>9612279769.230772</c:v>
                </c:pt>
                <c:pt idx="92">
                  <c:v>9700207230.7692337</c:v>
                </c:pt>
                <c:pt idx="93">
                  <c:v>9788134692.3076954</c:v>
                </c:pt>
                <c:pt idx="94">
                  <c:v>9876062153.8461571</c:v>
                </c:pt>
                <c:pt idx="95">
                  <c:v>9963989615.3846188</c:v>
                </c:pt>
                <c:pt idx="96">
                  <c:v>10051917076.92308</c:v>
                </c:pt>
                <c:pt idx="97">
                  <c:v>10139844538.461542</c:v>
                </c:pt>
                <c:pt idx="98">
                  <c:v>10227772000.000004</c:v>
                </c:pt>
                <c:pt idx="99">
                  <c:v>10315699461.538465</c:v>
                </c:pt>
                <c:pt idx="100">
                  <c:v>10403626923.076927</c:v>
                </c:pt>
                <c:pt idx="101">
                  <c:v>10491554384.615389</c:v>
                </c:pt>
                <c:pt idx="102">
                  <c:v>10579481846.153851</c:v>
                </c:pt>
                <c:pt idx="103">
                  <c:v>10667409307.692312</c:v>
                </c:pt>
                <c:pt idx="104">
                  <c:v>10755336769.230774</c:v>
                </c:pt>
                <c:pt idx="105">
                  <c:v>10843264230.769236</c:v>
                </c:pt>
                <c:pt idx="106">
                  <c:v>10931191692.307697</c:v>
                </c:pt>
                <c:pt idx="107">
                  <c:v>11019119153.846159</c:v>
                </c:pt>
                <c:pt idx="108">
                  <c:v>11107046615.384621</c:v>
                </c:pt>
                <c:pt idx="109">
                  <c:v>11194974076.923082</c:v>
                </c:pt>
                <c:pt idx="110">
                  <c:v>11282901538.461544</c:v>
                </c:pt>
                <c:pt idx="111">
                  <c:v>11370829000.000006</c:v>
                </c:pt>
                <c:pt idx="112">
                  <c:v>11458756461.538467</c:v>
                </c:pt>
                <c:pt idx="113">
                  <c:v>11546683923.076929</c:v>
                </c:pt>
                <c:pt idx="114">
                  <c:v>11634611384.615391</c:v>
                </c:pt>
                <c:pt idx="115">
                  <c:v>11722538846.153852</c:v>
                </c:pt>
                <c:pt idx="116">
                  <c:v>11810466307.692314</c:v>
                </c:pt>
                <c:pt idx="117">
                  <c:v>11898393769.230776</c:v>
                </c:pt>
                <c:pt idx="118">
                  <c:v>11986321230.769238</c:v>
                </c:pt>
                <c:pt idx="119">
                  <c:v>12074248692.307699</c:v>
                </c:pt>
                <c:pt idx="120">
                  <c:v>12162176153.846161</c:v>
                </c:pt>
                <c:pt idx="121">
                  <c:v>12250103615.384623</c:v>
                </c:pt>
                <c:pt idx="122">
                  <c:v>12338031076.923084</c:v>
                </c:pt>
                <c:pt idx="123">
                  <c:v>12425958538.461546</c:v>
                </c:pt>
                <c:pt idx="124">
                  <c:v>12513886000.000008</c:v>
                </c:pt>
                <c:pt idx="125">
                  <c:v>12601813461.538469</c:v>
                </c:pt>
                <c:pt idx="126">
                  <c:v>12689740923.076931</c:v>
                </c:pt>
                <c:pt idx="127">
                  <c:v>12777668384.615393</c:v>
                </c:pt>
                <c:pt idx="128">
                  <c:v>12865595846.153854</c:v>
                </c:pt>
                <c:pt idx="129">
                  <c:v>12953523307.692316</c:v>
                </c:pt>
                <c:pt idx="130">
                  <c:v>13041450769.230778</c:v>
                </c:pt>
                <c:pt idx="131">
                  <c:v>13129378230.769239</c:v>
                </c:pt>
                <c:pt idx="132">
                  <c:v>13217305692.307701</c:v>
                </c:pt>
                <c:pt idx="133">
                  <c:v>13305233153.846163</c:v>
                </c:pt>
                <c:pt idx="134">
                  <c:v>13393160615.384624</c:v>
                </c:pt>
                <c:pt idx="135">
                  <c:v>13481088076.923086</c:v>
                </c:pt>
                <c:pt idx="136">
                  <c:v>13569015538.461548</c:v>
                </c:pt>
                <c:pt idx="137">
                  <c:v>13656943000.00001</c:v>
                </c:pt>
                <c:pt idx="138">
                  <c:v>13744870461.538471</c:v>
                </c:pt>
                <c:pt idx="139">
                  <c:v>13832797923.076933</c:v>
                </c:pt>
                <c:pt idx="140">
                  <c:v>13920725384.615395</c:v>
                </c:pt>
                <c:pt idx="141">
                  <c:v>14008652846.153856</c:v>
                </c:pt>
                <c:pt idx="142">
                  <c:v>14096580307.692318</c:v>
                </c:pt>
                <c:pt idx="143">
                  <c:v>14184507769.23078</c:v>
                </c:pt>
                <c:pt idx="144">
                  <c:v>14272435230.769241</c:v>
                </c:pt>
                <c:pt idx="145">
                  <c:v>14360362692.307703</c:v>
                </c:pt>
                <c:pt idx="146">
                  <c:v>14448290153.846165</c:v>
                </c:pt>
                <c:pt idx="147">
                  <c:v>14536217615.384626</c:v>
                </c:pt>
                <c:pt idx="148">
                  <c:v>14624145076.923088</c:v>
                </c:pt>
                <c:pt idx="149">
                  <c:v>14712072538.46155</c:v>
                </c:pt>
                <c:pt idx="150">
                  <c:v>14800000000.000011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DAF7-435A-9384-6CF07A23F097}"/>
            </c:ext>
          </c:extLst>
        </c:ser>
        <c:ser>
          <c:idx val="2"/>
          <c:order val="6"/>
          <c:tx>
            <c:strRef>
              <c:f>data!$N$1</c:f>
              <c:strCache>
                <c:ptCount val="1"/>
                <c:pt idx="0">
                  <c:v>UN Peak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3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36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732-4002-837B-2D2E09840D51}"/>
              </c:ext>
            </c:extLst>
          </c:dPt>
          <c:val>
            <c:numRef>
              <c:f>data!$N$2:$N$202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10431046000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F7-435A-9384-6CF07A23F097}"/>
            </c:ext>
          </c:extLst>
        </c:ser>
        <c:ser>
          <c:idx val="3"/>
          <c:order val="7"/>
          <c:tx>
            <c:strRef>
              <c:f>data!$O$1</c:f>
              <c:strCache>
                <c:ptCount val="1"/>
                <c:pt idx="0">
                  <c:v>IIASA Peak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14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120"/>
            <c:marker>
              <c:symbol val="picture"/>
              <c:spPr>
                <a:blipFill>
                  <a:blip xmlns:r="http://schemas.openxmlformats.org/officeDocument/2006/relationships" r:embed="rId2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732-4002-837B-2D2E09840D51}"/>
              </c:ext>
            </c:extLst>
          </c:dPt>
          <c:val>
            <c:numRef>
              <c:f>data!$O$2:$O$202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9397164000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F7-435A-9384-6CF07A23F097}"/>
            </c:ext>
          </c:extLst>
        </c:ser>
        <c:ser>
          <c:idx val="4"/>
          <c:order val="8"/>
          <c:tx>
            <c:strRef>
              <c:f>data!$P$1</c:f>
              <c:strCache>
                <c:ptCount val="1"/>
                <c:pt idx="0">
                  <c:v>IHME Peak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4"/>
            <c:spPr>
              <a:solidFill>
                <a:srgbClr val="FFF9E7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110"/>
            <c:marker>
              <c:symbol val="picture"/>
              <c:spPr>
                <a:blipFill>
                  <a:blip xmlns:r="http://schemas.openxmlformats.org/officeDocument/2006/relationships" r:embed="rId3"/>
                  <a:stretch>
                    <a:fillRect/>
                  </a:stretch>
                </a:blipFill>
                <a:ln w="25400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732-4002-837B-2D2E09840D51}"/>
              </c:ext>
            </c:extLst>
          </c:dPt>
          <c:val>
            <c:numRef>
              <c:f>data!$P$2:$P$202</c:f>
              <c:numCache>
                <c:formatCode>General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9719318272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2-4002-837B-2D2E09840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3782287"/>
        <c:axId val="454902719"/>
      </c:lineChart>
      <c:catAx>
        <c:axId val="193378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902719"/>
        <c:crosses val="autoZero"/>
        <c:auto val="1"/>
        <c:lblAlgn val="ctr"/>
        <c:lblOffset val="50"/>
        <c:tickLblSkip val="50"/>
        <c:tickMarkSkip val="50"/>
        <c:noMultiLvlLbl val="0"/>
      </c:catAx>
      <c:valAx>
        <c:axId val="454902719"/>
        <c:scaling>
          <c:orientation val="minMax"/>
          <c:max val="15000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782287"/>
        <c:crosses val="autoZero"/>
        <c:crossBetween val="between"/>
        <c:majorUnit val="5000000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9E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7" Type="http://schemas.openxmlformats.org/officeDocument/2006/relationships/image" Target="../media/image9.svg"/><Relationship Id="rId2" Type="http://schemas.openxmlformats.org/officeDocument/2006/relationships/image" Target="../media/image4.png"/><Relationship Id="rId1" Type="http://schemas.openxmlformats.org/officeDocument/2006/relationships/chart" Target="../charts/chart4.xml"/><Relationship Id="rId6" Type="http://schemas.openxmlformats.org/officeDocument/2006/relationships/image" Target="../media/image8.png"/><Relationship Id="rId5" Type="http://schemas.openxmlformats.org/officeDocument/2006/relationships/image" Target="../media/image7.sv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536575</xdr:colOff>
      <xdr:row>21</xdr:row>
      <xdr:rowOff>12700</xdr:rowOff>
    </xdr:from>
    <xdr:to>
      <xdr:col>23</xdr:col>
      <xdr:colOff>231775</xdr:colOff>
      <xdr:row>35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C1C16D-4C6C-1840-AA5D-D3A2041F3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57150</xdr:rowOff>
    </xdr:from>
    <xdr:to>
      <xdr:col>9</xdr:col>
      <xdr:colOff>647700</xdr:colOff>
      <xdr:row>34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B142D4-B841-39A2-79E7-C77869118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82550</xdr:colOff>
      <xdr:row>1</xdr:row>
      <xdr:rowOff>50800</xdr:rowOff>
    </xdr:from>
    <xdr:to>
      <xdr:col>5</xdr:col>
      <xdr:colOff>409575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78387C-BC53-4A02-B938-716352048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616858</xdr:colOff>
      <xdr:row>80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D679BF-BE02-49A5-A7F7-15DA7E43B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113393</xdr:colOff>
      <xdr:row>7</xdr:row>
      <xdr:rowOff>90713</xdr:rowOff>
    </xdr:from>
    <xdr:to>
      <xdr:col>10</xdr:col>
      <xdr:colOff>385535</xdr:colOff>
      <xdr:row>15</xdr:row>
      <xdr:rowOff>45356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3C35582-6850-428A-8DFE-7CBE333CE3B8}"/>
            </a:ext>
          </a:extLst>
        </xdr:cNvPr>
        <xdr:cNvSpPr txBox="1"/>
      </xdr:nvSpPr>
      <xdr:spPr>
        <a:xfrm>
          <a:off x="231322" y="1360713"/>
          <a:ext cx="5869213" cy="1406072"/>
        </a:xfrm>
        <a:prstGeom prst="rect">
          <a:avLst/>
        </a:prstGeom>
        <a:solidFill>
          <a:srgbClr val="FFF9E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0900" b="1" i="1" u="none" baseline="0">
              <a:latin typeface="Franklin Gothic Heavy" panose="020B0903020102020204" pitchFamily="34" charset="0"/>
            </a:rPr>
            <a:t>IN 2100</a:t>
          </a:r>
          <a:endParaRPr lang="en-US" sz="10900" b="1" i="1" u="none">
            <a:latin typeface="Franklin Gothic Heavy" panose="020B0903020102020204" pitchFamily="34" charset="0"/>
          </a:endParaRPr>
        </a:p>
      </xdr:txBody>
    </xdr:sp>
    <xdr:clientData/>
  </xdr:twoCellAnchor>
  <xdr:twoCellAnchor>
    <xdr:from>
      <xdr:col>1</xdr:col>
      <xdr:colOff>126763</xdr:colOff>
      <xdr:row>3</xdr:row>
      <xdr:rowOff>4535</xdr:rowOff>
    </xdr:from>
    <xdr:to>
      <xdr:col>10</xdr:col>
      <xdr:colOff>445931</xdr:colOff>
      <xdr:row>8</xdr:row>
      <xdr:rowOff>45356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6F70F8-87A3-8F23-81E4-EE1148B44981}"/>
            </a:ext>
          </a:extLst>
        </xdr:cNvPr>
        <xdr:cNvSpPr txBox="1"/>
      </xdr:nvSpPr>
      <xdr:spPr>
        <a:xfrm>
          <a:off x="244692" y="548821"/>
          <a:ext cx="5916239" cy="947964"/>
        </a:xfrm>
        <a:prstGeom prst="rect">
          <a:avLst/>
        </a:prstGeom>
        <a:solidFill>
          <a:srgbClr val="FFF9E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7200" b="1" i="1" u="none">
              <a:latin typeface="Franklin Gothic Heavy" panose="020B0903020102020204" pitchFamily="34" charset="0"/>
            </a:rPr>
            <a:t>THE WORLD</a:t>
          </a:r>
          <a:r>
            <a:rPr lang="en-US" sz="7200" b="1" i="1" u="none" baseline="0">
              <a:latin typeface="Franklin Gothic Heavy" panose="020B0903020102020204" pitchFamily="34" charset="0"/>
            </a:rPr>
            <a:t>                    </a:t>
          </a:r>
          <a:endParaRPr lang="en-US" sz="7200" b="1" i="1" u="none">
            <a:latin typeface="Franklin Gothic Heavy" panose="020B0903020102020204" pitchFamily="34" charset="0"/>
          </a:endParaRPr>
        </a:p>
      </xdr:txBody>
    </xdr:sp>
    <xdr:clientData/>
  </xdr:twoCellAnchor>
  <xdr:twoCellAnchor>
    <xdr:from>
      <xdr:col>1</xdr:col>
      <xdr:colOff>105228</xdr:colOff>
      <xdr:row>14</xdr:row>
      <xdr:rowOff>172353</xdr:rowOff>
    </xdr:from>
    <xdr:to>
      <xdr:col>10</xdr:col>
      <xdr:colOff>72571</xdr:colOff>
      <xdr:row>18</xdr:row>
      <xdr:rowOff>18141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F478774-902F-4DFB-8A72-0850FA545CB5}"/>
            </a:ext>
          </a:extLst>
        </xdr:cNvPr>
        <xdr:cNvSpPr txBox="1"/>
      </xdr:nvSpPr>
      <xdr:spPr>
        <a:xfrm>
          <a:off x="223157" y="2712353"/>
          <a:ext cx="5564414" cy="571502"/>
        </a:xfrm>
        <a:prstGeom prst="rect">
          <a:avLst/>
        </a:prstGeom>
        <a:solidFill>
          <a:srgbClr val="FFF9E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US" sz="2800" b="0" i="0" u="none" baseline="0">
              <a:solidFill>
                <a:schemeClr val="tx1">
                  <a:lumMod val="85000"/>
                  <a:lumOff val="15000"/>
                </a:schemeClr>
              </a:solidFill>
            </a:rPr>
            <a:t>PREDICTING GLOBAL POPULATION</a:t>
          </a:r>
          <a:endParaRPr lang="en-US" sz="2800" b="0" i="0" u="none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1</xdr:col>
      <xdr:colOff>131538</xdr:colOff>
      <xdr:row>18</xdr:row>
      <xdr:rowOff>18144</xdr:rowOff>
    </xdr:from>
    <xdr:to>
      <xdr:col>9</xdr:col>
      <xdr:colOff>603251</xdr:colOff>
      <xdr:row>25</xdr:row>
      <xdr:rowOff>77108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EDB5E9-A671-439E-949F-ABB8B3BEE1B8}"/>
            </a:ext>
          </a:extLst>
        </xdr:cNvPr>
        <xdr:cNvSpPr txBox="1"/>
      </xdr:nvSpPr>
      <xdr:spPr>
        <a:xfrm>
          <a:off x="249467" y="3283858"/>
          <a:ext cx="5460998" cy="1328964"/>
        </a:xfrm>
        <a:prstGeom prst="rect">
          <a:avLst/>
        </a:prstGeom>
        <a:solidFill>
          <a:srgbClr val="FFF9E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2000" b="0" i="0" u="none" baseline="0">
              <a:solidFill>
                <a:schemeClr val="tx1">
                  <a:lumMod val="50000"/>
                  <a:lumOff val="50000"/>
                </a:schemeClr>
              </a:solidFill>
            </a:rPr>
            <a:t>Although the UN's projections are the most widely used, alternative models are predicting both a lower and earlier peak.</a:t>
          </a:r>
          <a:endParaRPr lang="en-US" sz="2000" b="0" i="0" u="none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556654</xdr:colOff>
      <xdr:row>67</xdr:row>
      <xdr:rowOff>118344</xdr:rowOff>
    </xdr:from>
    <xdr:to>
      <xdr:col>8</xdr:col>
      <xdr:colOff>432952</xdr:colOff>
      <xdr:row>70</xdr:row>
      <xdr:rowOff>116982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81D99C8-99C8-453B-9A73-05DD93DA19E6}"/>
            </a:ext>
          </a:extLst>
        </xdr:cNvPr>
        <xdr:cNvSpPr txBox="1"/>
      </xdr:nvSpPr>
      <xdr:spPr>
        <a:xfrm>
          <a:off x="2624940" y="12274058"/>
          <a:ext cx="2307441" cy="542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 i="1">
              <a:solidFill>
                <a:schemeClr val="bg1"/>
              </a:solidFill>
            </a:rPr>
            <a:t>UN Historical </a:t>
          </a:r>
          <a:r>
            <a:rPr lang="en-US" sz="16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◄</a:t>
          </a:r>
          <a:endParaRPr lang="en-US" sz="2000" b="1" i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277916</xdr:colOff>
      <xdr:row>67</xdr:row>
      <xdr:rowOff>127415</xdr:rowOff>
    </xdr:from>
    <xdr:to>
      <xdr:col>13</xdr:col>
      <xdr:colOff>87416</xdr:colOff>
      <xdr:row>71</xdr:row>
      <xdr:rowOff>59377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99E32D7-19DC-4152-8196-C39DA206BB81}"/>
            </a:ext>
          </a:extLst>
        </xdr:cNvPr>
        <xdr:cNvSpPr txBox="1"/>
      </xdr:nvSpPr>
      <xdr:spPr>
        <a:xfrm>
          <a:off x="4777345" y="12283129"/>
          <a:ext cx="2848428" cy="65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▶</a:t>
          </a:r>
          <a:r>
            <a:rPr lang="en-US" sz="2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400" b="1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Projected</a:t>
          </a:r>
          <a:endParaRPr lang="en-US" sz="2000" b="1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386360</xdr:colOff>
      <xdr:row>3</xdr:row>
      <xdr:rowOff>113806</xdr:rowOff>
    </xdr:from>
    <xdr:to>
      <xdr:col>10</xdr:col>
      <xdr:colOff>465526</xdr:colOff>
      <xdr:row>6</xdr:row>
      <xdr:rowOff>4949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107A40C-6C1A-DE59-3007-3FB26257909A}"/>
            </a:ext>
          </a:extLst>
        </xdr:cNvPr>
        <xdr:cNvSpPr txBox="1"/>
      </xdr:nvSpPr>
      <xdr:spPr>
        <a:xfrm>
          <a:off x="5493574" y="658092"/>
          <a:ext cx="686952" cy="4354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chemeClr val="tx1">
                  <a:lumMod val="50000"/>
                  <a:lumOff val="50000"/>
                </a:schemeClr>
              </a:solidFill>
            </a:rPr>
            <a:t>15B</a:t>
          </a:r>
        </a:p>
      </xdr:txBody>
    </xdr:sp>
    <xdr:clientData/>
  </xdr:twoCellAnchor>
  <xdr:twoCellAnchor>
    <xdr:from>
      <xdr:col>1</xdr:col>
      <xdr:colOff>603084</xdr:colOff>
      <xdr:row>24</xdr:row>
      <xdr:rowOff>-1</xdr:rowOff>
    </xdr:from>
    <xdr:to>
      <xdr:col>10</xdr:col>
      <xdr:colOff>69273</xdr:colOff>
      <xdr:row>27</xdr:row>
      <xdr:rowOff>98358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CEECF12-322D-4ACC-8B09-1A2B162DCFCB}"/>
            </a:ext>
          </a:extLst>
        </xdr:cNvPr>
        <xdr:cNvSpPr txBox="1"/>
      </xdr:nvSpPr>
      <xdr:spPr>
        <a:xfrm>
          <a:off x="718539" y="4433454"/>
          <a:ext cx="4973370" cy="652540"/>
        </a:xfrm>
        <a:prstGeom prst="rect">
          <a:avLst/>
        </a:prstGeom>
        <a:solidFill>
          <a:srgbClr val="FFF9E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2000" b="0" i="0" u="none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519546</xdr:colOff>
      <xdr:row>45</xdr:row>
      <xdr:rowOff>0</xdr:rowOff>
    </xdr:from>
    <xdr:to>
      <xdr:col>14</xdr:col>
      <xdr:colOff>329046</xdr:colOff>
      <xdr:row>53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8FB7AD8-86D2-4DD2-5179-42D83BE09E0F}"/>
            </a:ext>
          </a:extLst>
        </xdr:cNvPr>
        <xdr:cNvSpPr txBox="1"/>
      </xdr:nvSpPr>
      <xdr:spPr>
        <a:xfrm>
          <a:off x="5368637" y="8572500"/>
          <a:ext cx="3446318" cy="1524000"/>
        </a:xfrm>
        <a:prstGeom prst="rect">
          <a:avLst/>
        </a:prstGeom>
        <a:solidFill>
          <a:srgbClr val="FFF9E7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9</xdr:col>
      <xdr:colOff>34642</xdr:colOff>
      <xdr:row>46</xdr:row>
      <xdr:rowOff>1646</xdr:rowOff>
    </xdr:from>
    <xdr:to>
      <xdr:col>14</xdr:col>
      <xdr:colOff>259778</xdr:colOff>
      <xdr:row>48</xdr:row>
      <xdr:rowOff>148436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E18C3F8-365F-EB76-F69F-8482A0E4316F}"/>
            </a:ext>
          </a:extLst>
        </xdr:cNvPr>
        <xdr:cNvGrpSpPr/>
      </xdr:nvGrpSpPr>
      <xdr:grpSpPr>
        <a:xfrm>
          <a:off x="5141856" y="8347360"/>
          <a:ext cx="3264065" cy="509647"/>
          <a:chOff x="5489869" y="8757029"/>
          <a:chExt cx="3255818" cy="536862"/>
        </a:xfrm>
      </xdr:grpSpPr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11BC15F5-0B7D-AF53-424B-CB2BEFDD29B7}"/>
              </a:ext>
            </a:extLst>
          </xdr:cNvPr>
          <xdr:cNvSpPr txBox="1"/>
        </xdr:nvSpPr>
        <xdr:spPr>
          <a:xfrm>
            <a:off x="5489869" y="8757029"/>
            <a:ext cx="3255818" cy="536862"/>
          </a:xfrm>
          <a:prstGeom prst="rect">
            <a:avLst/>
          </a:prstGeom>
          <a:solidFill>
            <a:srgbClr val="FFF9E7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2000" b="1">
                <a:solidFill>
                  <a:srgbClr val="83A2D9"/>
                </a:solidFill>
              </a:rPr>
              <a:t>UN                </a:t>
            </a:r>
            <a:r>
              <a:rPr lang="en-US" sz="2400" b="1">
                <a:solidFill>
                  <a:srgbClr val="83A2D9"/>
                </a:solidFill>
              </a:rPr>
              <a:t>10.4B  </a:t>
            </a:r>
            <a:r>
              <a:rPr lang="en-US" sz="2000" b="1">
                <a:solidFill>
                  <a:sysClr val="windowText" lastClr="000000"/>
                </a:solidFill>
              </a:rPr>
              <a:t>in 2086</a:t>
            </a:r>
          </a:p>
        </xdr:txBody>
      </xdr:sp>
      <xdr:pic>
        <xdr:nvPicPr>
          <xdr:cNvPr id="18" name="Graphic 17" descr="User with solid fill">
            <a:extLst>
              <a:ext uri="{FF2B5EF4-FFF2-40B4-BE49-F238E27FC236}">
                <a16:creationId xmlns:a16="http://schemas.microsoft.com/office/drawing/2014/main" id="{AE97F9ED-F0E9-4CBB-9744-2A6E5B0D38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6355770" y="8757031"/>
            <a:ext cx="432954" cy="432954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34642</xdr:colOff>
      <xdr:row>47</xdr:row>
      <xdr:rowOff>187039</xdr:rowOff>
    </xdr:from>
    <xdr:to>
      <xdr:col>14</xdr:col>
      <xdr:colOff>259778</xdr:colOff>
      <xdr:row>50</xdr:row>
      <xdr:rowOff>169718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C5237BFC-C46A-7AEA-0FB6-0BC13B0C9186}"/>
            </a:ext>
          </a:extLst>
        </xdr:cNvPr>
        <xdr:cNvGrpSpPr/>
      </xdr:nvGrpSpPr>
      <xdr:grpSpPr>
        <a:xfrm>
          <a:off x="5141856" y="8714182"/>
          <a:ext cx="3264065" cy="526965"/>
          <a:chOff x="5489869" y="9140539"/>
          <a:chExt cx="3255818" cy="554179"/>
        </a:xfrm>
      </xdr:grpSpPr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25E0967-602B-49A9-A115-5542CC70BC6B}"/>
              </a:ext>
            </a:extLst>
          </xdr:cNvPr>
          <xdr:cNvSpPr txBox="1"/>
        </xdr:nvSpPr>
        <xdr:spPr>
          <a:xfrm>
            <a:off x="5489869" y="9157856"/>
            <a:ext cx="3255818" cy="536862"/>
          </a:xfrm>
          <a:prstGeom prst="rect">
            <a:avLst/>
          </a:prstGeom>
          <a:solidFill>
            <a:srgbClr val="FFF9E7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2000" b="1">
                <a:solidFill>
                  <a:srgbClr val="FF6699"/>
                </a:solidFill>
              </a:rPr>
              <a:t>IIASA</a:t>
            </a:r>
            <a:r>
              <a:rPr lang="en-US" sz="2000" b="1">
                <a:solidFill>
                  <a:srgbClr val="83A2D9"/>
                </a:solidFill>
              </a:rPr>
              <a:t>            </a:t>
            </a:r>
            <a:r>
              <a:rPr lang="en-US" sz="2400" b="1">
                <a:solidFill>
                  <a:srgbClr val="FF6699"/>
                </a:solidFill>
              </a:rPr>
              <a:t>9.4B</a:t>
            </a:r>
            <a:r>
              <a:rPr lang="en-US" sz="2400" b="1">
                <a:solidFill>
                  <a:srgbClr val="83A2D9"/>
                </a:solidFill>
              </a:rPr>
              <a:t>    </a:t>
            </a:r>
            <a:r>
              <a:rPr lang="en-US" sz="2000" b="1">
                <a:solidFill>
                  <a:sysClr val="windowText" lastClr="000000"/>
                </a:solidFill>
              </a:rPr>
              <a:t>in 2070</a:t>
            </a:r>
          </a:p>
        </xdr:txBody>
      </xdr:sp>
      <xdr:pic>
        <xdr:nvPicPr>
          <xdr:cNvPr id="20" name="Graphic 19" descr="User with solid fill">
            <a:extLst>
              <a:ext uri="{FF2B5EF4-FFF2-40B4-BE49-F238E27FC236}">
                <a16:creationId xmlns:a16="http://schemas.microsoft.com/office/drawing/2014/main" id="{BDB26638-3CEB-41BB-9F54-F52D1F1C9E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6352310" y="9140539"/>
            <a:ext cx="432954" cy="432954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34642</xdr:colOff>
      <xdr:row>50</xdr:row>
      <xdr:rowOff>10393</xdr:rowOff>
    </xdr:from>
    <xdr:to>
      <xdr:col>14</xdr:col>
      <xdr:colOff>259778</xdr:colOff>
      <xdr:row>52</xdr:row>
      <xdr:rowOff>166255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B2BEC1CB-44FF-F18B-6E8D-3FA6D4C84C00}"/>
            </a:ext>
          </a:extLst>
        </xdr:cNvPr>
        <xdr:cNvGrpSpPr/>
      </xdr:nvGrpSpPr>
      <xdr:grpSpPr>
        <a:xfrm>
          <a:off x="5141856" y="9081822"/>
          <a:ext cx="3264065" cy="518719"/>
          <a:chOff x="5489869" y="9535393"/>
          <a:chExt cx="3255818" cy="536862"/>
        </a:xfrm>
      </xdr:grpSpPr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4283E27C-6B3F-43A9-9F67-507DEC4B9EBB}"/>
              </a:ext>
            </a:extLst>
          </xdr:cNvPr>
          <xdr:cNvSpPr txBox="1"/>
        </xdr:nvSpPr>
        <xdr:spPr>
          <a:xfrm>
            <a:off x="5489869" y="9535393"/>
            <a:ext cx="3255818" cy="5368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2000" b="1">
                <a:solidFill>
                  <a:srgbClr val="FFC409"/>
                </a:solidFill>
              </a:rPr>
              <a:t>IHME</a:t>
            </a:r>
            <a:r>
              <a:rPr lang="en-US" sz="2000" b="1">
                <a:solidFill>
                  <a:srgbClr val="83A2D9"/>
                </a:solidFill>
              </a:rPr>
              <a:t>            </a:t>
            </a:r>
            <a:r>
              <a:rPr lang="en-US" sz="2400" b="1">
                <a:solidFill>
                  <a:srgbClr val="FFC409"/>
                </a:solidFill>
              </a:rPr>
              <a:t>9.7B</a:t>
            </a:r>
            <a:r>
              <a:rPr lang="en-US" sz="2400" b="1">
                <a:solidFill>
                  <a:srgbClr val="83A2D9"/>
                </a:solidFill>
              </a:rPr>
              <a:t>    </a:t>
            </a:r>
            <a:r>
              <a:rPr lang="en-US" sz="2000" b="1">
                <a:solidFill>
                  <a:sysClr val="windowText" lastClr="000000"/>
                </a:solidFill>
              </a:rPr>
              <a:t>in 2064</a:t>
            </a:r>
          </a:p>
        </xdr:txBody>
      </xdr:sp>
      <xdr:pic>
        <xdr:nvPicPr>
          <xdr:cNvPr id="22" name="Graphic 21" descr="User with solid fill">
            <a:extLst>
              <a:ext uri="{FF2B5EF4-FFF2-40B4-BE49-F238E27FC236}">
                <a16:creationId xmlns:a16="http://schemas.microsoft.com/office/drawing/2014/main" id="{D5836BD5-7418-45DD-B6D7-D3950EDD57F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6348848" y="9552711"/>
            <a:ext cx="432954" cy="432954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69273</xdr:colOff>
      <xdr:row>43</xdr:row>
      <xdr:rowOff>155864</xdr:rowOff>
    </xdr:from>
    <xdr:to>
      <xdr:col>12</xdr:col>
      <xdr:colOff>311728</xdr:colOff>
      <xdr:row>46</xdr:row>
      <xdr:rowOff>34636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E48D0E6-4717-BDED-273B-85DA761616DB}"/>
            </a:ext>
          </a:extLst>
        </xdr:cNvPr>
        <xdr:cNvSpPr txBox="1"/>
      </xdr:nvSpPr>
      <xdr:spPr>
        <a:xfrm>
          <a:off x="5039591" y="8347364"/>
          <a:ext cx="2060864" cy="450272"/>
        </a:xfrm>
        <a:prstGeom prst="rect">
          <a:avLst/>
        </a:prstGeom>
        <a:solidFill>
          <a:srgbClr val="FFF9E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EXPECTED PEAKS</a:t>
          </a:r>
        </a:p>
      </xdr:txBody>
    </xdr:sp>
    <xdr:clientData/>
  </xdr:twoCellAnchor>
  <xdr:twoCellAnchor>
    <xdr:from>
      <xdr:col>15</xdr:col>
      <xdr:colOff>54428</xdr:colOff>
      <xdr:row>3</xdr:row>
      <xdr:rowOff>103909</xdr:rowOff>
    </xdr:from>
    <xdr:to>
      <xdr:col>19</xdr:col>
      <xdr:colOff>353785</xdr:colOff>
      <xdr:row>72</xdr:row>
      <xdr:rowOff>138545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9DA5BAF-DE56-EA6E-C354-A3700D32946C}"/>
            </a:ext>
          </a:extLst>
        </xdr:cNvPr>
        <xdr:cNvSpPr txBox="1"/>
      </xdr:nvSpPr>
      <xdr:spPr>
        <a:xfrm>
          <a:off x="8808357" y="648195"/>
          <a:ext cx="2730499" cy="12553207"/>
        </a:xfrm>
        <a:prstGeom prst="rect">
          <a:avLst/>
        </a:prstGeom>
        <a:solidFill>
          <a:srgbClr val="FFF9E7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>
            <a:solidFill>
              <a:srgbClr val="FFF9E7"/>
            </a:solidFill>
          </a:endParaRPr>
        </a:p>
      </xdr:txBody>
    </xdr:sp>
    <xdr:clientData/>
  </xdr:twoCellAnchor>
  <xdr:twoCellAnchor>
    <xdr:from>
      <xdr:col>15</xdr:col>
      <xdr:colOff>208659</xdr:colOff>
      <xdr:row>4</xdr:row>
      <xdr:rowOff>136380</xdr:rowOff>
    </xdr:from>
    <xdr:to>
      <xdr:col>19</xdr:col>
      <xdr:colOff>190494</xdr:colOff>
      <xdr:row>9</xdr:row>
      <xdr:rowOff>32471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6944092-A133-C993-2917-8E27406F6CD9}"/>
            </a:ext>
          </a:extLst>
        </xdr:cNvPr>
        <xdr:cNvSpPr txBox="1"/>
      </xdr:nvSpPr>
      <xdr:spPr>
        <a:xfrm>
          <a:off x="8962588" y="862094"/>
          <a:ext cx="2412977" cy="803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accent1">
                  <a:lumMod val="60000"/>
                  <a:lumOff val="40000"/>
                </a:schemeClr>
              </a:solidFill>
            </a:rPr>
            <a:t>UN </a:t>
          </a:r>
          <a:r>
            <a:rPr lang="en-US" sz="2000" b="1">
              <a:solidFill>
                <a:schemeClr val="accent1">
                  <a:lumMod val="60000"/>
                  <a:lumOff val="40000"/>
                </a:schemeClr>
              </a:solidFill>
            </a:rPr>
            <a:t>HIGH-FERTILITY</a:t>
          </a:r>
          <a:r>
            <a:rPr lang="en-US" sz="2000" b="1" baseline="0">
              <a:solidFill>
                <a:schemeClr val="accent1">
                  <a:lumMod val="60000"/>
                  <a:lumOff val="40000"/>
                </a:schemeClr>
              </a:solidFill>
            </a:rPr>
            <a:t> </a:t>
          </a:r>
        </a:p>
        <a:p>
          <a:r>
            <a:rPr lang="en-US" sz="2000" baseline="0">
              <a:solidFill>
                <a:schemeClr val="accent1">
                  <a:lumMod val="60000"/>
                  <a:lumOff val="40000"/>
                </a:schemeClr>
              </a:solidFill>
            </a:rPr>
            <a:t>SCENARIO</a:t>
          </a:r>
          <a:endParaRPr lang="en-US" sz="20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15</xdr:col>
      <xdr:colOff>97134</xdr:colOff>
      <xdr:row>5</xdr:row>
      <xdr:rowOff>69892</xdr:rowOff>
    </xdr:from>
    <xdr:to>
      <xdr:col>15</xdr:col>
      <xdr:colOff>230267</xdr:colOff>
      <xdr:row>6</xdr:row>
      <xdr:rowOff>31466</xdr:rowOff>
    </xdr:to>
    <xdr:sp macro="" textlink="">
      <xdr:nvSpPr>
        <xdr:cNvPr id="31" name="Arrow: Up 30">
          <a:extLst>
            <a:ext uri="{FF2B5EF4-FFF2-40B4-BE49-F238E27FC236}">
              <a16:creationId xmlns:a16="http://schemas.microsoft.com/office/drawing/2014/main" id="{5BD9F088-8317-80C4-18F0-F0701ED74C1E}"/>
            </a:ext>
          </a:extLst>
        </xdr:cNvPr>
        <xdr:cNvSpPr/>
      </xdr:nvSpPr>
      <xdr:spPr>
        <a:xfrm>
          <a:off x="8851063" y="977035"/>
          <a:ext cx="133133" cy="143002"/>
        </a:xfrm>
        <a:prstGeom prst="upArrow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235873</xdr:colOff>
      <xdr:row>41</xdr:row>
      <xdr:rowOff>1438</xdr:rowOff>
    </xdr:from>
    <xdr:to>
      <xdr:col>19</xdr:col>
      <xdr:colOff>231315</xdr:colOff>
      <xdr:row>45</xdr:row>
      <xdr:rowOff>78957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2E4BA04-2546-41F2-93BE-9503C775317D}"/>
            </a:ext>
          </a:extLst>
        </xdr:cNvPr>
        <xdr:cNvSpPr txBox="1"/>
      </xdr:nvSpPr>
      <xdr:spPr>
        <a:xfrm>
          <a:off x="8989802" y="7440009"/>
          <a:ext cx="2426584" cy="803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>
              <a:solidFill>
                <a:schemeClr val="accent1">
                  <a:lumMod val="75000"/>
                </a:schemeClr>
              </a:solidFill>
            </a:rPr>
            <a:t>UN </a:t>
          </a:r>
          <a:r>
            <a:rPr lang="en-US" sz="2000" b="1">
              <a:solidFill>
                <a:schemeClr val="accent1">
                  <a:lumMod val="75000"/>
                </a:schemeClr>
              </a:solidFill>
            </a:rPr>
            <a:t>LOW-FERTILITY</a:t>
          </a:r>
          <a:r>
            <a:rPr lang="en-US" sz="2000" b="1" baseline="0">
              <a:solidFill>
                <a:schemeClr val="accent1">
                  <a:lumMod val="75000"/>
                </a:schemeClr>
              </a:solidFill>
            </a:rPr>
            <a:t> </a:t>
          </a:r>
        </a:p>
        <a:p>
          <a:r>
            <a:rPr lang="en-US" sz="2000" baseline="0">
              <a:solidFill>
                <a:schemeClr val="accent1">
                  <a:lumMod val="75000"/>
                </a:schemeClr>
              </a:solidFill>
            </a:rPr>
            <a:t>SCENARIO</a:t>
          </a:r>
          <a:endParaRPr lang="en-US" sz="20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15</xdr:col>
      <xdr:colOff>115276</xdr:colOff>
      <xdr:row>41</xdr:row>
      <xdr:rowOff>131123</xdr:rowOff>
    </xdr:from>
    <xdr:to>
      <xdr:col>15</xdr:col>
      <xdr:colOff>236504</xdr:colOff>
      <xdr:row>42</xdr:row>
      <xdr:rowOff>96486</xdr:rowOff>
    </xdr:to>
    <xdr:sp macro="" textlink="">
      <xdr:nvSpPr>
        <xdr:cNvPr id="33" name="Arrow: Down 32">
          <a:extLst>
            <a:ext uri="{FF2B5EF4-FFF2-40B4-BE49-F238E27FC236}">
              <a16:creationId xmlns:a16="http://schemas.microsoft.com/office/drawing/2014/main" id="{0D0D7725-5542-26D0-9522-A3A9CD2684D5}"/>
            </a:ext>
          </a:extLst>
        </xdr:cNvPr>
        <xdr:cNvSpPr/>
      </xdr:nvSpPr>
      <xdr:spPr>
        <a:xfrm>
          <a:off x="8869205" y="7569694"/>
          <a:ext cx="121228" cy="146792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208660</xdr:colOff>
      <xdr:row>23</xdr:row>
      <xdr:rowOff>149987</xdr:rowOff>
    </xdr:from>
    <xdr:to>
      <xdr:col>18</xdr:col>
      <xdr:colOff>520386</xdr:colOff>
      <xdr:row>28</xdr:row>
      <xdr:rowOff>46078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596D789-0FA8-461B-BAA1-B4D42157732D}"/>
            </a:ext>
          </a:extLst>
        </xdr:cNvPr>
        <xdr:cNvSpPr txBox="1"/>
      </xdr:nvSpPr>
      <xdr:spPr>
        <a:xfrm>
          <a:off x="8962589" y="4322844"/>
          <a:ext cx="2135083" cy="8032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000" b="1">
              <a:solidFill>
                <a:schemeClr val="accent1">
                  <a:lumMod val="60000"/>
                  <a:lumOff val="40000"/>
                </a:schemeClr>
              </a:solidFill>
            </a:rPr>
            <a:t>UN Probabilistic</a:t>
          </a:r>
        </a:p>
        <a:p>
          <a:r>
            <a:rPr lang="en-US" sz="2000" b="1" baseline="0">
              <a:solidFill>
                <a:schemeClr val="accent1">
                  <a:lumMod val="60000"/>
                  <a:lumOff val="40000"/>
                </a:schemeClr>
              </a:solidFill>
            </a:rPr>
            <a:t>Median</a:t>
          </a:r>
        </a:p>
      </xdr:txBody>
    </xdr:sp>
    <xdr:clientData/>
  </xdr:twoCellAnchor>
  <xdr:twoCellAnchor>
    <xdr:from>
      <xdr:col>15</xdr:col>
      <xdr:colOff>208660</xdr:colOff>
      <xdr:row>30</xdr:row>
      <xdr:rowOff>131836</xdr:rowOff>
    </xdr:from>
    <xdr:to>
      <xdr:col>16</xdr:col>
      <xdr:colOff>585102</xdr:colOff>
      <xdr:row>32</xdr:row>
      <xdr:rowOff>179232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AA12379-4569-433C-A822-88EFD41BE141}"/>
            </a:ext>
          </a:extLst>
        </xdr:cNvPr>
        <xdr:cNvSpPr txBox="1"/>
      </xdr:nvSpPr>
      <xdr:spPr>
        <a:xfrm>
          <a:off x="8962589" y="5574693"/>
          <a:ext cx="984227" cy="4102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000" b="1">
              <a:solidFill>
                <a:srgbClr val="FF6699"/>
              </a:solidFill>
            </a:rPr>
            <a:t>IIASA</a:t>
          </a:r>
          <a:r>
            <a:rPr lang="en-US" sz="2400" b="1" baseline="30000">
              <a:solidFill>
                <a:srgbClr val="FF6699"/>
              </a:solidFill>
            </a:rPr>
            <a:t>*</a:t>
          </a:r>
          <a:endParaRPr lang="en-US" sz="2000" b="1" baseline="30000">
            <a:solidFill>
              <a:srgbClr val="FF6699"/>
            </a:solidFill>
          </a:endParaRPr>
        </a:p>
      </xdr:txBody>
    </xdr:sp>
    <xdr:clientData/>
  </xdr:twoCellAnchor>
  <xdr:twoCellAnchor>
    <xdr:from>
      <xdr:col>15</xdr:col>
      <xdr:colOff>208660</xdr:colOff>
      <xdr:row>32</xdr:row>
      <xdr:rowOff>55401</xdr:rowOff>
    </xdr:from>
    <xdr:to>
      <xdr:col>17</xdr:col>
      <xdr:colOff>99780</xdr:colOff>
      <xdr:row>34</xdr:row>
      <xdr:rowOff>81642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371E7C5-CEAF-4B4A-88A0-D2ECA0908AEF}"/>
            </a:ext>
          </a:extLst>
        </xdr:cNvPr>
        <xdr:cNvSpPr txBox="1"/>
      </xdr:nvSpPr>
      <xdr:spPr>
        <a:xfrm>
          <a:off x="8962589" y="5861115"/>
          <a:ext cx="1106691" cy="3890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2000" b="1">
              <a:solidFill>
                <a:srgbClr val="FFD13F"/>
              </a:solidFill>
            </a:rPr>
            <a:t>IHME</a:t>
          </a:r>
          <a:r>
            <a:rPr lang="en-US" sz="2400" b="1" baseline="30000">
              <a:solidFill>
                <a:srgbClr val="FFD13F"/>
              </a:solidFill>
            </a:rPr>
            <a:t>**</a:t>
          </a:r>
          <a:endParaRPr lang="en-US" sz="2000" b="1" baseline="30000">
            <a:solidFill>
              <a:srgbClr val="FFD13F"/>
            </a:solidFill>
          </a:endParaRPr>
        </a:p>
      </xdr:txBody>
    </xdr:sp>
    <xdr:clientData/>
  </xdr:twoCellAnchor>
  <xdr:twoCellAnchor>
    <xdr:from>
      <xdr:col>15</xdr:col>
      <xdr:colOff>97134</xdr:colOff>
      <xdr:row>25</xdr:row>
      <xdr:rowOff>124778</xdr:rowOff>
    </xdr:from>
    <xdr:to>
      <xdr:col>15</xdr:col>
      <xdr:colOff>185315</xdr:colOff>
      <xdr:row>26</xdr:row>
      <xdr:rowOff>73268</xdr:rowOff>
    </xdr:to>
    <xdr:sp macro="" textlink="">
      <xdr:nvSpPr>
        <xdr:cNvPr id="40" name="Isosceles Triangle 39">
          <a:extLst>
            <a:ext uri="{FF2B5EF4-FFF2-40B4-BE49-F238E27FC236}">
              <a16:creationId xmlns:a16="http://schemas.microsoft.com/office/drawing/2014/main" id="{2A6252A2-269E-4A0E-AE57-196C71571F6F}"/>
            </a:ext>
          </a:extLst>
        </xdr:cNvPr>
        <xdr:cNvSpPr/>
      </xdr:nvSpPr>
      <xdr:spPr>
        <a:xfrm rot="16200000">
          <a:off x="8830194" y="4681361"/>
          <a:ext cx="129919" cy="88181"/>
        </a:xfrm>
        <a:prstGeom prst="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97134</xdr:colOff>
      <xdr:row>32</xdr:row>
      <xdr:rowOff>150527</xdr:rowOff>
    </xdr:from>
    <xdr:to>
      <xdr:col>15</xdr:col>
      <xdr:colOff>185315</xdr:colOff>
      <xdr:row>33</xdr:row>
      <xdr:rowOff>99017</xdr:rowOff>
    </xdr:to>
    <xdr:sp macro="" textlink="">
      <xdr:nvSpPr>
        <xdr:cNvPr id="41" name="Isosceles Triangle 40">
          <a:extLst>
            <a:ext uri="{FF2B5EF4-FFF2-40B4-BE49-F238E27FC236}">
              <a16:creationId xmlns:a16="http://schemas.microsoft.com/office/drawing/2014/main" id="{43EE740F-EB24-431E-9CDC-10B08735EDE6}"/>
            </a:ext>
          </a:extLst>
        </xdr:cNvPr>
        <xdr:cNvSpPr/>
      </xdr:nvSpPr>
      <xdr:spPr>
        <a:xfrm rot="16200000">
          <a:off x="8830194" y="5977110"/>
          <a:ext cx="129919" cy="88181"/>
        </a:xfrm>
        <a:prstGeom prst="triangle">
          <a:avLst/>
        </a:prstGeom>
        <a:solidFill>
          <a:srgbClr val="FFC40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97134</xdr:colOff>
      <xdr:row>31</xdr:row>
      <xdr:rowOff>166857</xdr:rowOff>
    </xdr:from>
    <xdr:to>
      <xdr:col>15</xdr:col>
      <xdr:colOff>185315</xdr:colOff>
      <xdr:row>32</xdr:row>
      <xdr:rowOff>115347</xdr:rowOff>
    </xdr:to>
    <xdr:sp macro="" textlink="">
      <xdr:nvSpPr>
        <xdr:cNvPr id="42" name="Isosceles Triangle 41">
          <a:extLst>
            <a:ext uri="{FF2B5EF4-FFF2-40B4-BE49-F238E27FC236}">
              <a16:creationId xmlns:a16="http://schemas.microsoft.com/office/drawing/2014/main" id="{24C718AA-38C2-4AAF-BD71-62392D045CC1}"/>
            </a:ext>
          </a:extLst>
        </xdr:cNvPr>
        <xdr:cNvSpPr/>
      </xdr:nvSpPr>
      <xdr:spPr>
        <a:xfrm rot="16200000">
          <a:off x="8830195" y="5812011"/>
          <a:ext cx="129918" cy="88181"/>
        </a:xfrm>
        <a:prstGeom prst="triangle">
          <a:avLst/>
        </a:prstGeom>
        <a:solidFill>
          <a:srgbClr val="FF6699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326572</xdr:colOff>
      <xdr:row>75</xdr:row>
      <xdr:rowOff>95250</xdr:rowOff>
    </xdr:from>
    <xdr:to>
      <xdr:col>10</xdr:col>
      <xdr:colOff>557893</xdr:colOff>
      <xdr:row>78</xdr:row>
      <xdr:rowOff>46182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5302E42-2460-8A28-1C7E-D30995A16F8C}"/>
            </a:ext>
          </a:extLst>
        </xdr:cNvPr>
        <xdr:cNvSpPr txBox="1"/>
      </xdr:nvSpPr>
      <xdr:spPr>
        <a:xfrm>
          <a:off x="442027" y="13949795"/>
          <a:ext cx="5738502" cy="5051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UN projections</a:t>
          </a:r>
          <a:r>
            <a:rPr lang="en-US" sz="1200" b="1" baseline="0"/>
            <a:t> as of 2022.  IHME projections as of 2020.  IIASA projections as of 2014.</a:t>
          </a:r>
        </a:p>
        <a:p>
          <a:r>
            <a:rPr lang="en-US" sz="1200" b="1" baseline="0"/>
            <a:t>Source: UN, IHME, IIASA</a:t>
          </a:r>
          <a:endParaRPr lang="en-US" sz="1200" b="1"/>
        </a:p>
      </xdr:txBody>
    </xdr:sp>
    <xdr:clientData/>
  </xdr:twoCellAnchor>
  <xdr:twoCellAnchor>
    <xdr:from>
      <xdr:col>13</xdr:col>
      <xdr:colOff>476250</xdr:colOff>
      <xdr:row>75</xdr:row>
      <xdr:rowOff>108857</xdr:rowOff>
    </xdr:from>
    <xdr:to>
      <xdr:col>19</xdr:col>
      <xdr:colOff>312964</xdr:colOff>
      <xdr:row>78</xdr:row>
      <xdr:rowOff>149679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228E871-95EE-CA96-DB85-C0671CE30236}"/>
            </a:ext>
          </a:extLst>
        </xdr:cNvPr>
        <xdr:cNvSpPr txBox="1"/>
      </xdr:nvSpPr>
      <xdr:spPr>
        <a:xfrm>
          <a:off x="7932964" y="14396357"/>
          <a:ext cx="3510643" cy="612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rgbClr val="FF6699"/>
              </a:solidFill>
            </a:rPr>
            <a:t>*International</a:t>
          </a:r>
          <a:r>
            <a:rPr lang="en-US" sz="1200" baseline="0">
              <a:solidFill>
                <a:srgbClr val="FF6699"/>
              </a:solidFill>
            </a:rPr>
            <a:t> Institute for Applied Systems Analysis</a:t>
          </a:r>
        </a:p>
        <a:p>
          <a:r>
            <a:rPr lang="en-US" sz="1200" baseline="0">
              <a:solidFill>
                <a:srgbClr val="FFC409"/>
              </a:solidFill>
            </a:rPr>
            <a:t>**Institute for Health Metrics and Evaluation</a:t>
          </a:r>
          <a:endParaRPr lang="en-US" sz="1200">
            <a:solidFill>
              <a:srgbClr val="FFC409"/>
            </a:solidFill>
          </a:endParaRPr>
        </a:p>
      </xdr:txBody>
    </xdr:sp>
    <xdr:clientData/>
  </xdr:twoCellAnchor>
  <xdr:twoCellAnchor>
    <xdr:from>
      <xdr:col>15</xdr:col>
      <xdr:colOff>195443</xdr:colOff>
      <xdr:row>8</xdr:row>
      <xdr:rowOff>34636</xdr:rowOff>
    </xdr:from>
    <xdr:to>
      <xdr:col>19</xdr:col>
      <xdr:colOff>143488</xdr:colOff>
      <xdr:row>14</xdr:row>
      <xdr:rowOff>69273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38538B4-BA85-079A-B993-8445171FCD11}"/>
            </a:ext>
          </a:extLst>
        </xdr:cNvPr>
        <xdr:cNvSpPr txBox="1"/>
      </xdr:nvSpPr>
      <xdr:spPr>
        <a:xfrm>
          <a:off x="8949372" y="1486065"/>
          <a:ext cx="2379187" cy="11232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bg1">
                  <a:lumMod val="65000"/>
                </a:schemeClr>
              </a:solidFill>
            </a:rPr>
            <a:t>Fertility remains 0.5</a:t>
          </a:r>
        </a:p>
        <a:p>
          <a:r>
            <a:rPr lang="en-US" sz="1800">
              <a:solidFill>
                <a:schemeClr val="bg1">
                  <a:lumMod val="65000"/>
                </a:schemeClr>
              </a:solidFill>
            </a:rPr>
            <a:t>children</a:t>
          </a:r>
          <a:r>
            <a:rPr lang="en-US" sz="1800" baseline="0">
              <a:solidFill>
                <a:schemeClr val="bg1">
                  <a:lumMod val="65000"/>
                </a:schemeClr>
              </a:solidFill>
            </a:rPr>
            <a:t> higher than in the median scenario</a:t>
          </a:r>
          <a:endParaRPr lang="en-US" sz="18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15</xdr:col>
      <xdr:colOff>212593</xdr:colOff>
      <xdr:row>44</xdr:row>
      <xdr:rowOff>100445</xdr:rowOff>
    </xdr:from>
    <xdr:to>
      <xdr:col>19</xdr:col>
      <xdr:colOff>158990</xdr:colOff>
      <xdr:row>50</xdr:row>
      <xdr:rowOff>135082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BD0E3AC-AAF2-436C-B462-7CFE5AD00C0D}"/>
            </a:ext>
          </a:extLst>
        </xdr:cNvPr>
        <xdr:cNvSpPr txBox="1"/>
      </xdr:nvSpPr>
      <xdr:spPr>
        <a:xfrm>
          <a:off x="8966522" y="8083302"/>
          <a:ext cx="2377539" cy="1123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bg1">
                  <a:lumMod val="65000"/>
                </a:schemeClr>
              </a:solidFill>
            </a:rPr>
            <a:t>Fertility remains 0.5</a:t>
          </a:r>
        </a:p>
        <a:p>
          <a:r>
            <a:rPr lang="en-US" sz="1800">
              <a:solidFill>
                <a:schemeClr val="bg1">
                  <a:lumMod val="65000"/>
                </a:schemeClr>
              </a:solidFill>
            </a:rPr>
            <a:t>children</a:t>
          </a:r>
          <a:r>
            <a:rPr lang="en-US" sz="1800" baseline="0">
              <a:solidFill>
                <a:schemeClr val="bg1">
                  <a:lumMod val="65000"/>
                </a:schemeClr>
              </a:solidFill>
            </a:rPr>
            <a:t> lower than in the median scenario</a:t>
          </a:r>
          <a:endParaRPr lang="en-US" sz="18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0.4035</cdr:x>
      <cdr:y>0.31198</cdr:y>
    </cdr:from>
    <cdr:to>
      <cdr:x>0.4035</cdr:x>
      <cdr:y>0.90461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55017E7-2F23-7428-ACA0-15A119FAC72F}"/>
            </a:ext>
          </a:extLst>
        </cdr:cNvPr>
        <cdr:cNvCxnSpPr/>
      </cdr:nvCxnSpPr>
      <cdr:spPr>
        <a:xfrm xmlns:a="http://schemas.openxmlformats.org/drawingml/2006/main">
          <a:off x="4762055" y="4528167"/>
          <a:ext cx="0" cy="8601601"/>
        </a:xfrm>
        <a:prstGeom xmlns:a="http://schemas.openxmlformats.org/drawingml/2006/main" prst="line">
          <a:avLst/>
        </a:prstGeom>
        <a:ln xmlns:a="http://schemas.openxmlformats.org/drawingml/2006/main" w="15875" cap="flat" cmpd="sng" algn="ctr">
          <a:solidFill>
            <a:schemeClr val="dk1"/>
          </a:solidFill>
          <a:prstDash val="sys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457200</xdr:colOff>
      <xdr:row>79</xdr:row>
      <xdr:rowOff>171450</xdr:rowOff>
    </xdr:to>
    <xdr:pic>
      <xdr:nvPicPr>
        <xdr:cNvPr id="2" name="Picture 1" descr="A chart of a graph&#10;&#10;Description automatically generated with medium confidence">
          <a:extLst>
            <a:ext uri="{FF2B5EF4-FFF2-40B4-BE49-F238E27FC236}">
              <a16:creationId xmlns:a16="http://schemas.microsoft.com/office/drawing/2014/main" id="{B121D5F0-2A1D-15A6-5D7A-7698B38F0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0" cy="1522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2">
      <queryTableField id="1" name="Year" tableColumnId="1"/>
      <queryTableField id="3" name="U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IIAS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IHM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0000000-0016-0000-00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Lower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00000000-0016-0000-0000-000004000000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Highe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1" displayName="Table1_1" ref="A1:B9" tableType="queryTable" totalsRowShown="0">
  <autoFilter ref="A1:B9" xr:uid="{00000000-0009-0000-0100-000002000000}"/>
  <tableColumns count="2">
    <tableColumn id="1" xr3:uid="{00000000-0010-0000-0000-000001000000}" uniqueName="1" name="Year" queryTableFieldId="1"/>
    <tableColumn id="3" xr3:uid="{00000000-0010-0000-0000-000003000000}" uniqueName="3" name="UN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__2" displayName="Table1__2" ref="A14:B21" tableType="queryTable" totalsRowShown="0">
  <autoFilter ref="A14:B21" xr:uid="{00000000-0009-0000-0100-000003000000}"/>
  <tableColumns count="2">
    <tableColumn id="1" xr3:uid="{00000000-0010-0000-0100-000001000000}" uniqueName="1" name="Year" queryTableFieldId="1"/>
    <tableColumn id="2" xr3:uid="{00000000-0010-0000-0100-000002000000}" uniqueName="2" name="IIASA" queryTableFieldId="2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__3" displayName="Table1__3" ref="A26:B34" tableType="queryTable" totalsRowShown="0">
  <autoFilter ref="A26:B34" xr:uid="{00000000-0009-0000-0100-000004000000}"/>
  <tableColumns count="2">
    <tableColumn id="1" xr3:uid="{00000000-0010-0000-0200-000001000000}" uniqueName="1" name="Year" queryTableFieldId="1"/>
    <tableColumn id="2" xr3:uid="{00000000-0010-0000-0200-000002000000}" uniqueName="2" name="IHME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__4" displayName="Table1__4" ref="A39:B46" tableType="queryTable" totalsRowShown="0">
  <autoFilter ref="A39:B46" xr:uid="{00000000-0009-0000-0100-000005000000}"/>
  <tableColumns count="2">
    <tableColumn id="1" xr3:uid="{00000000-0010-0000-0300-000001000000}" uniqueName="1" name="Year" queryTableFieldId="1"/>
    <tableColumn id="2" xr3:uid="{00000000-0010-0000-0300-000002000000}" uniqueName="2" name="Lower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1__5" displayName="Table1__5" ref="A51:B53" tableType="queryTable" totalsRowShown="0">
  <autoFilter ref="A51:B53" xr:uid="{00000000-0009-0000-0100-000006000000}"/>
  <tableColumns count="2">
    <tableColumn id="1" xr3:uid="{00000000-0010-0000-0400-000001000000}" uniqueName="1" name="Year" queryTableFieldId="1"/>
    <tableColumn id="2" xr3:uid="{00000000-0010-0000-0400-000002000000}" uniqueName="2" name="Higher" queryTableFieldId="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B1:P202" totalsRowShown="0">
  <autoFilter ref="B1:P202" xr:uid="{00000000-0009-0000-0100-000001000000}"/>
  <tableColumns count="15">
    <tableColumn id="1" xr3:uid="{00000000-0010-0000-0500-000001000000}" name="Year"/>
    <tableColumn id="2" xr3:uid="{00000000-0010-0000-0500-000002000000}" name="UN_Historical"/>
    <tableColumn id="3" xr3:uid="{00000000-0010-0000-0500-000003000000}" name="UN"/>
    <tableColumn id="4" xr3:uid="{00000000-0010-0000-0500-000004000000}" name="IIASA"/>
    <tableColumn id="5" xr3:uid="{00000000-0010-0000-0500-000005000000}" name="IHME"/>
    <tableColumn id="6" xr3:uid="{00000000-0010-0000-0500-000006000000}" name="Higher"/>
    <tableColumn id="7" xr3:uid="{00000000-0010-0000-0500-000007000000}" name="Lower"/>
    <tableColumn id="8" xr3:uid="{00000000-0010-0000-0500-000008000000}" name="UN Interpolataed"/>
    <tableColumn id="9" xr3:uid="{00000000-0010-0000-0500-000009000000}" name="IIASA Interpolated"/>
    <tableColumn id="10" xr3:uid="{00000000-0010-0000-0500-00000A000000}" name="IHME Interpolated" dataDxfId="10">
      <calculatedColumnFormula>'queries and equations'!$H$15+('queries and equations'!$D$15*Table1[[#This Row],[Year]]^4)+('queries and equations'!$E$15*Table1[[#This Row],[Year]]^3)+('queries and equations'!$F$15*Table1[[#This Row],[Year]]^2)</calculatedColumnFormula>
    </tableColumn>
    <tableColumn id="11" xr3:uid="{00000000-0010-0000-0500-00000B000000}" name="Lower Interpolated" dataDxfId="9">
      <calculatedColumnFormula>'queries and equations'!$H$27+('queries and equations'!$D$27*Table1[[#This Row],[Year]]^4)+('queries and equations'!$E$27*Table1[[#This Row],[Year]]^3)+('queries and equations'!$F$27*Table1[[#This Row],[Year]]^2)</calculatedColumnFormula>
    </tableColumn>
    <tableColumn id="12" xr3:uid="{00000000-0010-0000-0500-00000C000000}" name="Higher Interpolated" dataDxfId="8">
      <calculatedColumnFormula>Table1[[#This Row],[Lower]]</calculatedColumnFormula>
    </tableColumn>
    <tableColumn id="13" xr3:uid="{00000000-0010-0000-0500-00000D000000}" name="UN Peak" dataDxfId="7">
      <calculatedColumnFormula>IF(Table1[[#This Row],[UN]]=MAX(Table1[UN]),Table1[[#This Row],[UN]],#N/A)</calculatedColumnFormula>
    </tableColumn>
    <tableColumn id="14" xr3:uid="{00000000-0010-0000-0500-00000E000000}" name="IIASA Peak" dataDxfId="6">
      <calculatedColumnFormula>IF(Table1[[#This Row],[IIASA]]=MAX(Table1[IIASA]),Table1[[#This Row],[IIASA]],#N/A)</calculatedColumnFormula>
    </tableColumn>
    <tableColumn id="15" xr3:uid="{00000000-0010-0000-0500-00000F000000}" name="IHME Peak" dataDxfId="5">
      <calculatedColumnFormula>IF(Table1[[#This Row],[IHME]]=MAX(Table1[IHME]),Table1[[#This Row],[IHME]],#N/A)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16E7-FE5E-41B3-A3BC-561CA5F3796C}">
  <dimension ref="A1:C40"/>
  <sheetViews>
    <sheetView workbookViewId="0">
      <selection activeCell="B25" sqref="B25"/>
    </sheetView>
  </sheetViews>
  <sheetFormatPr defaultRowHeight="14.5" x14ac:dyDescent="0.35"/>
  <sheetData>
    <row r="1" spans="1:3" x14ac:dyDescent="0.35">
      <c r="A1" t="s">
        <v>20</v>
      </c>
    </row>
    <row r="2" spans="1:3" x14ac:dyDescent="0.35">
      <c r="A2" t="s">
        <v>21</v>
      </c>
    </row>
    <row r="5" spans="1:3" x14ac:dyDescent="0.35">
      <c r="A5" t="s">
        <v>22</v>
      </c>
    </row>
    <row r="6" spans="1:3" x14ac:dyDescent="0.35">
      <c r="A6" t="s">
        <v>23</v>
      </c>
    </row>
    <row r="7" spans="1:3" x14ac:dyDescent="0.35">
      <c r="A7" t="s">
        <v>24</v>
      </c>
    </row>
    <row r="8" spans="1:3" x14ac:dyDescent="0.35">
      <c r="A8" t="s">
        <v>25</v>
      </c>
    </row>
    <row r="9" spans="1:3" x14ac:dyDescent="0.35">
      <c r="A9" t="s">
        <v>26</v>
      </c>
      <c r="B9" t="s">
        <v>0</v>
      </c>
      <c r="C9" t="s">
        <v>27</v>
      </c>
    </row>
    <row r="10" spans="1:3" x14ac:dyDescent="0.35">
      <c r="A10" t="s">
        <v>28</v>
      </c>
      <c r="B10">
        <v>1950</v>
      </c>
      <c r="C10">
        <v>2541292.5</v>
      </c>
    </row>
    <row r="11" spans="1:3" x14ac:dyDescent="0.35">
      <c r="A11" t="s">
        <v>28</v>
      </c>
      <c r="B11">
        <v>1955</v>
      </c>
      <c r="C11">
        <v>2777546.2</v>
      </c>
    </row>
    <row r="12" spans="1:3" x14ac:dyDescent="0.35">
      <c r="A12" t="s">
        <v>28</v>
      </c>
      <c r="B12">
        <v>1960</v>
      </c>
      <c r="C12">
        <v>3040022.5</v>
      </c>
    </row>
    <row r="13" spans="1:3" x14ac:dyDescent="0.35">
      <c r="A13" t="s">
        <v>28</v>
      </c>
      <c r="B13">
        <v>1965</v>
      </c>
      <c r="C13">
        <v>3347595.4</v>
      </c>
    </row>
    <row r="14" spans="1:3" x14ac:dyDescent="0.35">
      <c r="A14" t="s">
        <v>28</v>
      </c>
      <c r="B14">
        <v>1970</v>
      </c>
      <c r="C14">
        <v>3710412.1</v>
      </c>
    </row>
    <row r="15" spans="1:3" x14ac:dyDescent="0.35">
      <c r="A15" t="s">
        <v>28</v>
      </c>
      <c r="B15">
        <v>1975</v>
      </c>
      <c r="C15">
        <v>4091086.9</v>
      </c>
    </row>
    <row r="16" spans="1:3" x14ac:dyDescent="0.35">
      <c r="A16" t="s">
        <v>28</v>
      </c>
      <c r="B16">
        <v>1980</v>
      </c>
      <c r="C16">
        <v>4473136.0999999996</v>
      </c>
    </row>
    <row r="17" spans="1:3" x14ac:dyDescent="0.35">
      <c r="A17" t="s">
        <v>28</v>
      </c>
      <c r="B17">
        <v>1985</v>
      </c>
      <c r="C17">
        <v>4891516.4000000004</v>
      </c>
    </row>
    <row r="18" spans="1:3" x14ac:dyDescent="0.35">
      <c r="A18" t="s">
        <v>28</v>
      </c>
      <c r="B18">
        <v>1990</v>
      </c>
      <c r="C18">
        <v>5334971.5</v>
      </c>
    </row>
    <row r="19" spans="1:3" x14ac:dyDescent="0.35">
      <c r="A19" t="s">
        <v>28</v>
      </c>
      <c r="B19">
        <v>1995</v>
      </c>
      <c r="C19">
        <v>5756824.2000000002</v>
      </c>
    </row>
    <row r="20" spans="1:3" x14ac:dyDescent="0.35">
      <c r="A20" t="s">
        <v>28</v>
      </c>
      <c r="B20">
        <v>2000</v>
      </c>
      <c r="C20">
        <v>6152490.5</v>
      </c>
    </row>
    <row r="21" spans="1:3" x14ac:dyDescent="0.35">
      <c r="A21" t="s">
        <v>28</v>
      </c>
      <c r="B21">
        <v>2005</v>
      </c>
      <c r="C21">
        <v>6549895.9000000004</v>
      </c>
    </row>
    <row r="22" spans="1:3" x14ac:dyDescent="0.35">
      <c r="A22" t="s">
        <v>28</v>
      </c>
      <c r="B22">
        <v>2010</v>
      </c>
      <c r="C22">
        <v>6972709.2000000002</v>
      </c>
    </row>
    <row r="23" spans="1:3" x14ac:dyDescent="0.35">
      <c r="A23" t="s">
        <v>28</v>
      </c>
      <c r="B23">
        <v>2015</v>
      </c>
      <c r="C23">
        <v>7382999.7000000002</v>
      </c>
    </row>
    <row r="24" spans="1:3" x14ac:dyDescent="0.35">
      <c r="A24" t="s">
        <v>28</v>
      </c>
      <c r="B24">
        <v>2020</v>
      </c>
      <c r="C24">
        <v>7776236.7000000002</v>
      </c>
    </row>
    <row r="25" spans="1:3" x14ac:dyDescent="0.35">
      <c r="A25" t="s">
        <v>28</v>
      </c>
      <c r="B25">
        <v>2025</v>
      </c>
      <c r="C25">
        <v>8137983.4000000004</v>
      </c>
    </row>
    <row r="26" spans="1:3" x14ac:dyDescent="0.35">
      <c r="A26" t="s">
        <v>28</v>
      </c>
      <c r="B26">
        <v>2030</v>
      </c>
      <c r="C26">
        <v>8460573.4000000004</v>
      </c>
    </row>
    <row r="27" spans="1:3" x14ac:dyDescent="0.35">
      <c r="A27" t="s">
        <v>28</v>
      </c>
      <c r="B27">
        <v>2035</v>
      </c>
      <c r="C27">
        <v>8746331.9000000004</v>
      </c>
    </row>
    <row r="28" spans="1:3" x14ac:dyDescent="0.35">
      <c r="A28" t="s">
        <v>28</v>
      </c>
      <c r="B28">
        <v>2040</v>
      </c>
      <c r="C28">
        <v>8996129.5999999996</v>
      </c>
    </row>
    <row r="29" spans="1:3" x14ac:dyDescent="0.35">
      <c r="A29" t="s">
        <v>28</v>
      </c>
      <c r="B29">
        <v>2045</v>
      </c>
      <c r="C29">
        <v>9209394.4000000004</v>
      </c>
    </row>
    <row r="30" spans="1:3" x14ac:dyDescent="0.35">
      <c r="A30" t="s">
        <v>28</v>
      </c>
      <c r="B30">
        <v>2050</v>
      </c>
      <c r="C30">
        <v>9382941.6999999993</v>
      </c>
    </row>
    <row r="31" spans="1:3" x14ac:dyDescent="0.35">
      <c r="A31" t="s">
        <v>28</v>
      </c>
      <c r="B31">
        <v>2055</v>
      </c>
      <c r="C31">
        <v>9514288.5</v>
      </c>
    </row>
    <row r="32" spans="1:3" x14ac:dyDescent="0.35">
      <c r="A32" t="s">
        <v>28</v>
      </c>
      <c r="B32">
        <v>2060</v>
      </c>
      <c r="C32">
        <v>9604723</v>
      </c>
    </row>
    <row r="33" spans="1:3" x14ac:dyDescent="0.35">
      <c r="A33" t="s">
        <v>28</v>
      </c>
      <c r="B33">
        <v>2065</v>
      </c>
      <c r="C33">
        <v>9658329.3000000007</v>
      </c>
    </row>
    <row r="34" spans="1:3" x14ac:dyDescent="0.35">
      <c r="A34" t="s">
        <v>28</v>
      </c>
      <c r="B34">
        <v>2070</v>
      </c>
      <c r="C34">
        <v>9679449.9000000004</v>
      </c>
    </row>
    <row r="35" spans="1:3" x14ac:dyDescent="0.35">
      <c r="A35" t="s">
        <v>28</v>
      </c>
      <c r="B35">
        <v>2075</v>
      </c>
      <c r="C35">
        <v>9671372.5</v>
      </c>
    </row>
    <row r="36" spans="1:3" x14ac:dyDescent="0.35">
      <c r="A36" t="s">
        <v>28</v>
      </c>
      <c r="B36">
        <v>2080</v>
      </c>
      <c r="C36">
        <v>9636121.1999999993</v>
      </c>
    </row>
    <row r="37" spans="1:3" x14ac:dyDescent="0.35">
      <c r="A37" t="s">
        <v>28</v>
      </c>
      <c r="B37">
        <v>2085</v>
      </c>
      <c r="C37">
        <v>9576093.5999999996</v>
      </c>
    </row>
    <row r="38" spans="1:3" x14ac:dyDescent="0.35">
      <c r="A38" t="s">
        <v>28</v>
      </c>
      <c r="B38">
        <v>2090</v>
      </c>
      <c r="C38">
        <v>9494483.9000000004</v>
      </c>
    </row>
    <row r="39" spans="1:3" x14ac:dyDescent="0.35">
      <c r="A39" t="s">
        <v>28</v>
      </c>
      <c r="B39">
        <v>2095</v>
      </c>
      <c r="C39">
        <v>9394598.4000000004</v>
      </c>
    </row>
    <row r="40" spans="1:3" x14ac:dyDescent="0.35">
      <c r="A40" t="s">
        <v>28</v>
      </c>
      <c r="B40">
        <v>2100</v>
      </c>
      <c r="C40">
        <v>9277760.6999999993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>
      <selection activeCell="H40" sqref="H40"/>
    </sheetView>
  </sheetViews>
  <sheetFormatPr defaultRowHeight="14.5" x14ac:dyDescent="0.35"/>
  <cols>
    <col min="1" max="1" width="7.26953125" bestFit="1" customWidth="1"/>
    <col min="2" max="2" width="15.81640625" bestFit="1" customWidth="1"/>
    <col min="3" max="3" width="12" bestFit="1" customWidth="1"/>
    <col min="4" max="4" width="12.7265625" bestFit="1" customWidth="1"/>
    <col min="5" max="5" width="15.453125" bestFit="1" customWidth="1"/>
    <col min="6" max="6" width="10.54296875" customWidth="1"/>
    <col min="7" max="8" width="19.81640625" bestFit="1" customWidth="1"/>
  </cols>
  <sheetData>
    <row r="1" spans="1:8" x14ac:dyDescent="0.35">
      <c r="A1" t="s">
        <v>0</v>
      </c>
      <c r="B1" t="s">
        <v>2</v>
      </c>
      <c r="D1" t="s">
        <v>12</v>
      </c>
      <c r="E1" t="s">
        <v>11</v>
      </c>
      <c r="F1" t="s">
        <v>10</v>
      </c>
      <c r="G1" t="s">
        <v>8</v>
      </c>
      <c r="H1" t="s">
        <v>9</v>
      </c>
    </row>
    <row r="2" spans="1:8" x14ac:dyDescent="0.35">
      <c r="A2">
        <v>2022</v>
      </c>
      <c r="B2" s="2">
        <v>7941658000</v>
      </c>
      <c r="D2" cm="1">
        <f t="array" ref="D2:H2">LINEST(Table1_1[UN],Table1_1[Year]^{1,2,3,4})</f>
        <v>0.66676195122794402</v>
      </c>
      <c r="E2">
        <v>-3865.4207479439551</v>
      </c>
      <c r="F2">
        <v>6292410.5255089263</v>
      </c>
      <c r="G2">
        <v>0</v>
      </c>
      <c r="H2" s="1">
        <v>-4908768760603.168</v>
      </c>
    </row>
    <row r="3" spans="1:8" x14ac:dyDescent="0.35">
      <c r="A3">
        <v>2050</v>
      </c>
      <c r="B3" s="2">
        <v>9687440000</v>
      </c>
    </row>
    <row r="4" spans="1:8" x14ac:dyDescent="0.35">
      <c r="A4">
        <v>2060</v>
      </c>
      <c r="B4" s="2">
        <v>10053522000</v>
      </c>
    </row>
    <row r="5" spans="1:8" x14ac:dyDescent="0.35">
      <c r="A5">
        <v>2070</v>
      </c>
      <c r="B5" s="2">
        <v>10288412000</v>
      </c>
    </row>
    <row r="6" spans="1:8" x14ac:dyDescent="0.35">
      <c r="A6">
        <v>2080</v>
      </c>
      <c r="B6" s="2">
        <v>10411747000</v>
      </c>
      <c r="C6" s="5"/>
    </row>
    <row r="7" spans="1:8" x14ac:dyDescent="0.35">
      <c r="A7">
        <v>2086</v>
      </c>
      <c r="B7" s="2">
        <v>10431046000</v>
      </c>
      <c r="C7" s="4"/>
    </row>
    <row r="8" spans="1:8" x14ac:dyDescent="0.35">
      <c r="A8">
        <v>2090</v>
      </c>
      <c r="B8" s="2">
        <v>10425269000</v>
      </c>
    </row>
    <row r="9" spans="1:8" x14ac:dyDescent="0.35">
      <c r="A9">
        <v>2100</v>
      </c>
      <c r="B9" s="2">
        <v>10355002000</v>
      </c>
    </row>
    <row r="14" spans="1:8" x14ac:dyDescent="0.35">
      <c r="A14" t="s">
        <v>0</v>
      </c>
      <c r="B14" t="s">
        <v>3</v>
      </c>
      <c r="D14" t="s">
        <v>12</v>
      </c>
      <c r="E14" t="s">
        <v>11</v>
      </c>
      <c r="F14" t="s">
        <v>10</v>
      </c>
      <c r="G14" t="s">
        <v>8</v>
      </c>
      <c r="H14" t="s">
        <v>9</v>
      </c>
    </row>
    <row r="15" spans="1:8" x14ac:dyDescent="0.35">
      <c r="A15">
        <v>2022</v>
      </c>
      <c r="B15" s="2">
        <v>7941658000</v>
      </c>
      <c r="D15" cm="1">
        <f t="array" ref="D15:H15">LINEST(Table1__2[IIASA],Table1__2[Year]^{1,2,3,4})</f>
        <v>0.64330943874252122</v>
      </c>
      <c r="E15">
        <v>-3728.2403665516376</v>
      </c>
      <c r="F15">
        <v>6063192.1516815675</v>
      </c>
      <c r="G15">
        <v>0</v>
      </c>
      <c r="H15">
        <v>-4713647491572.7363</v>
      </c>
    </row>
    <row r="16" spans="1:8" x14ac:dyDescent="0.35">
      <c r="A16">
        <v>2050</v>
      </c>
      <c r="B16" s="2">
        <v>9140396000</v>
      </c>
    </row>
    <row r="17" spans="1:8" x14ac:dyDescent="0.35">
      <c r="A17">
        <v>2060</v>
      </c>
      <c r="B17" s="2">
        <v>9340845000</v>
      </c>
    </row>
    <row r="18" spans="1:8" x14ac:dyDescent="0.35">
      <c r="A18">
        <v>2070</v>
      </c>
      <c r="B18" s="2">
        <v>9397164000</v>
      </c>
    </row>
    <row r="19" spans="1:8" x14ac:dyDescent="0.35">
      <c r="A19">
        <v>2080</v>
      </c>
      <c r="B19" s="2">
        <v>9334601000</v>
      </c>
    </row>
    <row r="20" spans="1:8" x14ac:dyDescent="0.35">
      <c r="A20">
        <v>2090</v>
      </c>
      <c r="B20" s="2">
        <v>9173133000</v>
      </c>
    </row>
    <row r="21" spans="1:8" x14ac:dyDescent="0.35">
      <c r="A21">
        <v>2100</v>
      </c>
      <c r="B21" s="2">
        <v>8948235000</v>
      </c>
    </row>
    <row r="26" spans="1:8" x14ac:dyDescent="0.35">
      <c r="A26" t="s">
        <v>0</v>
      </c>
      <c r="B26" t="s">
        <v>4</v>
      </c>
      <c r="D26" t="s">
        <v>12</v>
      </c>
      <c r="E26" t="s">
        <v>11</v>
      </c>
      <c r="F26" t="s">
        <v>10</v>
      </c>
      <c r="G26" t="s">
        <v>8</v>
      </c>
      <c r="H26" t="s">
        <v>9</v>
      </c>
    </row>
    <row r="27" spans="1:8" x14ac:dyDescent="0.35">
      <c r="A27">
        <v>2022</v>
      </c>
      <c r="B27" s="2">
        <v>7941658000</v>
      </c>
      <c r="D27" cm="1">
        <f t="array" ref="D27:H27">LINEST(Table1__3[IHME],Table1__3[Year]^{1,2,3,4})</f>
        <v>1.5351608853235934</v>
      </c>
      <c r="E27">
        <v>-8727.0922002761436</v>
      </c>
      <c r="F27">
        <v>13939105.857472904</v>
      </c>
      <c r="G27">
        <v>0</v>
      </c>
      <c r="H27">
        <v>-10497034529590.805</v>
      </c>
    </row>
    <row r="28" spans="1:8" x14ac:dyDescent="0.35">
      <c r="A28">
        <v>2050</v>
      </c>
      <c r="B28" s="2">
        <v>9551506077</v>
      </c>
    </row>
    <row r="29" spans="1:8" x14ac:dyDescent="0.35">
      <c r="A29">
        <v>2060</v>
      </c>
      <c r="B29" s="2">
        <v>9719318272</v>
      </c>
    </row>
    <row r="30" spans="1:8" x14ac:dyDescent="0.35">
      <c r="A30">
        <v>2064</v>
      </c>
      <c r="B30" s="2">
        <v>9719318272</v>
      </c>
    </row>
    <row r="31" spans="1:8" x14ac:dyDescent="0.35">
      <c r="A31">
        <v>2070</v>
      </c>
      <c r="B31" s="2">
        <v>9700610324</v>
      </c>
    </row>
    <row r="32" spans="1:8" x14ac:dyDescent="0.35">
      <c r="A32">
        <v>2080</v>
      </c>
      <c r="B32" s="2">
        <v>9515888869</v>
      </c>
    </row>
    <row r="33" spans="1:8" x14ac:dyDescent="0.35">
      <c r="A33">
        <v>2090</v>
      </c>
      <c r="B33" s="2">
        <v>9200632391</v>
      </c>
    </row>
    <row r="34" spans="1:8" x14ac:dyDescent="0.35">
      <c r="A34">
        <v>2100</v>
      </c>
      <c r="B34" s="2">
        <v>8785553665</v>
      </c>
    </row>
    <row r="39" spans="1:8" x14ac:dyDescent="0.35">
      <c r="A39" t="s">
        <v>0</v>
      </c>
      <c r="B39" t="s">
        <v>6</v>
      </c>
      <c r="D39" t="s">
        <v>12</v>
      </c>
      <c r="E39" t="s">
        <v>11</v>
      </c>
      <c r="F39" t="s">
        <v>10</v>
      </c>
      <c r="G39" t="s">
        <v>8</v>
      </c>
      <c r="H39" t="s">
        <v>9</v>
      </c>
    </row>
    <row r="40" spans="1:8" x14ac:dyDescent="0.35">
      <c r="A40">
        <v>2022</v>
      </c>
      <c r="B40" s="2">
        <v>7941658000</v>
      </c>
      <c r="D40" cm="1">
        <f t="array" ref="D40:H40">LINEST(Table1__4[Lower],Table1__4[Year]^{1,2,3,4})</f>
        <v>3.2985616066861376</v>
      </c>
      <c r="E40">
        <v>-18376.877014695987</v>
      </c>
      <c r="F40">
        <v>28782489.449831653</v>
      </c>
      <c r="G40">
        <v>0</v>
      </c>
      <c r="H40">
        <v>-20886503485249.867</v>
      </c>
    </row>
    <row r="41" spans="1:8" x14ac:dyDescent="0.35">
      <c r="A41">
        <v>2047</v>
      </c>
      <c r="B41" s="2">
        <v>8740396000</v>
      </c>
    </row>
    <row r="42" spans="1:8" x14ac:dyDescent="0.35">
      <c r="A42">
        <v>2052</v>
      </c>
      <c r="B42" s="2">
        <v>8720396000</v>
      </c>
    </row>
    <row r="43" spans="1:8" x14ac:dyDescent="0.35">
      <c r="A43">
        <v>2056</v>
      </c>
      <c r="B43" s="2">
        <v>8650396000</v>
      </c>
    </row>
    <row r="44" spans="1:8" x14ac:dyDescent="0.35">
      <c r="A44">
        <v>2060</v>
      </c>
      <c r="B44" s="2">
        <v>8550396000</v>
      </c>
    </row>
    <row r="45" spans="1:8" x14ac:dyDescent="0.35">
      <c r="A45">
        <v>2075</v>
      </c>
      <c r="B45" s="2">
        <v>8000396000</v>
      </c>
    </row>
    <row r="46" spans="1:8" x14ac:dyDescent="0.35">
      <c r="A46">
        <v>2100</v>
      </c>
      <c r="B46" s="2">
        <v>6773133000</v>
      </c>
    </row>
    <row r="47" spans="1:8" x14ac:dyDescent="0.35">
      <c r="B47" s="2"/>
    </row>
    <row r="51" spans="1:4" x14ac:dyDescent="0.35">
      <c r="A51" t="s">
        <v>0</v>
      </c>
      <c r="B51" t="s">
        <v>5</v>
      </c>
    </row>
    <row r="52" spans="1:4" x14ac:dyDescent="0.35">
      <c r="A52">
        <v>2022</v>
      </c>
      <c r="B52" s="2">
        <v>7941658000</v>
      </c>
    </row>
    <row r="53" spans="1:4" x14ac:dyDescent="0.35">
      <c r="A53">
        <v>2100</v>
      </c>
      <c r="B53" s="2">
        <v>14800000000</v>
      </c>
      <c r="D53" s="1">
        <f>(Table1__5[[#This Row],[Higher]]-B52)/(Table1__5[[#This Row],[Year]]-A52)</f>
        <v>87927461.538461536</v>
      </c>
    </row>
  </sheetData>
  <phoneticPr fontId="18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2"/>
  <sheetViews>
    <sheetView tabSelected="1" zoomScaleNormal="100" workbookViewId="0">
      <selection activeCell="R20" sqref="R20"/>
    </sheetView>
  </sheetViews>
  <sheetFormatPr defaultRowHeight="14.5" x14ac:dyDescent="0.35"/>
  <cols>
    <col min="1" max="1" width="18" customWidth="1"/>
    <col min="3" max="3" width="23.453125" customWidth="1"/>
    <col min="4" max="4" width="20.453125" customWidth="1"/>
    <col min="5" max="5" width="21.1796875" customWidth="1"/>
    <col min="6" max="6" width="20.7265625" customWidth="1"/>
    <col min="7" max="7" width="16.81640625" customWidth="1"/>
    <col min="8" max="8" width="19" customWidth="1"/>
    <col min="9" max="9" width="18.54296875" bestFit="1" customWidth="1"/>
    <col min="10" max="10" width="15" customWidth="1"/>
    <col min="11" max="11" width="17.54296875" customWidth="1"/>
    <col min="13" max="13" width="13.81640625" bestFit="1" customWidth="1"/>
  </cols>
  <sheetData>
    <row r="1" spans="1:1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35">
      <c r="A2" s="3"/>
      <c r="B2">
        <v>1950</v>
      </c>
      <c r="C2" s="2">
        <v>2515970000</v>
      </c>
      <c r="D2" s="2"/>
      <c r="E2" s="2"/>
      <c r="F2" s="2"/>
      <c r="G2" s="2"/>
      <c r="H2" s="2"/>
      <c r="L2" s="1"/>
      <c r="M2" s="2"/>
      <c r="N2" t="e">
        <f>IF(Table1[[#This Row],[UN]]=MAX(Table1[UN]),Table1[[#This Row],[UN]],#N/A)</f>
        <v>#N/A</v>
      </c>
      <c r="O2" t="e">
        <f>IF(Table1[[#This Row],[IIASA]]=MAX(Table1[IIASA]),Table1[[#This Row],[IIASA]],#N/A)</f>
        <v>#N/A</v>
      </c>
      <c r="P2" t="e">
        <f>IF(Table1[[#This Row],[IHME]]=MAX(Table1[IHME]),Table1[[#This Row],[IHME]],#N/A)</f>
        <v>#N/A</v>
      </c>
    </row>
    <row r="3" spans="1:16" x14ac:dyDescent="0.35">
      <c r="A3" s="3"/>
      <c r="B3">
        <v>1951</v>
      </c>
      <c r="C3" s="2">
        <v>2540970000</v>
      </c>
      <c r="D3" s="2"/>
      <c r="E3" s="2"/>
      <c r="F3" s="2"/>
      <c r="G3" s="2"/>
      <c r="H3" s="2"/>
      <c r="L3" s="1"/>
      <c r="M3" s="2"/>
      <c r="N3" t="e">
        <f>IF(Table1[[#This Row],[UN]]=MAX(Table1[UN]),Table1[[#This Row],[UN]],#N/A)</f>
        <v>#N/A</v>
      </c>
      <c r="O3" t="e">
        <f>IF(Table1[[#This Row],[IIASA]]=MAX(Table1[IIASA]),Table1[[#This Row],[IIASA]],#N/A)</f>
        <v>#N/A</v>
      </c>
      <c r="P3" t="e">
        <f>IF(Table1[[#This Row],[IHME]]=MAX(Table1[IHME]),Table1[[#This Row],[IHME]],#N/A)</f>
        <v>#N/A</v>
      </c>
    </row>
    <row r="4" spans="1:16" x14ac:dyDescent="0.35">
      <c r="A4" s="3"/>
      <c r="B4">
        <v>1952</v>
      </c>
      <c r="C4" s="2">
        <v>2565291000</v>
      </c>
      <c r="D4" s="2"/>
      <c r="E4" s="2"/>
      <c r="F4" s="2"/>
      <c r="G4" s="2"/>
      <c r="H4" s="2"/>
      <c r="L4" s="1"/>
      <c r="M4" s="2"/>
      <c r="N4" t="e">
        <f>IF(Table1[[#This Row],[UN]]=MAX(Table1[UN]),Table1[[#This Row],[UN]],#N/A)</f>
        <v>#N/A</v>
      </c>
      <c r="O4" t="e">
        <f>IF(Table1[[#This Row],[IIASA]]=MAX(Table1[IIASA]),Table1[[#This Row],[IIASA]],#N/A)</f>
        <v>#N/A</v>
      </c>
      <c r="P4" t="e">
        <f>IF(Table1[[#This Row],[IHME]]=MAX(Table1[IHME]),Table1[[#This Row],[IHME]],#N/A)</f>
        <v>#N/A</v>
      </c>
    </row>
    <row r="5" spans="1:16" x14ac:dyDescent="0.35">
      <c r="A5" s="3"/>
      <c r="B5">
        <v>1953</v>
      </c>
      <c r="C5" s="2">
        <v>2615251000</v>
      </c>
      <c r="D5" s="2"/>
      <c r="E5" s="2"/>
      <c r="F5" s="2"/>
      <c r="G5" s="2"/>
      <c r="H5" s="2"/>
      <c r="L5" s="1"/>
      <c r="M5" s="2"/>
      <c r="N5" t="e">
        <f>IF(Table1[[#This Row],[UN]]=MAX(Table1[UN]),Table1[[#This Row],[UN]],#N/A)</f>
        <v>#N/A</v>
      </c>
      <c r="O5" t="e">
        <f>IF(Table1[[#This Row],[IIASA]]=MAX(Table1[IIASA]),Table1[[#This Row],[IIASA]],#N/A)</f>
        <v>#N/A</v>
      </c>
      <c r="P5" t="e">
        <f>IF(Table1[[#This Row],[IHME]]=MAX(Table1[IHME]),Table1[[#This Row],[IHME]],#N/A)</f>
        <v>#N/A</v>
      </c>
    </row>
    <row r="6" spans="1:16" x14ac:dyDescent="0.35">
      <c r="A6" s="3"/>
      <c r="B6">
        <v>1954</v>
      </c>
      <c r="C6" s="2">
        <v>2665307000</v>
      </c>
      <c r="D6" s="2"/>
      <c r="E6" s="2"/>
      <c r="F6" s="2"/>
      <c r="G6" s="2"/>
      <c r="H6" s="2"/>
      <c r="L6" s="1"/>
      <c r="M6" s="2"/>
      <c r="N6" t="e">
        <f>IF(Table1[[#This Row],[UN]]=MAX(Table1[UN]),Table1[[#This Row],[UN]],#N/A)</f>
        <v>#N/A</v>
      </c>
      <c r="O6" t="e">
        <f>IF(Table1[[#This Row],[IIASA]]=MAX(Table1[IIASA]),Table1[[#This Row],[IIASA]],#N/A)</f>
        <v>#N/A</v>
      </c>
      <c r="P6" t="e">
        <f>IF(Table1[[#This Row],[IHME]]=MAX(Table1[IHME]),Table1[[#This Row],[IHME]],#N/A)</f>
        <v>#N/A</v>
      </c>
    </row>
    <row r="7" spans="1:16" x14ac:dyDescent="0.35">
      <c r="A7" s="3"/>
      <c r="B7">
        <v>1955</v>
      </c>
      <c r="C7" s="2">
        <v>2718652000</v>
      </c>
      <c r="D7" s="2"/>
      <c r="E7" s="2"/>
      <c r="F7" s="2"/>
      <c r="G7" s="2"/>
      <c r="H7" s="2"/>
      <c r="L7" s="1"/>
      <c r="M7" s="2"/>
      <c r="N7" t="e">
        <f>IF(Table1[[#This Row],[UN]]=MAX(Table1[UN]),Table1[[#This Row],[UN]],#N/A)</f>
        <v>#N/A</v>
      </c>
      <c r="O7" t="e">
        <f>IF(Table1[[#This Row],[IIASA]]=MAX(Table1[IIASA]),Table1[[#This Row],[IIASA]],#N/A)</f>
        <v>#N/A</v>
      </c>
      <c r="P7" t="e">
        <f>IF(Table1[[#This Row],[IHME]]=MAX(Table1[IHME]),Table1[[#This Row],[IHME]],#N/A)</f>
        <v>#N/A</v>
      </c>
    </row>
    <row r="8" spans="1:16" x14ac:dyDescent="0.35">
      <c r="A8" s="3"/>
      <c r="B8">
        <v>1956</v>
      </c>
      <c r="C8" s="2">
        <v>2773493000</v>
      </c>
      <c r="D8" s="2"/>
      <c r="E8" s="2"/>
      <c r="F8" s="2"/>
      <c r="G8" s="2"/>
      <c r="H8" s="2"/>
      <c r="L8" s="1"/>
      <c r="M8" s="2"/>
      <c r="N8" t="e">
        <f>IF(Table1[[#This Row],[UN]]=MAX(Table1[UN]),Table1[[#This Row],[UN]],#N/A)</f>
        <v>#N/A</v>
      </c>
      <c r="O8" t="e">
        <f>IF(Table1[[#This Row],[IIASA]]=MAX(Table1[IIASA]),Table1[[#This Row],[IIASA]],#N/A)</f>
        <v>#N/A</v>
      </c>
      <c r="P8" t="e">
        <f>IF(Table1[[#This Row],[IHME]]=MAX(Table1[IHME]),Table1[[#This Row],[IHME]],#N/A)</f>
        <v>#N/A</v>
      </c>
    </row>
    <row r="9" spans="1:16" x14ac:dyDescent="0.35">
      <c r="A9" s="3"/>
      <c r="B9">
        <v>1957</v>
      </c>
      <c r="C9" s="2">
        <v>2828513000</v>
      </c>
      <c r="D9" s="2"/>
      <c r="E9" s="2"/>
      <c r="F9" s="2"/>
      <c r="G9" s="2"/>
      <c r="H9" s="2"/>
      <c r="L9" s="1"/>
      <c r="M9" s="2"/>
      <c r="N9" t="e">
        <f>IF(Table1[[#This Row],[UN]]=MAX(Table1[UN]),Table1[[#This Row],[UN]],#N/A)</f>
        <v>#N/A</v>
      </c>
      <c r="O9" t="e">
        <f>IF(Table1[[#This Row],[IIASA]]=MAX(Table1[IIASA]),Table1[[#This Row],[IIASA]],#N/A)</f>
        <v>#N/A</v>
      </c>
      <c r="P9" t="e">
        <f>IF(Table1[[#This Row],[IHME]]=MAX(Table1[IHME]),Table1[[#This Row],[IHME]],#N/A)</f>
        <v>#N/A</v>
      </c>
    </row>
    <row r="10" spans="1:16" x14ac:dyDescent="0.35">
      <c r="A10" s="3"/>
      <c r="B10">
        <v>1958</v>
      </c>
      <c r="C10" s="2">
        <v>2887221000</v>
      </c>
      <c r="D10" s="2"/>
      <c r="E10" s="2"/>
      <c r="F10" s="2"/>
      <c r="G10" s="2"/>
      <c r="H10" s="2"/>
      <c r="L10" s="1"/>
      <c r="M10" s="2"/>
      <c r="N10" t="e">
        <f>IF(Table1[[#This Row],[UN]]=MAX(Table1[UN]),Table1[[#This Row],[UN]],#N/A)</f>
        <v>#N/A</v>
      </c>
      <c r="O10" t="e">
        <f>IF(Table1[[#This Row],[IIASA]]=MAX(Table1[IIASA]),Table1[[#This Row],[IIASA]],#N/A)</f>
        <v>#N/A</v>
      </c>
      <c r="P10" t="e">
        <f>IF(Table1[[#This Row],[IHME]]=MAX(Table1[IHME]),Table1[[#This Row],[IHME]],#N/A)</f>
        <v>#N/A</v>
      </c>
    </row>
    <row r="11" spans="1:16" x14ac:dyDescent="0.35">
      <c r="A11" s="3"/>
      <c r="B11">
        <v>1959</v>
      </c>
      <c r="C11" s="2">
        <v>2944995000</v>
      </c>
      <c r="D11" s="2"/>
      <c r="E11" s="2"/>
      <c r="F11" s="2"/>
      <c r="G11" s="2"/>
      <c r="H11" s="2"/>
      <c r="L11" s="1"/>
      <c r="M11" s="2"/>
      <c r="N11" t="e">
        <f>IF(Table1[[#This Row],[UN]]=MAX(Table1[UN]),Table1[[#This Row],[UN]],#N/A)</f>
        <v>#N/A</v>
      </c>
      <c r="O11" t="e">
        <f>IF(Table1[[#This Row],[IIASA]]=MAX(Table1[IIASA]),Table1[[#This Row],[IIASA]],#N/A)</f>
        <v>#N/A</v>
      </c>
      <c r="P11" t="e">
        <f>IF(Table1[[#This Row],[IHME]]=MAX(Table1[IHME]),Table1[[#This Row],[IHME]],#N/A)</f>
        <v>#N/A</v>
      </c>
    </row>
    <row r="12" spans="1:16" x14ac:dyDescent="0.35">
      <c r="A12" s="3"/>
      <c r="B12">
        <v>1960</v>
      </c>
      <c r="C12" s="2">
        <v>2995589000</v>
      </c>
      <c r="D12" s="2"/>
      <c r="E12" s="2"/>
      <c r="F12" s="2"/>
      <c r="G12" s="2"/>
      <c r="H12" s="2"/>
      <c r="L12" s="1"/>
      <c r="M12" s="2"/>
      <c r="N12" t="e">
        <f>IF(Table1[[#This Row],[UN]]=MAX(Table1[UN]),Table1[[#This Row],[UN]],#N/A)</f>
        <v>#N/A</v>
      </c>
      <c r="O12" t="e">
        <f>IF(Table1[[#This Row],[IIASA]]=MAX(Table1[IIASA]),Table1[[#This Row],[IIASA]],#N/A)</f>
        <v>#N/A</v>
      </c>
      <c r="P12" t="e">
        <f>IF(Table1[[#This Row],[IHME]]=MAX(Table1[IHME]),Table1[[#This Row],[IHME]],#N/A)</f>
        <v>#N/A</v>
      </c>
    </row>
    <row r="13" spans="1:16" x14ac:dyDescent="0.35">
      <c r="A13" s="3"/>
      <c r="B13">
        <v>1961</v>
      </c>
      <c r="C13" s="2">
        <v>3042878000</v>
      </c>
      <c r="D13" s="2"/>
      <c r="E13" s="2"/>
      <c r="F13" s="2"/>
      <c r="G13" s="2"/>
      <c r="H13" s="2"/>
      <c r="L13" s="1"/>
      <c r="M13" s="2"/>
      <c r="N13" t="e">
        <f>IF(Table1[[#This Row],[UN]]=MAX(Table1[UN]),Table1[[#This Row],[UN]],#N/A)</f>
        <v>#N/A</v>
      </c>
      <c r="O13" t="e">
        <f>IF(Table1[[#This Row],[IIASA]]=MAX(Table1[IIASA]),Table1[[#This Row],[IIASA]],#N/A)</f>
        <v>#N/A</v>
      </c>
      <c r="P13" t="e">
        <f>IF(Table1[[#This Row],[IHME]]=MAX(Table1[IHME]),Table1[[#This Row],[IHME]],#N/A)</f>
        <v>#N/A</v>
      </c>
    </row>
    <row r="14" spans="1:16" x14ac:dyDescent="0.35">
      <c r="A14" s="3"/>
      <c r="B14">
        <v>1962</v>
      </c>
      <c r="C14" s="2">
        <v>3093864000</v>
      </c>
      <c r="D14" s="2"/>
      <c r="E14" s="2"/>
      <c r="F14" s="2"/>
      <c r="G14" s="2"/>
      <c r="H14" s="2"/>
      <c r="L14" s="1"/>
      <c r="M14" s="2"/>
      <c r="N14" t="e">
        <f>IF(Table1[[#This Row],[UN]]=MAX(Table1[UN]),Table1[[#This Row],[UN]],#N/A)</f>
        <v>#N/A</v>
      </c>
      <c r="O14" t="e">
        <f>IF(Table1[[#This Row],[IIASA]]=MAX(Table1[IIASA]),Table1[[#This Row],[IIASA]],#N/A)</f>
        <v>#N/A</v>
      </c>
      <c r="P14" t="e">
        <f>IF(Table1[[#This Row],[IHME]]=MAX(Table1[IHME]),Table1[[#This Row],[IHME]],#N/A)</f>
        <v>#N/A</v>
      </c>
    </row>
    <row r="15" spans="1:16" x14ac:dyDescent="0.35">
      <c r="A15" s="3"/>
      <c r="B15">
        <v>1963</v>
      </c>
      <c r="C15" s="2">
        <v>3159510000</v>
      </c>
      <c r="D15" s="2"/>
      <c r="E15" s="2"/>
      <c r="F15" s="2"/>
      <c r="G15" s="2"/>
      <c r="H15" s="2"/>
      <c r="L15" s="1"/>
      <c r="M15" s="2"/>
      <c r="N15" t="e">
        <f>IF(Table1[[#This Row],[UN]]=MAX(Table1[UN]),Table1[[#This Row],[UN]],#N/A)</f>
        <v>#N/A</v>
      </c>
      <c r="O15" t="e">
        <f>IF(Table1[[#This Row],[IIASA]]=MAX(Table1[IIASA]),Table1[[#This Row],[IIASA]],#N/A)</f>
        <v>#N/A</v>
      </c>
      <c r="P15" t="e">
        <f>IF(Table1[[#This Row],[IHME]]=MAX(Table1[IHME]),Table1[[#This Row],[IHME]],#N/A)</f>
        <v>#N/A</v>
      </c>
    </row>
    <row r="16" spans="1:16" x14ac:dyDescent="0.35">
      <c r="A16" s="3"/>
      <c r="B16">
        <v>1964</v>
      </c>
      <c r="C16" s="2">
        <v>3232049000</v>
      </c>
      <c r="D16" s="2"/>
      <c r="E16" s="2"/>
      <c r="F16" s="2"/>
      <c r="G16" s="2"/>
      <c r="H16" s="2"/>
      <c r="L16" s="1"/>
      <c r="M16" s="2"/>
      <c r="N16" t="e">
        <f>IF(Table1[[#This Row],[UN]]=MAX(Table1[UN]),Table1[[#This Row],[UN]],#N/A)</f>
        <v>#N/A</v>
      </c>
      <c r="O16" t="e">
        <f>IF(Table1[[#This Row],[IIASA]]=MAX(Table1[IIASA]),Table1[[#This Row],[IIASA]],#N/A)</f>
        <v>#N/A</v>
      </c>
      <c r="P16" t="e">
        <f>IF(Table1[[#This Row],[IHME]]=MAX(Table1[IHME]),Table1[[#This Row],[IHME]],#N/A)</f>
        <v>#N/A</v>
      </c>
    </row>
    <row r="17" spans="1:16" x14ac:dyDescent="0.35">
      <c r="A17" s="3"/>
      <c r="B17">
        <v>1965</v>
      </c>
      <c r="C17" s="2">
        <v>3302376000</v>
      </c>
      <c r="D17" s="2"/>
      <c r="E17" s="2"/>
      <c r="F17" s="2"/>
      <c r="G17" s="2"/>
      <c r="H17" s="2"/>
      <c r="L17" s="1"/>
      <c r="M17" s="2"/>
      <c r="N17" t="e">
        <f>IF(Table1[[#This Row],[UN]]=MAX(Table1[UN]),Table1[[#This Row],[UN]],#N/A)</f>
        <v>#N/A</v>
      </c>
      <c r="O17" t="e">
        <f>IF(Table1[[#This Row],[IIASA]]=MAX(Table1[IIASA]),Table1[[#This Row],[IIASA]],#N/A)</f>
        <v>#N/A</v>
      </c>
      <c r="P17" t="e">
        <f>IF(Table1[[#This Row],[IHME]]=MAX(Table1[IHME]),Table1[[#This Row],[IHME]],#N/A)</f>
        <v>#N/A</v>
      </c>
    </row>
    <row r="18" spans="1:16" x14ac:dyDescent="0.35">
      <c r="A18" s="3"/>
      <c r="B18">
        <v>1966</v>
      </c>
      <c r="C18" s="2">
        <v>3371848000</v>
      </c>
      <c r="D18" s="2"/>
      <c r="E18" s="2"/>
      <c r="F18" s="2"/>
      <c r="G18" s="2"/>
      <c r="H18" s="2"/>
      <c r="L18" s="1"/>
      <c r="M18" s="2"/>
      <c r="N18" t="e">
        <f>IF(Table1[[#This Row],[UN]]=MAX(Table1[UN]),Table1[[#This Row],[UN]],#N/A)</f>
        <v>#N/A</v>
      </c>
      <c r="O18" t="e">
        <f>IF(Table1[[#This Row],[IIASA]]=MAX(Table1[IIASA]),Table1[[#This Row],[IIASA]],#N/A)</f>
        <v>#N/A</v>
      </c>
      <c r="P18" t="e">
        <f>IF(Table1[[#This Row],[IHME]]=MAX(Table1[IHME]),Table1[[#This Row],[IHME]],#N/A)</f>
        <v>#N/A</v>
      </c>
    </row>
    <row r="19" spans="1:16" x14ac:dyDescent="0.35">
      <c r="A19" s="3"/>
      <c r="B19">
        <v>1967</v>
      </c>
      <c r="C19" s="2">
        <v>3440986000</v>
      </c>
      <c r="D19" s="2"/>
      <c r="E19" s="2"/>
      <c r="F19" s="2"/>
      <c r="G19" s="2"/>
      <c r="H19" s="2"/>
      <c r="L19" s="1"/>
      <c r="M19" s="2"/>
      <c r="N19" t="e">
        <f>IF(Table1[[#This Row],[UN]]=MAX(Table1[UN]),Table1[[#This Row],[UN]],#N/A)</f>
        <v>#N/A</v>
      </c>
      <c r="O19" t="e">
        <f>IF(Table1[[#This Row],[IIASA]]=MAX(Table1[IIASA]),Table1[[#This Row],[IIASA]],#N/A)</f>
        <v>#N/A</v>
      </c>
      <c r="P19" t="e">
        <f>IF(Table1[[#This Row],[IHME]]=MAX(Table1[IHME]),Table1[[#This Row],[IHME]],#N/A)</f>
        <v>#N/A</v>
      </c>
    </row>
    <row r="20" spans="1:16" x14ac:dyDescent="0.35">
      <c r="A20" s="3"/>
      <c r="B20">
        <v>1968</v>
      </c>
      <c r="C20" s="2">
        <v>3509910000</v>
      </c>
      <c r="D20" s="2"/>
      <c r="E20" s="2"/>
      <c r="F20" s="2"/>
      <c r="G20" s="2"/>
      <c r="H20" s="2"/>
      <c r="L20" s="1"/>
      <c r="M20" s="2"/>
      <c r="N20" t="e">
        <f>IF(Table1[[#This Row],[UN]]=MAX(Table1[UN]),Table1[[#This Row],[UN]],#N/A)</f>
        <v>#N/A</v>
      </c>
      <c r="O20" t="e">
        <f>IF(Table1[[#This Row],[IIASA]]=MAX(Table1[IIASA]),Table1[[#This Row],[IIASA]],#N/A)</f>
        <v>#N/A</v>
      </c>
      <c r="P20" t="e">
        <f>IF(Table1[[#This Row],[IHME]]=MAX(Table1[IHME]),Table1[[#This Row],[IHME]],#N/A)</f>
        <v>#N/A</v>
      </c>
    </row>
    <row r="21" spans="1:16" x14ac:dyDescent="0.35">
      <c r="A21" s="3"/>
      <c r="B21">
        <v>1969</v>
      </c>
      <c r="C21" s="2">
        <v>3583711000</v>
      </c>
      <c r="D21" s="2"/>
      <c r="E21" s="2"/>
      <c r="F21" s="2"/>
      <c r="G21" s="2"/>
      <c r="H21" s="2"/>
      <c r="L21" s="1"/>
      <c r="M21" s="2"/>
      <c r="N21" t="e">
        <f>IF(Table1[[#This Row],[UN]]=MAX(Table1[UN]),Table1[[#This Row],[UN]],#N/A)</f>
        <v>#N/A</v>
      </c>
      <c r="O21" t="e">
        <f>IF(Table1[[#This Row],[IIASA]]=MAX(Table1[IIASA]),Table1[[#This Row],[IIASA]],#N/A)</f>
        <v>#N/A</v>
      </c>
      <c r="P21" t="e">
        <f>IF(Table1[[#This Row],[IHME]]=MAX(Table1[IHME]),Table1[[#This Row],[IHME]],#N/A)</f>
        <v>#N/A</v>
      </c>
    </row>
    <row r="22" spans="1:16" x14ac:dyDescent="0.35">
      <c r="A22" s="3"/>
      <c r="B22">
        <v>1970</v>
      </c>
      <c r="C22" s="2">
        <v>3657599000</v>
      </c>
      <c r="D22" s="2"/>
      <c r="E22" s="2"/>
      <c r="F22" s="2"/>
      <c r="G22" s="2"/>
      <c r="H22" s="2"/>
      <c r="L22" s="1"/>
      <c r="M22" s="2"/>
      <c r="N22" t="e">
        <f>IF(Table1[[#This Row],[UN]]=MAX(Table1[UN]),Table1[[#This Row],[UN]],#N/A)</f>
        <v>#N/A</v>
      </c>
      <c r="O22" t="e">
        <f>IF(Table1[[#This Row],[IIASA]]=MAX(Table1[IIASA]),Table1[[#This Row],[IIASA]],#N/A)</f>
        <v>#N/A</v>
      </c>
      <c r="P22" t="e">
        <f>IF(Table1[[#This Row],[IHME]]=MAX(Table1[IHME]),Table1[[#This Row],[IHME]],#N/A)</f>
        <v>#N/A</v>
      </c>
    </row>
    <row r="23" spans="1:16" x14ac:dyDescent="0.35">
      <c r="A23" s="3"/>
      <c r="B23">
        <v>1971</v>
      </c>
      <c r="C23" s="2">
        <v>3733182000</v>
      </c>
      <c r="D23" s="2"/>
      <c r="E23" s="2"/>
      <c r="F23" s="2"/>
      <c r="G23" s="2"/>
      <c r="H23" s="2"/>
      <c r="L23" s="1"/>
      <c r="M23" s="2"/>
      <c r="N23" t="e">
        <f>IF(Table1[[#This Row],[UN]]=MAX(Table1[UN]),Table1[[#This Row],[UN]],#N/A)</f>
        <v>#N/A</v>
      </c>
      <c r="O23" t="e">
        <f>IF(Table1[[#This Row],[IIASA]]=MAX(Table1[IIASA]),Table1[[#This Row],[IIASA]],#N/A)</f>
        <v>#N/A</v>
      </c>
      <c r="P23" t="e">
        <f>IF(Table1[[#This Row],[IHME]]=MAX(Table1[IHME]),Table1[[#This Row],[IHME]],#N/A)</f>
        <v>#N/A</v>
      </c>
    </row>
    <row r="24" spans="1:16" x14ac:dyDescent="0.35">
      <c r="A24" s="3"/>
      <c r="B24">
        <v>1972</v>
      </c>
      <c r="C24" s="2">
        <v>3807145000</v>
      </c>
      <c r="D24" s="2"/>
      <c r="E24" s="2"/>
      <c r="F24" s="2"/>
      <c r="G24" s="2"/>
      <c r="H24" s="2"/>
      <c r="L24" s="1"/>
      <c r="M24" s="2"/>
      <c r="N24" t="e">
        <f>IF(Table1[[#This Row],[UN]]=MAX(Table1[UN]),Table1[[#This Row],[UN]],#N/A)</f>
        <v>#N/A</v>
      </c>
      <c r="O24" t="e">
        <f>IF(Table1[[#This Row],[IIASA]]=MAX(Table1[IIASA]),Table1[[#This Row],[IIASA]],#N/A)</f>
        <v>#N/A</v>
      </c>
      <c r="P24" t="e">
        <f>IF(Table1[[#This Row],[IHME]]=MAX(Table1[IHME]),Table1[[#This Row],[IHME]],#N/A)</f>
        <v>#N/A</v>
      </c>
    </row>
    <row r="25" spans="1:16" x14ac:dyDescent="0.35">
      <c r="A25" s="3"/>
      <c r="B25">
        <v>1973</v>
      </c>
      <c r="C25" s="2">
        <v>3882457000</v>
      </c>
      <c r="D25" s="2"/>
      <c r="E25" s="2"/>
      <c r="F25" s="2"/>
      <c r="G25" s="2"/>
      <c r="H25" s="2"/>
      <c r="L25" s="1"/>
      <c r="M25" s="2"/>
      <c r="N25" t="e">
        <f>IF(Table1[[#This Row],[UN]]=MAX(Table1[UN]),Table1[[#This Row],[UN]],#N/A)</f>
        <v>#N/A</v>
      </c>
      <c r="O25" t="e">
        <f>IF(Table1[[#This Row],[IIASA]]=MAX(Table1[IIASA]),Table1[[#This Row],[IIASA]],#N/A)</f>
        <v>#N/A</v>
      </c>
      <c r="P25" t="e">
        <f>IF(Table1[[#This Row],[IHME]]=MAX(Table1[IHME]),Table1[[#This Row],[IHME]],#N/A)</f>
        <v>#N/A</v>
      </c>
    </row>
    <row r="26" spans="1:16" x14ac:dyDescent="0.35">
      <c r="A26" s="3"/>
      <c r="B26">
        <v>1974</v>
      </c>
      <c r="C26" s="2">
        <v>3958046000</v>
      </c>
      <c r="D26" s="2"/>
      <c r="E26" s="2"/>
      <c r="F26" s="2"/>
      <c r="G26" s="2"/>
      <c r="H26" s="2"/>
      <c r="L26" s="1"/>
      <c r="M26" s="2"/>
      <c r="N26" t="e">
        <f>IF(Table1[[#This Row],[UN]]=MAX(Table1[UN]),Table1[[#This Row],[UN]],#N/A)</f>
        <v>#N/A</v>
      </c>
      <c r="O26" t="e">
        <f>IF(Table1[[#This Row],[IIASA]]=MAX(Table1[IIASA]),Table1[[#This Row],[IIASA]],#N/A)</f>
        <v>#N/A</v>
      </c>
      <c r="P26" t="e">
        <f>IF(Table1[[#This Row],[IHME]]=MAX(Table1[IHME]),Table1[[#This Row],[IHME]],#N/A)</f>
        <v>#N/A</v>
      </c>
    </row>
    <row r="27" spans="1:16" x14ac:dyDescent="0.35">
      <c r="A27" s="3"/>
      <c r="B27">
        <v>1975</v>
      </c>
      <c r="C27" s="2">
        <v>4032988000</v>
      </c>
      <c r="D27" s="2"/>
      <c r="E27" s="2"/>
      <c r="F27" s="2"/>
      <c r="G27" s="2"/>
      <c r="H27" s="2"/>
      <c r="L27" s="1"/>
      <c r="M27" s="2"/>
      <c r="N27" t="e">
        <f>IF(Table1[[#This Row],[UN]]=MAX(Table1[UN]),Table1[[#This Row],[UN]],#N/A)</f>
        <v>#N/A</v>
      </c>
      <c r="O27" t="e">
        <f>IF(Table1[[#This Row],[IIASA]]=MAX(Table1[IIASA]),Table1[[#This Row],[IIASA]],#N/A)</f>
        <v>#N/A</v>
      </c>
      <c r="P27" t="e">
        <f>IF(Table1[[#This Row],[IHME]]=MAX(Table1[IHME]),Table1[[#This Row],[IHME]],#N/A)</f>
        <v>#N/A</v>
      </c>
    </row>
    <row r="28" spans="1:16" x14ac:dyDescent="0.35">
      <c r="A28" s="3"/>
      <c r="B28">
        <v>1976</v>
      </c>
      <c r="C28" s="2">
        <v>4105886000</v>
      </c>
      <c r="D28" s="2"/>
      <c r="E28" s="2"/>
      <c r="F28" s="2"/>
      <c r="G28" s="2"/>
      <c r="H28" s="2"/>
      <c r="L28" s="1"/>
      <c r="M28" s="2"/>
      <c r="N28" t="e">
        <f>IF(Table1[[#This Row],[UN]]=MAX(Table1[UN]),Table1[[#This Row],[UN]],#N/A)</f>
        <v>#N/A</v>
      </c>
      <c r="O28" t="e">
        <f>IF(Table1[[#This Row],[IIASA]]=MAX(Table1[IIASA]),Table1[[#This Row],[IIASA]],#N/A)</f>
        <v>#N/A</v>
      </c>
      <c r="P28" t="e">
        <f>IF(Table1[[#This Row],[IHME]]=MAX(Table1[IHME]),Table1[[#This Row],[IHME]],#N/A)</f>
        <v>#N/A</v>
      </c>
    </row>
    <row r="29" spans="1:16" x14ac:dyDescent="0.35">
      <c r="A29" s="3"/>
      <c r="B29">
        <v>1977</v>
      </c>
      <c r="C29" s="2">
        <v>4179126000</v>
      </c>
      <c r="D29" s="2"/>
      <c r="E29" s="2"/>
      <c r="F29" s="2"/>
      <c r="G29" s="2"/>
      <c r="H29" s="2"/>
      <c r="L29" s="1"/>
      <c r="M29" s="2"/>
      <c r="N29" t="e">
        <f>IF(Table1[[#This Row],[UN]]=MAX(Table1[UN]),Table1[[#This Row],[UN]],#N/A)</f>
        <v>#N/A</v>
      </c>
      <c r="O29" t="e">
        <f>IF(Table1[[#This Row],[IIASA]]=MAX(Table1[IIASA]),Table1[[#This Row],[IIASA]],#N/A)</f>
        <v>#N/A</v>
      </c>
      <c r="P29" t="e">
        <f>IF(Table1[[#This Row],[IHME]]=MAX(Table1[IHME]),Table1[[#This Row],[IHME]],#N/A)</f>
        <v>#N/A</v>
      </c>
    </row>
    <row r="30" spans="1:16" x14ac:dyDescent="0.35">
      <c r="A30" s="3"/>
      <c r="B30">
        <v>1978</v>
      </c>
      <c r="C30" s="2">
        <v>4252419000</v>
      </c>
      <c r="D30" s="2"/>
      <c r="E30" s="2"/>
      <c r="F30" s="2"/>
      <c r="G30" s="2"/>
      <c r="H30" s="2"/>
      <c r="L30" s="1"/>
      <c r="M30" s="2"/>
      <c r="N30" t="e">
        <f>IF(Table1[[#This Row],[UN]]=MAX(Table1[UN]),Table1[[#This Row],[UN]],#N/A)</f>
        <v>#N/A</v>
      </c>
      <c r="O30" t="e">
        <f>IF(Table1[[#This Row],[IIASA]]=MAX(Table1[IIASA]),Table1[[#This Row],[IIASA]],#N/A)</f>
        <v>#N/A</v>
      </c>
      <c r="P30" t="e">
        <f>IF(Table1[[#This Row],[IHME]]=MAX(Table1[IHME]),Table1[[#This Row],[IHME]],#N/A)</f>
        <v>#N/A</v>
      </c>
    </row>
    <row r="31" spans="1:16" x14ac:dyDescent="0.35">
      <c r="A31" s="3"/>
      <c r="B31">
        <v>1979</v>
      </c>
      <c r="C31" s="2">
        <v>4326896000</v>
      </c>
      <c r="D31" s="2"/>
      <c r="E31" s="2"/>
      <c r="F31" s="2"/>
      <c r="G31" s="2"/>
      <c r="H31" s="2"/>
      <c r="L31" s="1"/>
      <c r="M31" s="2"/>
      <c r="N31" t="e">
        <f>IF(Table1[[#This Row],[UN]]=MAX(Table1[UN]),Table1[[#This Row],[UN]],#N/A)</f>
        <v>#N/A</v>
      </c>
      <c r="O31" t="e">
        <f>IF(Table1[[#This Row],[IIASA]]=MAX(Table1[IIASA]),Table1[[#This Row],[IIASA]],#N/A)</f>
        <v>#N/A</v>
      </c>
      <c r="P31" t="e">
        <f>IF(Table1[[#This Row],[IHME]]=MAX(Table1[IHME]),Table1[[#This Row],[IHME]],#N/A)</f>
        <v>#N/A</v>
      </c>
    </row>
    <row r="32" spans="1:16" x14ac:dyDescent="0.35">
      <c r="A32" s="3"/>
      <c r="B32">
        <v>1980</v>
      </c>
      <c r="C32" s="2">
        <v>4404270000</v>
      </c>
      <c r="D32" s="2"/>
      <c r="E32" s="2"/>
      <c r="F32" s="2"/>
      <c r="G32" s="2"/>
      <c r="H32" s="2"/>
      <c r="L32" s="1"/>
      <c r="M32" s="2"/>
      <c r="N32" t="e">
        <f>IF(Table1[[#This Row],[UN]]=MAX(Table1[UN]),Table1[[#This Row],[UN]],#N/A)</f>
        <v>#N/A</v>
      </c>
      <c r="O32" t="e">
        <f>IF(Table1[[#This Row],[IIASA]]=MAX(Table1[IIASA]),Table1[[#This Row],[IIASA]],#N/A)</f>
        <v>#N/A</v>
      </c>
      <c r="P32" t="e">
        <f>IF(Table1[[#This Row],[IHME]]=MAX(Table1[IHME]),Table1[[#This Row],[IHME]],#N/A)</f>
        <v>#N/A</v>
      </c>
    </row>
    <row r="33" spans="1:16" x14ac:dyDescent="0.35">
      <c r="A33" s="3"/>
      <c r="B33">
        <v>1981</v>
      </c>
      <c r="C33" s="2">
        <v>4483746000</v>
      </c>
      <c r="D33" s="2"/>
      <c r="E33" s="2"/>
      <c r="F33" s="2"/>
      <c r="G33" s="2"/>
      <c r="H33" s="2"/>
      <c r="L33" s="1"/>
      <c r="M33" s="2"/>
      <c r="N33" t="e">
        <f>IF(Table1[[#This Row],[UN]]=MAX(Table1[UN]),Table1[[#This Row],[UN]],#N/A)</f>
        <v>#N/A</v>
      </c>
      <c r="O33" t="e">
        <f>IF(Table1[[#This Row],[IIASA]]=MAX(Table1[IIASA]),Table1[[#This Row],[IIASA]],#N/A)</f>
        <v>#N/A</v>
      </c>
      <c r="P33" t="e">
        <f>IF(Table1[[#This Row],[IHME]]=MAX(Table1[IHME]),Table1[[#This Row],[IHME]],#N/A)</f>
        <v>#N/A</v>
      </c>
    </row>
    <row r="34" spans="1:16" x14ac:dyDescent="0.35">
      <c r="A34" s="3"/>
      <c r="B34">
        <v>1982</v>
      </c>
      <c r="C34" s="2">
        <v>4565510000</v>
      </c>
      <c r="D34" s="2"/>
      <c r="E34" s="2"/>
      <c r="F34" s="2"/>
      <c r="G34" s="2"/>
      <c r="H34" s="2"/>
      <c r="L34" s="1"/>
      <c r="M34" s="2"/>
      <c r="N34" t="e">
        <f>IF(Table1[[#This Row],[UN]]=MAX(Table1[UN]),Table1[[#This Row],[UN]],#N/A)</f>
        <v>#N/A</v>
      </c>
      <c r="O34" t="e">
        <f>IF(Table1[[#This Row],[IIASA]]=MAX(Table1[IIASA]),Table1[[#This Row],[IIASA]],#N/A)</f>
        <v>#N/A</v>
      </c>
      <c r="P34" t="e">
        <f>IF(Table1[[#This Row],[IHME]]=MAX(Table1[IHME]),Table1[[#This Row],[IHME]],#N/A)</f>
        <v>#N/A</v>
      </c>
    </row>
    <row r="35" spans="1:16" x14ac:dyDescent="0.35">
      <c r="A35" s="3"/>
      <c r="B35">
        <v>1983</v>
      </c>
      <c r="C35" s="2">
        <v>4650460000</v>
      </c>
      <c r="D35" s="2"/>
      <c r="E35" s="2"/>
      <c r="F35" s="2"/>
      <c r="G35" s="2"/>
      <c r="H35" s="2"/>
      <c r="L35" s="1"/>
      <c r="M35" s="2"/>
      <c r="N35" t="e">
        <f>IF(Table1[[#This Row],[UN]]=MAX(Table1[UN]),Table1[[#This Row],[UN]],#N/A)</f>
        <v>#N/A</v>
      </c>
      <c r="O35" t="e">
        <f>IF(Table1[[#This Row],[IIASA]]=MAX(Table1[IIASA]),Table1[[#This Row],[IIASA]],#N/A)</f>
        <v>#N/A</v>
      </c>
      <c r="P35" t="e">
        <f>IF(Table1[[#This Row],[IHME]]=MAX(Table1[IHME]),Table1[[#This Row],[IHME]],#N/A)</f>
        <v>#N/A</v>
      </c>
    </row>
    <row r="36" spans="1:16" x14ac:dyDescent="0.35">
      <c r="A36" s="3"/>
      <c r="B36">
        <v>1984</v>
      </c>
      <c r="C36" s="2">
        <v>4733308000</v>
      </c>
      <c r="D36" s="2"/>
      <c r="E36" s="2"/>
      <c r="F36" s="2"/>
      <c r="G36" s="2"/>
      <c r="H36" s="2"/>
      <c r="L36" s="1"/>
      <c r="M36" s="2"/>
      <c r="N36" t="e">
        <f>IF(Table1[[#This Row],[UN]]=MAX(Table1[UN]),Table1[[#This Row],[UN]],#N/A)</f>
        <v>#N/A</v>
      </c>
      <c r="O36" t="e">
        <f>IF(Table1[[#This Row],[IIASA]]=MAX(Table1[IIASA]),Table1[[#This Row],[IIASA]],#N/A)</f>
        <v>#N/A</v>
      </c>
      <c r="P36" t="e">
        <f>IF(Table1[[#This Row],[IHME]]=MAX(Table1[IHME]),Table1[[#This Row],[IHME]],#N/A)</f>
        <v>#N/A</v>
      </c>
    </row>
    <row r="37" spans="1:16" x14ac:dyDescent="0.35">
      <c r="A37" s="3"/>
      <c r="B37">
        <v>1985</v>
      </c>
      <c r="C37" s="2">
        <v>4818364000</v>
      </c>
      <c r="D37" s="2"/>
      <c r="E37" s="2"/>
      <c r="F37" s="2"/>
      <c r="G37" s="2"/>
      <c r="H37" s="2"/>
      <c r="L37" s="1"/>
      <c r="M37" s="2"/>
      <c r="N37" t="e">
        <f>IF(Table1[[#This Row],[UN]]=MAX(Table1[UN]),Table1[[#This Row],[UN]],#N/A)</f>
        <v>#N/A</v>
      </c>
      <c r="O37" t="e">
        <f>IF(Table1[[#This Row],[IIASA]]=MAX(Table1[IIASA]),Table1[[#This Row],[IIASA]],#N/A)</f>
        <v>#N/A</v>
      </c>
      <c r="P37" t="e">
        <f>IF(Table1[[#This Row],[IHME]]=MAX(Table1[IHME]),Table1[[#This Row],[IHME]],#N/A)</f>
        <v>#N/A</v>
      </c>
    </row>
    <row r="38" spans="1:16" x14ac:dyDescent="0.35">
      <c r="A38" s="3"/>
      <c r="B38">
        <v>1986</v>
      </c>
      <c r="C38" s="2">
        <v>4905097000</v>
      </c>
      <c r="D38" s="2"/>
      <c r="E38" s="2"/>
      <c r="F38" s="2"/>
      <c r="G38" s="2"/>
      <c r="H38" s="2"/>
      <c r="L38" s="1"/>
      <c r="M38" s="2"/>
      <c r="N38" t="e">
        <f>IF(Table1[[#This Row],[UN]]=MAX(Table1[UN]),Table1[[#This Row],[UN]],#N/A)</f>
        <v>#N/A</v>
      </c>
      <c r="O38" t="e">
        <f>IF(Table1[[#This Row],[IIASA]]=MAX(Table1[IIASA]),Table1[[#This Row],[IIASA]],#N/A)</f>
        <v>#N/A</v>
      </c>
      <c r="P38" t="e">
        <f>IF(Table1[[#This Row],[IHME]]=MAX(Table1[IHME]),Table1[[#This Row],[IHME]],#N/A)</f>
        <v>#N/A</v>
      </c>
    </row>
    <row r="39" spans="1:16" x14ac:dyDescent="0.35">
      <c r="A39" s="3"/>
      <c r="B39">
        <v>1987</v>
      </c>
      <c r="C39" s="2">
        <v>4995029000</v>
      </c>
      <c r="D39" s="2"/>
      <c r="E39" s="2"/>
      <c r="F39" s="2"/>
      <c r="G39" s="2"/>
      <c r="H39" s="2"/>
      <c r="L39" s="1"/>
      <c r="M39" s="2"/>
      <c r="N39" t="e">
        <f>IF(Table1[[#This Row],[UN]]=MAX(Table1[UN]),Table1[[#This Row],[UN]],#N/A)</f>
        <v>#N/A</v>
      </c>
      <c r="O39" t="e">
        <f>IF(Table1[[#This Row],[IIASA]]=MAX(Table1[IIASA]),Table1[[#This Row],[IIASA]],#N/A)</f>
        <v>#N/A</v>
      </c>
      <c r="P39" t="e">
        <f>IF(Table1[[#This Row],[IHME]]=MAX(Table1[IHME]),Table1[[#This Row],[IHME]],#N/A)</f>
        <v>#N/A</v>
      </c>
    </row>
    <row r="40" spans="1:16" x14ac:dyDescent="0.35">
      <c r="A40" s="3"/>
      <c r="B40">
        <v>1988</v>
      </c>
      <c r="C40" s="2">
        <v>5086940000</v>
      </c>
      <c r="D40" s="2"/>
      <c r="E40" s="2"/>
      <c r="F40" s="2"/>
      <c r="G40" s="2"/>
      <c r="H40" s="2"/>
      <c r="L40" s="1"/>
      <c r="M40" s="2"/>
      <c r="N40" t="e">
        <f>IF(Table1[[#This Row],[UN]]=MAX(Table1[UN]),Table1[[#This Row],[UN]],#N/A)</f>
        <v>#N/A</v>
      </c>
      <c r="O40" t="e">
        <f>IF(Table1[[#This Row],[IIASA]]=MAX(Table1[IIASA]),Table1[[#This Row],[IIASA]],#N/A)</f>
        <v>#N/A</v>
      </c>
      <c r="P40" t="e">
        <f>IF(Table1[[#This Row],[IHME]]=MAX(Table1[IHME]),Table1[[#This Row],[IHME]],#N/A)</f>
        <v>#N/A</v>
      </c>
    </row>
    <row r="41" spans="1:16" x14ac:dyDescent="0.35">
      <c r="A41" s="3"/>
      <c r="B41">
        <v>1989</v>
      </c>
      <c r="C41" s="2">
        <v>5177648000</v>
      </c>
      <c r="D41" s="2"/>
      <c r="E41" s="2"/>
      <c r="F41" s="2"/>
      <c r="G41" s="2"/>
      <c r="H41" s="2"/>
      <c r="L41" s="1"/>
      <c r="M41" s="2"/>
      <c r="N41" t="e">
        <f>IF(Table1[[#This Row],[UN]]=MAX(Table1[UN]),Table1[[#This Row],[UN]],#N/A)</f>
        <v>#N/A</v>
      </c>
      <c r="O41" t="e">
        <f>IF(Table1[[#This Row],[IIASA]]=MAX(Table1[IIASA]),Table1[[#This Row],[IIASA]],#N/A)</f>
        <v>#N/A</v>
      </c>
      <c r="P41" t="e">
        <f>IF(Table1[[#This Row],[IHME]]=MAX(Table1[IHME]),Table1[[#This Row],[IHME]],#N/A)</f>
        <v>#N/A</v>
      </c>
    </row>
    <row r="42" spans="1:16" x14ac:dyDescent="0.35">
      <c r="A42" s="3"/>
      <c r="B42">
        <v>1990</v>
      </c>
      <c r="C42" s="2">
        <v>5269760000</v>
      </c>
      <c r="D42" s="2"/>
      <c r="E42" s="2"/>
      <c r="F42" s="2"/>
      <c r="G42" s="2"/>
      <c r="H42" s="2"/>
      <c r="L42" s="1"/>
      <c r="M42" s="2"/>
      <c r="N42" t="e">
        <f>IF(Table1[[#This Row],[UN]]=MAX(Table1[UN]),Table1[[#This Row],[UN]],#N/A)</f>
        <v>#N/A</v>
      </c>
      <c r="O42" t="e">
        <f>IF(Table1[[#This Row],[IIASA]]=MAX(Table1[IIASA]),Table1[[#This Row],[IIASA]],#N/A)</f>
        <v>#N/A</v>
      </c>
      <c r="P42" t="e">
        <f>IF(Table1[[#This Row],[IHME]]=MAX(Table1[IHME]),Table1[[#This Row],[IHME]],#N/A)</f>
        <v>#N/A</v>
      </c>
    </row>
    <row r="43" spans="1:16" x14ac:dyDescent="0.35">
      <c r="A43" s="3"/>
      <c r="B43">
        <v>1991</v>
      </c>
      <c r="C43" s="2">
        <v>5362591000</v>
      </c>
      <c r="D43" s="2"/>
      <c r="E43" s="2"/>
      <c r="F43" s="2"/>
      <c r="G43" s="2"/>
      <c r="H43" s="2"/>
      <c r="L43" s="1"/>
      <c r="M43" s="2"/>
      <c r="N43" t="e">
        <f>IF(Table1[[#This Row],[UN]]=MAX(Table1[UN]),Table1[[#This Row],[UN]],#N/A)</f>
        <v>#N/A</v>
      </c>
      <c r="O43" t="e">
        <f>IF(Table1[[#This Row],[IIASA]]=MAX(Table1[IIASA]),Table1[[#This Row],[IIASA]],#N/A)</f>
        <v>#N/A</v>
      </c>
      <c r="P43" t="e">
        <f>IF(Table1[[#This Row],[IHME]]=MAX(Table1[IHME]),Table1[[#This Row],[IHME]],#N/A)</f>
        <v>#N/A</v>
      </c>
    </row>
    <row r="44" spans="1:16" x14ac:dyDescent="0.35">
      <c r="A44" s="3"/>
      <c r="B44">
        <v>1992</v>
      </c>
      <c r="C44" s="2">
        <v>5449900000</v>
      </c>
      <c r="D44" s="2"/>
      <c r="E44" s="2"/>
      <c r="F44" s="2"/>
      <c r="G44" s="2"/>
      <c r="H44" s="2"/>
      <c r="L44" s="1"/>
      <c r="M44" s="2"/>
      <c r="N44" t="e">
        <f>IF(Table1[[#This Row],[UN]]=MAX(Table1[UN]),Table1[[#This Row],[UN]],#N/A)</f>
        <v>#N/A</v>
      </c>
      <c r="O44" t="e">
        <f>IF(Table1[[#This Row],[IIASA]]=MAX(Table1[IIASA]),Table1[[#This Row],[IIASA]],#N/A)</f>
        <v>#N/A</v>
      </c>
      <c r="P44" t="e">
        <f>IF(Table1[[#This Row],[IHME]]=MAX(Table1[IHME]),Table1[[#This Row],[IHME]],#N/A)</f>
        <v>#N/A</v>
      </c>
    </row>
    <row r="45" spans="1:16" x14ac:dyDescent="0.35">
      <c r="A45" s="3"/>
      <c r="B45">
        <v>1993</v>
      </c>
      <c r="C45" s="2">
        <v>5535472000</v>
      </c>
      <c r="D45" s="2"/>
      <c r="E45" s="2"/>
      <c r="F45" s="2"/>
      <c r="G45" s="2"/>
      <c r="H45" s="2"/>
      <c r="L45" s="1"/>
      <c r="M45" s="2"/>
      <c r="N45" t="e">
        <f>IF(Table1[[#This Row],[UN]]=MAX(Table1[UN]),Table1[[#This Row],[UN]],#N/A)</f>
        <v>#N/A</v>
      </c>
      <c r="O45" t="e">
        <f>IF(Table1[[#This Row],[IIASA]]=MAX(Table1[IIASA]),Table1[[#This Row],[IIASA]],#N/A)</f>
        <v>#N/A</v>
      </c>
      <c r="P45" t="e">
        <f>IF(Table1[[#This Row],[IHME]]=MAX(Table1[IHME]),Table1[[#This Row],[IHME]],#N/A)</f>
        <v>#N/A</v>
      </c>
    </row>
    <row r="46" spans="1:16" x14ac:dyDescent="0.35">
      <c r="A46" s="3"/>
      <c r="B46">
        <v>1994</v>
      </c>
      <c r="C46" s="2">
        <v>5619395000</v>
      </c>
      <c r="D46" s="2"/>
      <c r="E46" s="2"/>
      <c r="F46" s="2"/>
      <c r="G46" s="2"/>
      <c r="H46" s="2"/>
      <c r="L46" s="1"/>
      <c r="M46" s="2"/>
      <c r="N46" t="e">
        <f>IF(Table1[[#This Row],[UN]]=MAX(Table1[UN]),Table1[[#This Row],[UN]],#N/A)</f>
        <v>#N/A</v>
      </c>
      <c r="O46" t="e">
        <f>IF(Table1[[#This Row],[IIASA]]=MAX(Table1[IIASA]),Table1[[#This Row],[IIASA]],#N/A)</f>
        <v>#N/A</v>
      </c>
      <c r="P46" t="e">
        <f>IF(Table1[[#This Row],[IHME]]=MAX(Table1[IHME]),Table1[[#This Row],[IHME]],#N/A)</f>
        <v>#N/A</v>
      </c>
    </row>
    <row r="47" spans="1:16" x14ac:dyDescent="0.35">
      <c r="A47" s="3"/>
      <c r="B47">
        <v>1995</v>
      </c>
      <c r="C47" s="2">
        <v>5702061000</v>
      </c>
      <c r="D47" s="2"/>
      <c r="E47" s="2"/>
      <c r="F47" s="2"/>
      <c r="G47" s="2"/>
      <c r="H47" s="2"/>
      <c r="L47" s="1"/>
      <c r="M47" s="2"/>
      <c r="N47" t="e">
        <f>IF(Table1[[#This Row],[UN]]=MAX(Table1[UN]),Table1[[#This Row],[UN]],#N/A)</f>
        <v>#N/A</v>
      </c>
      <c r="O47" t="e">
        <f>IF(Table1[[#This Row],[IIASA]]=MAX(Table1[IIASA]),Table1[[#This Row],[IIASA]],#N/A)</f>
        <v>#N/A</v>
      </c>
      <c r="P47" t="e">
        <f>IF(Table1[[#This Row],[IHME]]=MAX(Table1[IHME]),Table1[[#This Row],[IHME]],#N/A)</f>
        <v>#N/A</v>
      </c>
    </row>
    <row r="48" spans="1:16" x14ac:dyDescent="0.35">
      <c r="A48" s="3"/>
      <c r="B48">
        <v>1996</v>
      </c>
      <c r="C48" s="2">
        <v>5784378000</v>
      </c>
      <c r="D48" s="2"/>
      <c r="E48" s="2"/>
      <c r="F48" s="2"/>
      <c r="G48" s="2"/>
      <c r="H48" s="2"/>
      <c r="L48" s="1"/>
      <c r="M48" s="2"/>
      <c r="N48" t="e">
        <f>IF(Table1[[#This Row],[UN]]=MAX(Table1[UN]),Table1[[#This Row],[UN]],#N/A)</f>
        <v>#N/A</v>
      </c>
      <c r="O48" t="e">
        <f>IF(Table1[[#This Row],[IIASA]]=MAX(Table1[IIASA]),Table1[[#This Row],[IIASA]],#N/A)</f>
        <v>#N/A</v>
      </c>
      <c r="P48" t="e">
        <f>IF(Table1[[#This Row],[IHME]]=MAX(Table1[IHME]),Table1[[#This Row],[IHME]],#N/A)</f>
        <v>#N/A</v>
      </c>
    </row>
    <row r="49" spans="1:16" x14ac:dyDescent="0.35">
      <c r="A49" s="3"/>
      <c r="B49">
        <v>1997</v>
      </c>
      <c r="C49" s="2">
        <v>5865912000</v>
      </c>
      <c r="D49" s="2"/>
      <c r="E49" s="2"/>
      <c r="F49" s="2"/>
      <c r="G49" s="2"/>
      <c r="H49" s="2"/>
      <c r="L49" s="1"/>
      <c r="M49" s="2"/>
      <c r="N49" t="e">
        <f>IF(Table1[[#This Row],[UN]]=MAX(Table1[UN]),Table1[[#This Row],[UN]],#N/A)</f>
        <v>#N/A</v>
      </c>
      <c r="O49" t="e">
        <f>IF(Table1[[#This Row],[IIASA]]=MAX(Table1[IIASA]),Table1[[#This Row],[IIASA]],#N/A)</f>
        <v>#N/A</v>
      </c>
      <c r="P49" t="e">
        <f>IF(Table1[[#This Row],[IHME]]=MAX(Table1[IHME]),Table1[[#This Row],[IHME]],#N/A)</f>
        <v>#N/A</v>
      </c>
    </row>
    <row r="50" spans="1:16" x14ac:dyDescent="0.35">
      <c r="A50" s="3"/>
      <c r="B50">
        <v>1998</v>
      </c>
      <c r="C50" s="2">
        <v>5947050000</v>
      </c>
      <c r="D50" s="2"/>
      <c r="E50" s="2"/>
      <c r="F50" s="2"/>
      <c r="G50" s="2"/>
      <c r="H50" s="2"/>
      <c r="L50" s="1"/>
      <c r="M50" s="2"/>
      <c r="N50" t="e">
        <f>IF(Table1[[#This Row],[UN]]=MAX(Table1[UN]),Table1[[#This Row],[UN]],#N/A)</f>
        <v>#N/A</v>
      </c>
      <c r="O50" t="e">
        <f>IF(Table1[[#This Row],[IIASA]]=MAX(Table1[IIASA]),Table1[[#This Row],[IIASA]],#N/A)</f>
        <v>#N/A</v>
      </c>
      <c r="P50" t="e">
        <f>IF(Table1[[#This Row],[IHME]]=MAX(Table1[IHME]),Table1[[#This Row],[IHME]],#N/A)</f>
        <v>#N/A</v>
      </c>
    </row>
    <row r="51" spans="1:16" x14ac:dyDescent="0.35">
      <c r="A51" s="3"/>
      <c r="B51">
        <v>1999</v>
      </c>
      <c r="C51" s="2">
        <v>6027575000</v>
      </c>
      <c r="D51" s="2"/>
      <c r="E51" s="2"/>
      <c r="F51" s="2"/>
      <c r="G51" s="2"/>
      <c r="H51" s="2"/>
      <c r="L51" s="1"/>
      <c r="M51" s="2"/>
      <c r="N51" t="e">
        <f>IF(Table1[[#This Row],[UN]]=MAX(Table1[UN]),Table1[[#This Row],[UN]],#N/A)</f>
        <v>#N/A</v>
      </c>
      <c r="O51" t="e">
        <f>IF(Table1[[#This Row],[IIASA]]=MAX(Table1[IIASA]),Table1[[#This Row],[IIASA]],#N/A)</f>
        <v>#N/A</v>
      </c>
      <c r="P51" t="e">
        <f>IF(Table1[[#This Row],[IHME]]=MAX(Table1[IHME]),Table1[[#This Row],[IHME]],#N/A)</f>
        <v>#N/A</v>
      </c>
    </row>
    <row r="52" spans="1:16" x14ac:dyDescent="0.35">
      <c r="A52" s="3"/>
      <c r="B52">
        <v>2000</v>
      </c>
      <c r="C52" s="2">
        <v>6107942000</v>
      </c>
      <c r="D52" s="2"/>
      <c r="E52" s="2"/>
      <c r="F52" s="2"/>
      <c r="G52" s="2"/>
      <c r="H52" s="2"/>
      <c r="L52" s="1"/>
      <c r="M52" s="2"/>
      <c r="N52" t="e">
        <f>IF(Table1[[#This Row],[UN]]=MAX(Table1[UN]),Table1[[#This Row],[UN]],#N/A)</f>
        <v>#N/A</v>
      </c>
      <c r="O52" t="e">
        <f>IF(Table1[[#This Row],[IIASA]]=MAX(Table1[IIASA]),Table1[[#This Row],[IIASA]],#N/A)</f>
        <v>#N/A</v>
      </c>
      <c r="P52" t="e">
        <f>IF(Table1[[#This Row],[IHME]]=MAX(Table1[IHME]),Table1[[#This Row],[IHME]],#N/A)</f>
        <v>#N/A</v>
      </c>
    </row>
    <row r="53" spans="1:16" x14ac:dyDescent="0.35">
      <c r="A53" s="3"/>
      <c r="B53">
        <v>2001</v>
      </c>
      <c r="C53" s="2">
        <v>6189856000</v>
      </c>
      <c r="D53" s="2"/>
      <c r="E53" s="2"/>
      <c r="F53" s="2"/>
      <c r="G53" s="2"/>
      <c r="H53" s="2"/>
      <c r="L53" s="1"/>
      <c r="M53" s="2"/>
      <c r="N53" t="e">
        <f>IF(Table1[[#This Row],[UN]]=MAX(Table1[UN]),Table1[[#This Row],[UN]],#N/A)</f>
        <v>#N/A</v>
      </c>
      <c r="O53" t="e">
        <f>IF(Table1[[#This Row],[IIASA]]=MAX(Table1[IIASA]),Table1[[#This Row],[IIASA]],#N/A)</f>
        <v>#N/A</v>
      </c>
      <c r="P53" t="e">
        <f>IF(Table1[[#This Row],[IHME]]=MAX(Table1[IHME]),Table1[[#This Row],[IHME]],#N/A)</f>
        <v>#N/A</v>
      </c>
    </row>
    <row r="54" spans="1:16" x14ac:dyDescent="0.35">
      <c r="A54" s="3"/>
      <c r="B54">
        <v>2002</v>
      </c>
      <c r="C54" s="2">
        <v>6271638000</v>
      </c>
      <c r="D54" s="2"/>
      <c r="E54" s="2"/>
      <c r="F54" s="2"/>
      <c r="G54" s="2"/>
      <c r="H54" s="2"/>
      <c r="L54" s="1"/>
      <c r="M54" s="2"/>
      <c r="N54" t="e">
        <f>IF(Table1[[#This Row],[UN]]=MAX(Table1[UN]),Table1[[#This Row],[UN]],#N/A)</f>
        <v>#N/A</v>
      </c>
      <c r="O54" t="e">
        <f>IF(Table1[[#This Row],[IIASA]]=MAX(Table1[IIASA]),Table1[[#This Row],[IIASA]],#N/A)</f>
        <v>#N/A</v>
      </c>
      <c r="P54" t="e">
        <f>IF(Table1[[#This Row],[IHME]]=MAX(Table1[IHME]),Table1[[#This Row],[IHME]],#N/A)</f>
        <v>#N/A</v>
      </c>
    </row>
    <row r="55" spans="1:16" x14ac:dyDescent="0.35">
      <c r="A55" s="3"/>
      <c r="B55">
        <v>2003</v>
      </c>
      <c r="C55" s="2">
        <v>6353177000</v>
      </c>
      <c r="D55" s="2"/>
      <c r="E55" s="2"/>
      <c r="F55" s="2"/>
      <c r="G55" s="2"/>
      <c r="H55" s="2"/>
      <c r="L55" s="1"/>
      <c r="M55" s="2"/>
      <c r="N55" t="e">
        <f>IF(Table1[[#This Row],[UN]]=MAX(Table1[UN]),Table1[[#This Row],[UN]],#N/A)</f>
        <v>#N/A</v>
      </c>
      <c r="O55" t="e">
        <f>IF(Table1[[#This Row],[IIASA]]=MAX(Table1[IIASA]),Table1[[#This Row],[IIASA]],#N/A)</f>
        <v>#N/A</v>
      </c>
      <c r="P55" t="e">
        <f>IF(Table1[[#This Row],[IHME]]=MAX(Table1[IHME]),Table1[[#This Row],[IHME]],#N/A)</f>
        <v>#N/A</v>
      </c>
    </row>
    <row r="56" spans="1:16" x14ac:dyDescent="0.35">
      <c r="A56" s="3"/>
      <c r="B56">
        <v>2004</v>
      </c>
      <c r="C56" s="2">
        <v>6434620000</v>
      </c>
      <c r="D56" s="2"/>
      <c r="E56" s="2"/>
      <c r="F56" s="2"/>
      <c r="G56" s="2"/>
      <c r="H56" s="2"/>
      <c r="L56" s="1"/>
      <c r="M56" s="2"/>
      <c r="N56" t="e">
        <f>IF(Table1[[#This Row],[UN]]=MAX(Table1[UN]),Table1[[#This Row],[UN]],#N/A)</f>
        <v>#N/A</v>
      </c>
      <c r="O56" t="e">
        <f>IF(Table1[[#This Row],[IIASA]]=MAX(Table1[IIASA]),Table1[[#This Row],[IIASA]],#N/A)</f>
        <v>#N/A</v>
      </c>
      <c r="P56" t="e">
        <f>IF(Table1[[#This Row],[IHME]]=MAX(Table1[IHME]),Table1[[#This Row],[IHME]],#N/A)</f>
        <v>#N/A</v>
      </c>
    </row>
    <row r="57" spans="1:16" x14ac:dyDescent="0.35">
      <c r="A57" s="3"/>
      <c r="B57">
        <v>2005</v>
      </c>
      <c r="C57" s="2">
        <v>6516883000</v>
      </c>
      <c r="D57" s="2"/>
      <c r="E57" s="2"/>
      <c r="F57" s="2"/>
      <c r="G57" s="2"/>
      <c r="H57" s="2"/>
      <c r="L57" s="1"/>
      <c r="M57" s="2"/>
      <c r="N57" t="e">
        <f>IF(Table1[[#This Row],[UN]]=MAX(Table1[UN]),Table1[[#This Row],[UN]],#N/A)</f>
        <v>#N/A</v>
      </c>
      <c r="O57" t="e">
        <f>IF(Table1[[#This Row],[IIASA]]=MAX(Table1[IIASA]),Table1[[#This Row],[IIASA]],#N/A)</f>
        <v>#N/A</v>
      </c>
      <c r="P57" t="e">
        <f>IF(Table1[[#This Row],[IHME]]=MAX(Table1[IHME]),Table1[[#This Row],[IHME]],#N/A)</f>
        <v>#N/A</v>
      </c>
    </row>
    <row r="58" spans="1:16" x14ac:dyDescent="0.35">
      <c r="A58" s="3"/>
      <c r="B58">
        <v>2006</v>
      </c>
      <c r="C58" s="2">
        <v>6599469000</v>
      </c>
      <c r="D58" s="2"/>
      <c r="E58" s="2"/>
      <c r="F58" s="2"/>
      <c r="G58" s="2"/>
      <c r="H58" s="2"/>
      <c r="L58" s="1"/>
      <c r="M58" s="2"/>
      <c r="N58" t="e">
        <f>IF(Table1[[#This Row],[UN]]=MAX(Table1[UN]),Table1[[#This Row],[UN]],#N/A)</f>
        <v>#N/A</v>
      </c>
      <c r="O58" t="e">
        <f>IF(Table1[[#This Row],[IIASA]]=MAX(Table1[IIASA]),Table1[[#This Row],[IIASA]],#N/A)</f>
        <v>#N/A</v>
      </c>
      <c r="P58" t="e">
        <f>IF(Table1[[#This Row],[IHME]]=MAX(Table1[IHME]),Table1[[#This Row],[IHME]],#N/A)</f>
        <v>#N/A</v>
      </c>
    </row>
    <row r="59" spans="1:16" x14ac:dyDescent="0.35">
      <c r="A59" s="3"/>
      <c r="B59">
        <v>2007</v>
      </c>
      <c r="C59" s="2">
        <v>6683363000</v>
      </c>
      <c r="D59" s="2"/>
      <c r="E59" s="2"/>
      <c r="F59" s="2"/>
      <c r="G59" s="2"/>
      <c r="H59" s="2"/>
      <c r="L59" s="1"/>
      <c r="M59" s="2"/>
      <c r="N59" t="e">
        <f>IF(Table1[[#This Row],[UN]]=MAX(Table1[UN]),Table1[[#This Row],[UN]],#N/A)</f>
        <v>#N/A</v>
      </c>
      <c r="O59" t="e">
        <f>IF(Table1[[#This Row],[IIASA]]=MAX(Table1[IIASA]),Table1[[#This Row],[IIASA]],#N/A)</f>
        <v>#N/A</v>
      </c>
      <c r="P59" t="e">
        <f>IF(Table1[[#This Row],[IHME]]=MAX(Table1[IHME]),Table1[[#This Row],[IHME]],#N/A)</f>
        <v>#N/A</v>
      </c>
    </row>
    <row r="60" spans="1:16" x14ac:dyDescent="0.35">
      <c r="A60" s="3"/>
      <c r="B60">
        <v>2008</v>
      </c>
      <c r="C60" s="2">
        <v>6768534000</v>
      </c>
      <c r="D60" s="2"/>
      <c r="E60" s="2"/>
      <c r="F60" s="2"/>
      <c r="G60" s="2"/>
      <c r="H60" s="2"/>
      <c r="L60" s="1"/>
      <c r="M60" s="2"/>
      <c r="N60" t="e">
        <f>IF(Table1[[#This Row],[UN]]=MAX(Table1[UN]),Table1[[#This Row],[UN]],#N/A)</f>
        <v>#N/A</v>
      </c>
      <c r="O60" t="e">
        <f>IF(Table1[[#This Row],[IIASA]]=MAX(Table1[IIASA]),Table1[[#This Row],[IIASA]],#N/A)</f>
        <v>#N/A</v>
      </c>
      <c r="P60" t="e">
        <f>IF(Table1[[#This Row],[IHME]]=MAX(Table1[IHME]),Table1[[#This Row],[IHME]],#N/A)</f>
        <v>#N/A</v>
      </c>
    </row>
    <row r="61" spans="1:16" x14ac:dyDescent="0.35">
      <c r="A61" s="3"/>
      <c r="B61">
        <v>2009</v>
      </c>
      <c r="C61" s="2">
        <v>6854661000</v>
      </c>
      <c r="D61" s="2"/>
      <c r="E61" s="2"/>
      <c r="F61" s="2"/>
      <c r="G61" s="2"/>
      <c r="H61" s="2"/>
      <c r="L61" s="1"/>
      <c r="M61" s="2"/>
      <c r="N61" t="e">
        <f>IF(Table1[[#This Row],[UN]]=MAX(Table1[UN]),Table1[[#This Row],[UN]],#N/A)</f>
        <v>#N/A</v>
      </c>
      <c r="O61" t="e">
        <f>IF(Table1[[#This Row],[IIASA]]=MAX(Table1[IIASA]),Table1[[#This Row],[IIASA]],#N/A)</f>
        <v>#N/A</v>
      </c>
      <c r="P61" t="e">
        <f>IF(Table1[[#This Row],[IHME]]=MAX(Table1[IHME]),Table1[[#This Row],[IHME]],#N/A)</f>
        <v>#N/A</v>
      </c>
    </row>
    <row r="62" spans="1:16" x14ac:dyDescent="0.35">
      <c r="A62" s="3"/>
      <c r="B62">
        <v>2010</v>
      </c>
      <c r="C62" s="2">
        <v>6941951000</v>
      </c>
      <c r="D62" s="2"/>
      <c r="E62" s="2"/>
      <c r="F62" s="2"/>
      <c r="G62" s="2"/>
      <c r="H62" s="2"/>
      <c r="L62" s="1"/>
      <c r="M62" s="2"/>
      <c r="N62" t="e">
        <f>IF(Table1[[#This Row],[UN]]=MAX(Table1[UN]),Table1[[#This Row],[UN]],#N/A)</f>
        <v>#N/A</v>
      </c>
      <c r="O62" t="e">
        <f>IF(Table1[[#This Row],[IIASA]]=MAX(Table1[IIASA]),Table1[[#This Row],[IIASA]],#N/A)</f>
        <v>#N/A</v>
      </c>
      <c r="P62" t="e">
        <f>IF(Table1[[#This Row],[IHME]]=MAX(Table1[IHME]),Table1[[#This Row],[IHME]],#N/A)</f>
        <v>#N/A</v>
      </c>
    </row>
    <row r="63" spans="1:16" x14ac:dyDescent="0.35">
      <c r="A63" s="3"/>
      <c r="B63">
        <v>2011</v>
      </c>
      <c r="C63" s="2">
        <v>7029255000</v>
      </c>
      <c r="D63" s="2"/>
      <c r="E63" s="2"/>
      <c r="F63" s="2"/>
      <c r="G63" s="2"/>
      <c r="H63" s="2"/>
      <c r="L63" s="1"/>
      <c r="M63" s="2"/>
      <c r="N63" t="e">
        <f>IF(Table1[[#This Row],[UN]]=MAX(Table1[UN]),Table1[[#This Row],[UN]],#N/A)</f>
        <v>#N/A</v>
      </c>
      <c r="O63" t="e">
        <f>IF(Table1[[#This Row],[IIASA]]=MAX(Table1[IIASA]),Table1[[#This Row],[IIASA]],#N/A)</f>
        <v>#N/A</v>
      </c>
      <c r="P63" t="e">
        <f>IF(Table1[[#This Row],[IHME]]=MAX(Table1[IHME]),Table1[[#This Row],[IHME]],#N/A)</f>
        <v>#N/A</v>
      </c>
    </row>
    <row r="64" spans="1:16" x14ac:dyDescent="0.35">
      <c r="A64" s="3"/>
      <c r="B64">
        <v>2012</v>
      </c>
      <c r="C64" s="2">
        <v>7116996000</v>
      </c>
      <c r="D64" s="2"/>
      <c r="E64" s="2"/>
      <c r="F64" s="2"/>
      <c r="G64" s="2"/>
      <c r="H64" s="2"/>
      <c r="L64" s="1"/>
      <c r="M64" s="2"/>
      <c r="N64" t="e">
        <f>IF(Table1[[#This Row],[UN]]=MAX(Table1[UN]),Table1[[#This Row],[UN]],#N/A)</f>
        <v>#N/A</v>
      </c>
      <c r="O64" t="e">
        <f>IF(Table1[[#This Row],[IIASA]]=MAX(Table1[IIASA]),Table1[[#This Row],[IIASA]],#N/A)</f>
        <v>#N/A</v>
      </c>
      <c r="P64" t="e">
        <f>IF(Table1[[#This Row],[IHME]]=MAX(Table1[IHME]),Table1[[#This Row],[IHME]],#N/A)</f>
        <v>#N/A</v>
      </c>
    </row>
    <row r="65" spans="1:16" x14ac:dyDescent="0.35">
      <c r="A65" s="3"/>
      <c r="B65">
        <v>2013</v>
      </c>
      <c r="C65" s="2">
        <v>7206400000</v>
      </c>
      <c r="D65" s="2"/>
      <c r="E65" s="2"/>
      <c r="F65" s="2"/>
      <c r="G65" s="2"/>
      <c r="H65" s="2"/>
      <c r="L65" s="1"/>
      <c r="M65" s="2"/>
      <c r="N65" t="e">
        <f>IF(Table1[[#This Row],[UN]]=MAX(Table1[UN]),Table1[[#This Row],[UN]],#N/A)</f>
        <v>#N/A</v>
      </c>
      <c r="O65" t="e">
        <f>IF(Table1[[#This Row],[IIASA]]=MAX(Table1[IIASA]),Table1[[#This Row],[IIASA]],#N/A)</f>
        <v>#N/A</v>
      </c>
      <c r="P65" t="e">
        <f>IF(Table1[[#This Row],[IHME]]=MAX(Table1[IHME]),Table1[[#This Row],[IHME]],#N/A)</f>
        <v>#N/A</v>
      </c>
    </row>
    <row r="66" spans="1:16" x14ac:dyDescent="0.35">
      <c r="A66" s="3"/>
      <c r="B66">
        <v>2014</v>
      </c>
      <c r="C66" s="2">
        <v>7294787000</v>
      </c>
      <c r="D66" s="2"/>
      <c r="E66" s="2"/>
      <c r="F66" s="2"/>
      <c r="G66" s="2"/>
      <c r="H66" s="2"/>
      <c r="L66" s="1"/>
      <c r="M66" s="2"/>
      <c r="N66" t="e">
        <f>IF(Table1[[#This Row],[UN]]=MAX(Table1[UN]),Table1[[#This Row],[UN]],#N/A)</f>
        <v>#N/A</v>
      </c>
      <c r="O66" t="e">
        <f>IF(Table1[[#This Row],[IIASA]]=MAX(Table1[IIASA]),Table1[[#This Row],[IIASA]],#N/A)</f>
        <v>#N/A</v>
      </c>
      <c r="P66" t="e">
        <f>IF(Table1[[#This Row],[IHME]]=MAX(Table1[IHME]),Table1[[#This Row],[IHME]],#N/A)</f>
        <v>#N/A</v>
      </c>
    </row>
    <row r="67" spans="1:16" x14ac:dyDescent="0.35">
      <c r="A67" s="3"/>
      <c r="B67">
        <v>2015</v>
      </c>
      <c r="C67" s="2">
        <v>7383240000</v>
      </c>
      <c r="D67" s="2"/>
      <c r="E67" s="2"/>
      <c r="F67" s="2"/>
      <c r="G67" s="2"/>
      <c r="H67" s="2"/>
      <c r="L67" s="1"/>
      <c r="M67" s="2"/>
      <c r="N67" t="e">
        <f>IF(Table1[[#This Row],[UN]]=MAX(Table1[UN]),Table1[[#This Row],[UN]],#N/A)</f>
        <v>#N/A</v>
      </c>
      <c r="O67" t="e">
        <f>IF(Table1[[#This Row],[IIASA]]=MAX(Table1[IIASA]),Table1[[#This Row],[IIASA]],#N/A)</f>
        <v>#N/A</v>
      </c>
      <c r="P67" t="e">
        <f>IF(Table1[[#This Row],[IHME]]=MAX(Table1[IHME]),Table1[[#This Row],[IHME]],#N/A)</f>
        <v>#N/A</v>
      </c>
    </row>
    <row r="68" spans="1:16" x14ac:dyDescent="0.35">
      <c r="A68" s="3"/>
      <c r="B68">
        <v>2016</v>
      </c>
      <c r="C68" s="2">
        <v>7469955000</v>
      </c>
      <c r="D68" s="2"/>
      <c r="E68" s="2"/>
      <c r="F68" s="2"/>
      <c r="G68" s="2"/>
      <c r="H68" s="2"/>
      <c r="L68" s="1"/>
      <c r="M68" s="2"/>
      <c r="N68" t="e">
        <f>IF(Table1[[#This Row],[UN]]=MAX(Table1[UN]),Table1[[#This Row],[UN]],#N/A)</f>
        <v>#N/A</v>
      </c>
      <c r="O68" t="e">
        <f>IF(Table1[[#This Row],[IIASA]]=MAX(Table1[IIASA]),Table1[[#This Row],[IIASA]],#N/A)</f>
        <v>#N/A</v>
      </c>
      <c r="P68" t="e">
        <f>IF(Table1[[#This Row],[IHME]]=MAX(Table1[IHME]),Table1[[#This Row],[IHME]],#N/A)</f>
        <v>#N/A</v>
      </c>
    </row>
    <row r="69" spans="1:16" x14ac:dyDescent="0.35">
      <c r="A69" s="3"/>
      <c r="B69">
        <v>2017</v>
      </c>
      <c r="C69" s="2">
        <v>7556993000</v>
      </c>
      <c r="D69" s="2"/>
      <c r="E69" s="2"/>
      <c r="F69" s="2"/>
      <c r="G69" s="2"/>
      <c r="H69" s="2"/>
      <c r="L69" s="1"/>
      <c r="M69" s="2"/>
      <c r="N69" t="e">
        <f>IF(Table1[[#This Row],[UN]]=MAX(Table1[UN]),Table1[[#This Row],[UN]],#N/A)</f>
        <v>#N/A</v>
      </c>
      <c r="O69" t="e">
        <f>IF(Table1[[#This Row],[IIASA]]=MAX(Table1[IIASA]),Table1[[#This Row],[IIASA]],#N/A)</f>
        <v>#N/A</v>
      </c>
      <c r="P69" t="e">
        <f>IF(Table1[[#This Row],[IHME]]=MAX(Table1[IHME]),Table1[[#This Row],[IHME]],#N/A)</f>
        <v>#N/A</v>
      </c>
    </row>
    <row r="70" spans="1:16" x14ac:dyDescent="0.35">
      <c r="A70" s="3"/>
      <c r="B70">
        <v>2018</v>
      </c>
      <c r="C70" s="2">
        <v>7642651000</v>
      </c>
      <c r="D70" s="2"/>
      <c r="E70" s="2"/>
      <c r="F70" s="2"/>
      <c r="G70" s="2"/>
      <c r="H70" s="2"/>
      <c r="L70" s="1"/>
      <c r="M70" s="2"/>
      <c r="N70" t="e">
        <f>IF(Table1[[#This Row],[UN]]=MAX(Table1[UN]),Table1[[#This Row],[UN]],#N/A)</f>
        <v>#N/A</v>
      </c>
      <c r="O70" t="e">
        <f>IF(Table1[[#This Row],[IIASA]]=MAX(Table1[IIASA]),Table1[[#This Row],[IIASA]],#N/A)</f>
        <v>#N/A</v>
      </c>
      <c r="P70" t="e">
        <f>IF(Table1[[#This Row],[IHME]]=MAX(Table1[IHME]),Table1[[#This Row],[IHME]],#N/A)</f>
        <v>#N/A</v>
      </c>
    </row>
    <row r="71" spans="1:16" x14ac:dyDescent="0.35">
      <c r="A71" s="3"/>
      <c r="B71">
        <v>2019</v>
      </c>
      <c r="C71" s="2">
        <v>7724928000</v>
      </c>
      <c r="D71" s="2"/>
      <c r="E71" s="2"/>
      <c r="F71" s="2"/>
      <c r="G71" s="2"/>
      <c r="H71" s="2"/>
      <c r="L71" s="1"/>
      <c r="M71" s="2"/>
      <c r="N71" t="e">
        <f>IF(Table1[[#This Row],[UN]]=MAX(Table1[UN]),Table1[[#This Row],[UN]],#N/A)</f>
        <v>#N/A</v>
      </c>
      <c r="O71" t="e">
        <f>IF(Table1[[#This Row],[IIASA]]=MAX(Table1[IIASA]),Table1[[#This Row],[IIASA]],#N/A)</f>
        <v>#N/A</v>
      </c>
      <c r="P71" t="e">
        <f>IF(Table1[[#This Row],[IHME]]=MAX(Table1[IHME]),Table1[[#This Row],[IHME]],#N/A)</f>
        <v>#N/A</v>
      </c>
    </row>
    <row r="72" spans="1:16" x14ac:dyDescent="0.35">
      <c r="A72" s="3"/>
      <c r="B72">
        <v>2020</v>
      </c>
      <c r="C72" s="2">
        <v>7804974000</v>
      </c>
      <c r="D72" s="2"/>
      <c r="E72" s="2"/>
      <c r="F72" s="2"/>
      <c r="G72" s="2"/>
      <c r="H72" s="2"/>
      <c r="L72" s="1"/>
      <c r="M72" s="2"/>
      <c r="N72" t="e">
        <f>IF(Table1[[#This Row],[UN]]=MAX(Table1[UN]),Table1[[#This Row],[UN]],#N/A)</f>
        <v>#N/A</v>
      </c>
      <c r="O72" t="e">
        <f>IF(Table1[[#This Row],[IIASA]]=MAX(Table1[IIASA]),Table1[[#This Row],[IIASA]],#N/A)</f>
        <v>#N/A</v>
      </c>
      <c r="P72" t="e">
        <f>IF(Table1[[#This Row],[IHME]]=MAX(Table1[IHME]),Table1[[#This Row],[IHME]],#N/A)</f>
        <v>#N/A</v>
      </c>
    </row>
    <row r="73" spans="1:16" x14ac:dyDescent="0.35">
      <c r="A73" s="3"/>
      <c r="B73">
        <v>2021</v>
      </c>
      <c r="C73" s="2">
        <v>7876932000</v>
      </c>
      <c r="D73" s="2"/>
      <c r="E73" s="2"/>
      <c r="F73" s="2"/>
      <c r="G73" s="2"/>
      <c r="H73" s="2"/>
      <c r="L73" s="1"/>
      <c r="M73" s="2"/>
      <c r="N73" t="e">
        <f>IF(Table1[[#This Row],[UN]]=MAX(Table1[UN]),Table1[[#This Row],[UN]],#N/A)</f>
        <v>#N/A</v>
      </c>
      <c r="O73" t="e">
        <f>IF(Table1[[#This Row],[IIASA]]=MAX(Table1[IIASA]),Table1[[#This Row],[IIASA]],#N/A)</f>
        <v>#N/A</v>
      </c>
      <c r="P73" t="e">
        <f>IF(Table1[[#This Row],[IHME]]=MAX(Table1[IHME]),Table1[[#This Row],[IHME]],#N/A)</f>
        <v>#N/A</v>
      </c>
    </row>
    <row r="74" spans="1:16" x14ac:dyDescent="0.35">
      <c r="A74" s="3"/>
      <c r="B74">
        <v>2022</v>
      </c>
      <c r="C74" s="2">
        <v>7941658000</v>
      </c>
      <c r="D74" s="2">
        <v>7941658000</v>
      </c>
      <c r="E74" s="2">
        <v>7941658000</v>
      </c>
      <c r="F74" s="2">
        <v>7941658000</v>
      </c>
      <c r="G74" s="2">
        <v>7941658000</v>
      </c>
      <c r="H74" s="2">
        <v>7941658000</v>
      </c>
      <c r="I74" s="2">
        <f>'queries and equations'!$H$2+('queries and equations'!$D$2*Table1[[#This Row],[Year]]^4)+('queries and equations'!$E$2*Table1[[#This Row],[Year]]^3)+('queries and equations'!$F$2*Table1[[#This Row],[Year]]^2)</f>
        <v>7941286290.75</v>
      </c>
      <c r="J74" s="1">
        <f>'queries and equations'!$H$15+('queries and equations'!$D$15*Table1[[#This Row],[Year]]^4)+('queries and equations'!$E$15*Table1[[#This Row],[Year]]^3)+('queries and equations'!$F$15*Table1[[#This Row],[Year]]^2)</f>
        <v>7940209558.1367188</v>
      </c>
      <c r="K74" s="1">
        <f>'queries and equations'!$H$27+('queries and equations'!$D$27*Table1[[#This Row],[Year]]^4)+('queries and equations'!$E$27*Table1[[#This Row],[Year]]^3)+('queries and equations'!$F$27*Table1[[#This Row],[Year]]^2)</f>
        <v>7941386138.765625</v>
      </c>
      <c r="L74" s="1">
        <f>'queries and equations'!$H$40+('queries and equations'!$D$40*Table1[[#This Row],[Year]]^4)+('queries and equations'!$E$40*Table1[[#This Row],[Year]]^3)+('queries and equations'!$F$40*Table1[[#This Row],[Year]]^2)</f>
        <v>7941260359.15625</v>
      </c>
      <c r="M74" s="2">
        <f>Table1[[#This Row],[Lower]]</f>
        <v>7941658000</v>
      </c>
      <c r="N74" t="e">
        <f>IF(Table1[[#This Row],[UN]]=MAX(Table1[UN]),Table1[[#This Row],[UN]],#N/A)</f>
        <v>#N/A</v>
      </c>
      <c r="O74" t="e">
        <f>IF(Table1[[#This Row],[IIASA]]=MAX(Table1[IIASA]),Table1[[#This Row],[IIASA]],#N/A)</f>
        <v>#N/A</v>
      </c>
      <c r="P74" t="e">
        <f>IF(Table1[[#This Row],[IHME]]=MAX(Table1[IHME]),Table1[[#This Row],[IHME]],#N/A)</f>
        <v>#N/A</v>
      </c>
    </row>
    <row r="75" spans="1:16" x14ac:dyDescent="0.35">
      <c r="A75" s="3"/>
      <c r="B75">
        <v>2023</v>
      </c>
      <c r="C75" s="2"/>
      <c r="D75" s="2"/>
      <c r="E75" s="2"/>
      <c r="F75" s="2"/>
      <c r="G75" s="2"/>
      <c r="H75" s="2"/>
      <c r="I75" s="2">
        <f>'queries and equations'!$H$2+('queries and equations'!$D$2*Table1[[#This Row],[Year]]^4)+('queries and equations'!$E$2*Table1[[#This Row],[Year]]^3)+('queries and equations'!$F$2*Table1[[#This Row],[Year]]^2)</f>
        <v>8024120947.2421875</v>
      </c>
      <c r="J75" s="1">
        <f>'queries and equations'!$H$15+('queries and equations'!$D$15*Table1[[#This Row],[Year]]^4)+('queries and equations'!$E$15*Table1[[#This Row],[Year]]^3)+('queries and equations'!$F$15*Table1[[#This Row],[Year]]^2)</f>
        <v>8003172372.1445313</v>
      </c>
      <c r="K75" s="1">
        <f>'queries and equations'!$H$27+('queries and equations'!$D$27*Table1[[#This Row],[Year]]^4)+('queries and equations'!$E$27*Table1[[#This Row],[Year]]^3)+('queries and equations'!$F$27*Table1[[#This Row],[Year]]^2)</f>
        <v>8032238923.6953125</v>
      </c>
      <c r="L75" s="1">
        <f>'queries and equations'!$H$40+('queries and equations'!$D$40*Table1[[#This Row],[Year]]^4)+('queries and equations'!$E$40*Table1[[#This Row],[Year]]^3)+('queries and equations'!$F$40*Table1[[#This Row],[Year]]^2)</f>
        <v>8010887171.96875</v>
      </c>
      <c r="M75" s="2">
        <f>M74+'queries and equations'!$D$53</f>
        <v>8029585461.5384617</v>
      </c>
      <c r="N75" t="e">
        <f>IF(Table1[[#This Row],[UN]]=MAX(Table1[UN]),Table1[[#This Row],[UN]],#N/A)</f>
        <v>#N/A</v>
      </c>
      <c r="O75" t="e">
        <f>IF(Table1[[#This Row],[IIASA]]=MAX(Table1[IIASA]),Table1[[#This Row],[IIASA]],#N/A)</f>
        <v>#N/A</v>
      </c>
      <c r="P75" t="e">
        <f>IF(Table1[[#This Row],[IHME]]=MAX(Table1[IHME]),Table1[[#This Row],[IHME]],#N/A)</f>
        <v>#N/A</v>
      </c>
    </row>
    <row r="76" spans="1:16" x14ac:dyDescent="0.35">
      <c r="A76" s="3"/>
      <c r="B76">
        <v>2024</v>
      </c>
      <c r="C76" s="2"/>
      <c r="D76" s="2"/>
      <c r="E76" s="2"/>
      <c r="F76" s="2"/>
      <c r="G76" s="2"/>
      <c r="H76" s="2"/>
      <c r="I76" s="2">
        <f>'queries and equations'!$H$2+('queries and equations'!$D$2*Table1[[#This Row],[Year]]^4)+('queries and equations'!$E$2*Table1[[#This Row],[Year]]^3)+('queries and equations'!$F$2*Table1[[#This Row],[Year]]^2)</f>
        <v>8105366860.5351563</v>
      </c>
      <c r="J76" s="1">
        <f>'queries and equations'!$H$15+('queries and equations'!$D$15*Table1[[#This Row],[Year]]^4)+('queries and equations'!$E$15*Table1[[#This Row],[Year]]^3)+('queries and equations'!$F$15*Table1[[#This Row],[Year]]^2)</f>
        <v>8064601340.5859375</v>
      </c>
      <c r="K76" s="1">
        <f>'queries and equations'!$H$27+('queries and equations'!$D$27*Table1[[#This Row],[Year]]^4)+('queries and equations'!$E$27*Table1[[#This Row],[Year]]^3)+('queries and equations'!$F$27*Table1[[#This Row],[Year]]^2)</f>
        <v>8120432763.609375</v>
      </c>
      <c r="L76" s="1">
        <f>'queries and equations'!$H$40+('queries and equations'!$D$40*Table1[[#This Row],[Year]]^4)+('queries and equations'!$E$40*Table1[[#This Row],[Year]]^3)+('queries and equations'!$F$40*Table1[[#This Row],[Year]]^2)</f>
        <v>8077013945.5</v>
      </c>
      <c r="M76" s="2">
        <f>M75+'queries and equations'!$D$53</f>
        <v>8117512923.0769234</v>
      </c>
      <c r="N76" t="e">
        <f>IF(Table1[[#This Row],[UN]]=MAX(Table1[UN]),Table1[[#This Row],[UN]],#N/A)</f>
        <v>#N/A</v>
      </c>
      <c r="O76" t="e">
        <f>IF(Table1[[#This Row],[IIASA]]=MAX(Table1[IIASA]),Table1[[#This Row],[IIASA]],#N/A)</f>
        <v>#N/A</v>
      </c>
      <c r="P76" t="e">
        <f>IF(Table1[[#This Row],[IHME]]=MAX(Table1[IHME]),Table1[[#This Row],[IHME]],#N/A)</f>
        <v>#N/A</v>
      </c>
    </row>
    <row r="77" spans="1:16" x14ac:dyDescent="0.35">
      <c r="A77" s="3"/>
      <c r="B77">
        <v>2025</v>
      </c>
      <c r="C77" s="2"/>
      <c r="D77" s="2"/>
      <c r="E77" s="2"/>
      <c r="F77" s="2"/>
      <c r="G77" s="2"/>
      <c r="H77" s="2"/>
      <c r="I77" s="2">
        <f>'queries and equations'!$H$2+('queries and equations'!$D$2*Table1[[#This Row],[Year]]^4)+('queries and equations'!$E$2*Table1[[#This Row],[Year]]^3)+('queries and equations'!$F$2*Table1[[#This Row],[Year]]^2)</f>
        <v>8185033218.734375</v>
      </c>
      <c r="J77" s="1">
        <f>'queries and equations'!$H$15+('queries and equations'!$D$15*Table1[[#This Row],[Year]]^4)+('queries and equations'!$E$15*Table1[[#This Row],[Year]]^3)+('queries and equations'!$F$15*Table1[[#This Row],[Year]]^2)</f>
        <v>8124505335.6875</v>
      </c>
      <c r="K77" s="1">
        <f>'queries and equations'!$H$27+('queries and equations'!$D$27*Table1[[#This Row],[Year]]^4)+('queries and equations'!$E$27*Table1[[#This Row],[Year]]^3)+('queries and equations'!$F$27*Table1[[#This Row],[Year]]^2)</f>
        <v>8205989849.4765625</v>
      </c>
      <c r="L77" s="1">
        <f>'queries and equations'!$H$40+('queries and equations'!$D$40*Table1[[#This Row],[Year]]^4)+('queries and equations'!$E$40*Table1[[#This Row],[Year]]^3)+('queries and equations'!$F$40*Table1[[#This Row],[Year]]^2)</f>
        <v>8139690609.765625</v>
      </c>
      <c r="M77" s="2">
        <f>M76+'queries and equations'!$D$53</f>
        <v>8205440384.6153851</v>
      </c>
      <c r="N77" t="e">
        <f>IF(Table1[[#This Row],[UN]]=MAX(Table1[UN]),Table1[[#This Row],[UN]],#N/A)</f>
        <v>#N/A</v>
      </c>
      <c r="O77" t="e">
        <f>IF(Table1[[#This Row],[IIASA]]=MAX(Table1[IIASA]),Table1[[#This Row],[IIASA]],#N/A)</f>
        <v>#N/A</v>
      </c>
      <c r="P77" t="e">
        <f>IF(Table1[[#This Row],[IHME]]=MAX(Table1[IHME]),Table1[[#This Row],[IHME]],#N/A)</f>
        <v>#N/A</v>
      </c>
    </row>
    <row r="78" spans="1:16" x14ac:dyDescent="0.35">
      <c r="A78" s="3"/>
      <c r="B78">
        <v>2026</v>
      </c>
      <c r="C78" s="2"/>
      <c r="D78" s="2"/>
      <c r="E78" s="2"/>
      <c r="F78" s="2"/>
      <c r="G78" s="2"/>
      <c r="H78" s="2"/>
      <c r="I78" s="2">
        <f>'queries and equations'!$H$2+('queries and equations'!$D$2*Table1[[#This Row],[Year]]^4)+('queries and equations'!$E$2*Table1[[#This Row],[Year]]^3)+('queries and equations'!$F$2*Table1[[#This Row],[Year]]^2)</f>
        <v>8263129225.9492188</v>
      </c>
      <c r="J78" s="1">
        <f>'queries and equations'!$H$15+('queries and equations'!$D$15*Table1[[#This Row],[Year]]^4)+('queries and equations'!$E$15*Table1[[#This Row],[Year]]^3)+('queries and equations'!$F$15*Table1[[#This Row],[Year]]^2)</f>
        <v>8182893245.1367188</v>
      </c>
      <c r="K78" s="1">
        <f>'queries and equations'!$H$27+('queries and equations'!$D$27*Table1[[#This Row],[Year]]^4)+('queries and equations'!$E$27*Table1[[#This Row],[Year]]^3)+('queries and equations'!$F$27*Table1[[#This Row],[Year]]^2)</f>
        <v>8288932409.171875</v>
      </c>
      <c r="L78" s="1">
        <f>'queries and equations'!$H$40+('queries and equations'!$D$40*Table1[[#This Row],[Year]]^4)+('queries and equations'!$E$40*Table1[[#This Row],[Year]]^3)+('queries and equations'!$F$40*Table1[[#This Row],[Year]]^2)</f>
        <v>8198967174.09375</v>
      </c>
      <c r="M78" s="2">
        <f>M77+'queries and equations'!$D$53</f>
        <v>8293367846.1538467</v>
      </c>
      <c r="N78" t="e">
        <f>IF(Table1[[#This Row],[UN]]=MAX(Table1[UN]),Table1[[#This Row],[UN]],#N/A)</f>
        <v>#N/A</v>
      </c>
      <c r="O78" t="e">
        <f>IF(Table1[[#This Row],[IIASA]]=MAX(Table1[IIASA]),Table1[[#This Row],[IIASA]],#N/A)</f>
        <v>#N/A</v>
      </c>
      <c r="P78" t="e">
        <f>IF(Table1[[#This Row],[IHME]]=MAX(Table1[IHME]),Table1[[#This Row],[IHME]],#N/A)</f>
        <v>#N/A</v>
      </c>
    </row>
    <row r="79" spans="1:16" x14ac:dyDescent="0.35">
      <c r="A79" s="3"/>
      <c r="B79">
        <v>2027</v>
      </c>
      <c r="C79" s="2"/>
      <c r="D79" s="2"/>
      <c r="E79" s="2"/>
      <c r="F79" s="2"/>
      <c r="G79" s="2"/>
      <c r="H79" s="2"/>
      <c r="I79" s="2">
        <f>'queries and equations'!$H$2+('queries and equations'!$D$2*Table1[[#This Row],[Year]]^4)+('queries and equations'!$E$2*Table1[[#This Row],[Year]]^3)+('queries and equations'!$F$2*Table1[[#This Row],[Year]]^2)</f>
        <v>8339664102.2851563</v>
      </c>
      <c r="J79" s="1">
        <f>'queries and equations'!$H$15+('queries and equations'!$D$15*Table1[[#This Row],[Year]]^4)+('queries and equations'!$E$15*Table1[[#This Row],[Year]]^3)+('queries and equations'!$F$15*Table1[[#This Row],[Year]]^2)</f>
        <v>8239773972.0507813</v>
      </c>
      <c r="K79" s="1">
        <f>'queries and equations'!$H$27+('queries and equations'!$D$27*Table1[[#This Row],[Year]]^4)+('queries and equations'!$E$27*Table1[[#This Row],[Year]]^3)+('queries and equations'!$F$27*Table1[[#This Row],[Year]]^2)</f>
        <v>8369282707.3671875</v>
      </c>
      <c r="L79" s="1">
        <f>'queries and equations'!$H$40+('queries and equations'!$D$40*Table1[[#This Row],[Year]]^4)+('queries and equations'!$E$40*Table1[[#This Row],[Year]]^3)+('queries and equations'!$F$40*Table1[[#This Row],[Year]]^2)</f>
        <v>8254893726.84375</v>
      </c>
      <c r="M79" s="2">
        <f>M78+'queries and equations'!$D$53</f>
        <v>8381295307.6923084</v>
      </c>
      <c r="N79" t="e">
        <f>IF(Table1[[#This Row],[UN]]=MAX(Table1[UN]),Table1[[#This Row],[UN]],#N/A)</f>
        <v>#N/A</v>
      </c>
      <c r="O79" t="e">
        <f>IF(Table1[[#This Row],[IIASA]]=MAX(Table1[IIASA]),Table1[[#This Row],[IIASA]],#N/A)</f>
        <v>#N/A</v>
      </c>
      <c r="P79" t="e">
        <f>IF(Table1[[#This Row],[IHME]]=MAX(Table1[IHME]),Table1[[#This Row],[IHME]],#N/A)</f>
        <v>#N/A</v>
      </c>
    </row>
    <row r="80" spans="1:16" x14ac:dyDescent="0.35">
      <c r="A80" s="3"/>
      <c r="B80">
        <v>2028</v>
      </c>
      <c r="C80" s="2"/>
      <c r="D80" s="2"/>
      <c r="E80" s="2"/>
      <c r="F80" s="2"/>
      <c r="G80" s="2"/>
      <c r="H80" s="2"/>
      <c r="I80" s="2">
        <f>'queries and equations'!$H$2+('queries and equations'!$D$2*Table1[[#This Row],[Year]]^4)+('queries and equations'!$E$2*Table1[[#This Row],[Year]]^3)+('queries and equations'!$F$2*Table1[[#This Row],[Year]]^2)</f>
        <v>8414647083.84375</v>
      </c>
      <c r="J80" s="1">
        <f>'queries and equations'!$H$15+('queries and equations'!$D$15*Table1[[#This Row],[Year]]^4)+('queries and equations'!$E$15*Table1[[#This Row],[Year]]^3)+('queries and equations'!$F$15*Table1[[#This Row],[Year]]^2)</f>
        <v>8295156434.96875</v>
      </c>
      <c r="K80" s="1">
        <f>'queries and equations'!$H$27+('queries and equations'!$D$27*Table1[[#This Row],[Year]]^4)+('queries and equations'!$E$27*Table1[[#This Row],[Year]]^3)+('queries and equations'!$F$27*Table1[[#This Row],[Year]]^2)</f>
        <v>8447063045.59375</v>
      </c>
      <c r="L80" s="1">
        <f>'queries and equations'!$H$40+('queries and equations'!$D$40*Table1[[#This Row],[Year]]^4)+('queries and equations'!$E$40*Table1[[#This Row],[Year]]^3)+('queries and equations'!$F$40*Table1[[#This Row],[Year]]^2)</f>
        <v>8307520435.640625</v>
      </c>
      <c r="M80" s="2">
        <f>M79+'queries and equations'!$D$53</f>
        <v>8469222769.2307701</v>
      </c>
      <c r="N80" t="e">
        <f>IF(Table1[[#This Row],[UN]]=MAX(Table1[UN]),Table1[[#This Row],[UN]],#N/A)</f>
        <v>#N/A</v>
      </c>
      <c r="O80" t="e">
        <f>IF(Table1[[#This Row],[IIASA]]=MAX(Table1[IIASA]),Table1[[#This Row],[IIASA]],#N/A)</f>
        <v>#N/A</v>
      </c>
      <c r="P80" t="e">
        <f>IF(Table1[[#This Row],[IHME]]=MAX(Table1[IHME]),Table1[[#This Row],[IHME]],#N/A)</f>
        <v>#N/A</v>
      </c>
    </row>
    <row r="81" spans="1:16" x14ac:dyDescent="0.35">
      <c r="A81" s="3"/>
      <c r="B81">
        <v>2029</v>
      </c>
      <c r="C81" s="2"/>
      <c r="D81" s="2"/>
      <c r="E81" s="2"/>
      <c r="F81" s="2"/>
      <c r="G81" s="2"/>
      <c r="H81" s="2"/>
      <c r="I81" s="2">
        <f>'queries and equations'!$H$2+('queries and equations'!$D$2*Table1[[#This Row],[Year]]^4)+('queries and equations'!$E$2*Table1[[#This Row],[Year]]^3)+('queries and equations'!$F$2*Table1[[#This Row],[Year]]^2)</f>
        <v>8488087422.7539063</v>
      </c>
      <c r="J81" s="1">
        <f>'queries and equations'!$H$15+('queries and equations'!$D$15*Table1[[#This Row],[Year]]^4)+('queries and equations'!$E$15*Table1[[#This Row],[Year]]^3)+('queries and equations'!$F$15*Table1[[#This Row],[Year]]^2)</f>
        <v>8349049567.8984375</v>
      </c>
      <c r="K81" s="1">
        <f>'queries and equations'!$H$27+('queries and equations'!$D$27*Table1[[#This Row],[Year]]^4)+('queries and equations'!$E$27*Table1[[#This Row],[Year]]^3)+('queries and equations'!$F$27*Table1[[#This Row],[Year]]^2)</f>
        <v>8522295762.234375</v>
      </c>
      <c r="L81" s="1">
        <f>'queries and equations'!$H$40+('queries and equations'!$D$40*Table1[[#This Row],[Year]]^4)+('queries and equations'!$E$40*Table1[[#This Row],[Year]]^3)+('queries and equations'!$F$40*Table1[[#This Row],[Year]]^2)</f>
        <v>8356897547.1875</v>
      </c>
      <c r="M81" s="2">
        <f>M80+'queries and equations'!$D$53</f>
        <v>8557150230.7692318</v>
      </c>
      <c r="N81" t="e">
        <f>IF(Table1[[#This Row],[UN]]=MAX(Table1[UN]),Table1[[#This Row],[UN]],#N/A)</f>
        <v>#N/A</v>
      </c>
      <c r="O81" t="e">
        <f>IF(Table1[[#This Row],[IIASA]]=MAX(Table1[IIASA]),Table1[[#This Row],[IIASA]],#N/A)</f>
        <v>#N/A</v>
      </c>
      <c r="P81" t="e">
        <f>IF(Table1[[#This Row],[IHME]]=MAX(Table1[IHME]),Table1[[#This Row],[IHME]],#N/A)</f>
        <v>#N/A</v>
      </c>
    </row>
    <row r="82" spans="1:16" x14ac:dyDescent="0.35">
      <c r="A82" s="3"/>
      <c r="B82">
        <v>2030</v>
      </c>
      <c r="C82" s="2"/>
      <c r="D82" s="2"/>
      <c r="E82" s="2"/>
      <c r="F82" s="2"/>
      <c r="G82" s="2"/>
      <c r="H82" s="2"/>
      <c r="I82" s="2">
        <f>'queries and equations'!$H$2+('queries and equations'!$D$2*Table1[[#This Row],[Year]]^4)+('queries and equations'!$E$2*Table1[[#This Row],[Year]]^3)+('queries and equations'!$F$2*Table1[[#This Row],[Year]]^2)</f>
        <v>8559994387.109375</v>
      </c>
      <c r="J82" s="1">
        <f>'queries and equations'!$H$15+('queries and equations'!$D$15*Table1[[#This Row],[Year]]^4)+('queries and equations'!$E$15*Table1[[#This Row],[Year]]^3)+('queries and equations'!$F$15*Table1[[#This Row],[Year]]^2)</f>
        <v>8401462320.28125</v>
      </c>
      <c r="K82" s="1">
        <f>'queries and equations'!$H$27+('queries and equations'!$D$27*Table1[[#This Row],[Year]]^4)+('queries and equations'!$E$27*Table1[[#This Row],[Year]]^3)+('queries and equations'!$F$27*Table1[[#This Row],[Year]]^2)</f>
        <v>8595003232.515625</v>
      </c>
      <c r="L82" s="1">
        <f>'queries and equations'!$H$40+('queries and equations'!$D$40*Table1[[#This Row],[Year]]^4)+('queries and equations'!$E$40*Table1[[#This Row],[Year]]^3)+('queries and equations'!$F$40*Table1[[#This Row],[Year]]^2)</f>
        <v>8403075387.4375</v>
      </c>
      <c r="M82" s="2">
        <f>M81+'queries and equations'!$D$53</f>
        <v>8645077692.3076935</v>
      </c>
      <c r="N82" t="e">
        <f>IF(Table1[[#This Row],[UN]]=MAX(Table1[UN]),Table1[[#This Row],[UN]],#N/A)</f>
        <v>#N/A</v>
      </c>
      <c r="O82" t="e">
        <f>IF(Table1[[#This Row],[IIASA]]=MAX(Table1[IIASA]),Table1[[#This Row],[IIASA]],#N/A)</f>
        <v>#N/A</v>
      </c>
      <c r="P82" t="e">
        <f>IF(Table1[[#This Row],[IHME]]=MAX(Table1[IHME]),Table1[[#This Row],[IHME]],#N/A)</f>
        <v>#N/A</v>
      </c>
    </row>
    <row r="83" spans="1:16" x14ac:dyDescent="0.35">
      <c r="A83" s="3"/>
      <c r="B83">
        <v>2031</v>
      </c>
      <c r="C83" s="2"/>
      <c r="D83" s="2"/>
      <c r="E83" s="2"/>
      <c r="F83" s="2"/>
      <c r="G83" s="2"/>
      <c r="H83" s="2"/>
      <c r="I83" s="2">
        <f>'queries and equations'!$H$2+('queries and equations'!$D$2*Table1[[#This Row],[Year]]^4)+('queries and equations'!$E$2*Table1[[#This Row],[Year]]^3)+('queries and equations'!$F$2*Table1[[#This Row],[Year]]^2)</f>
        <v>8630377261.0429688</v>
      </c>
      <c r="J83" s="1">
        <f>'queries and equations'!$H$15+('queries and equations'!$D$15*Table1[[#This Row],[Year]]^4)+('queries and equations'!$E$15*Table1[[#This Row],[Year]]^3)+('queries and equations'!$F$15*Table1[[#This Row],[Year]]^2)</f>
        <v>8452403656.9804688</v>
      </c>
      <c r="K83" s="1">
        <f>'queries and equations'!$H$27+('queries and equations'!$D$27*Table1[[#This Row],[Year]]^4)+('queries and equations'!$E$27*Table1[[#This Row],[Year]]^3)+('queries and equations'!$F$27*Table1[[#This Row],[Year]]^2)</f>
        <v>8665207868.4765625</v>
      </c>
      <c r="L83" s="1">
        <f>'queries and equations'!$H$40+('queries and equations'!$D$40*Table1[[#This Row],[Year]]^4)+('queries and equations'!$E$40*Table1[[#This Row],[Year]]^3)+('queries and equations'!$F$40*Table1[[#This Row],[Year]]^2)</f>
        <v>8446104361.4375</v>
      </c>
      <c r="M83" s="2">
        <f>M82+'queries and equations'!$D$53</f>
        <v>8733005153.8461552</v>
      </c>
      <c r="N83" t="e">
        <f>IF(Table1[[#This Row],[UN]]=MAX(Table1[UN]),Table1[[#This Row],[UN]],#N/A)</f>
        <v>#N/A</v>
      </c>
      <c r="O83" t="e">
        <f>IF(Table1[[#This Row],[IIASA]]=MAX(Table1[IIASA]),Table1[[#This Row],[IIASA]],#N/A)</f>
        <v>#N/A</v>
      </c>
      <c r="P83" t="e">
        <f>IF(Table1[[#This Row],[IHME]]=MAX(Table1[IHME]),Table1[[#This Row],[IHME]],#N/A)</f>
        <v>#N/A</v>
      </c>
    </row>
    <row r="84" spans="1:16" x14ac:dyDescent="0.35">
      <c r="A84" s="3"/>
      <c r="B84">
        <v>2032</v>
      </c>
      <c r="C84" s="2"/>
      <c r="D84" s="2"/>
      <c r="E84" s="2"/>
      <c r="F84" s="2"/>
      <c r="G84" s="2"/>
      <c r="H84" s="2"/>
      <c r="I84" s="2">
        <f>'queries and equations'!$H$2+('queries and equations'!$D$2*Table1[[#This Row],[Year]]^4)+('queries and equations'!$E$2*Table1[[#This Row],[Year]]^3)+('queries and equations'!$F$2*Table1[[#This Row],[Year]]^2)</f>
        <v>8699245344.6640625</v>
      </c>
      <c r="J84" s="1">
        <f>'queries and equations'!$H$15+('queries and equations'!$D$15*Table1[[#This Row],[Year]]^4)+('queries and equations'!$E$15*Table1[[#This Row],[Year]]^3)+('queries and equations'!$F$15*Table1[[#This Row],[Year]]^2)</f>
        <v>8501882558.3046875</v>
      </c>
      <c r="K84" s="1">
        <f>'queries and equations'!$H$27+('queries and equations'!$D$27*Table1[[#This Row],[Year]]^4)+('queries and equations'!$E$27*Table1[[#This Row],[Year]]^3)+('queries and equations'!$F$27*Table1[[#This Row],[Year]]^2)</f>
        <v>8732932119.046875</v>
      </c>
      <c r="L84" s="1">
        <f>'queries and equations'!$H$40+('queries and equations'!$D$40*Table1[[#This Row],[Year]]^4)+('queries and equations'!$E$40*Table1[[#This Row],[Year]]^3)+('queries and equations'!$F$40*Table1[[#This Row],[Year]]^2)</f>
        <v>8486034953.4375</v>
      </c>
      <c r="M84" s="2">
        <f>M83+'queries and equations'!$D$53</f>
        <v>8820932615.3846169</v>
      </c>
      <c r="N84" t="e">
        <f>IF(Table1[[#This Row],[UN]]=MAX(Table1[UN]),Table1[[#This Row],[UN]],#N/A)</f>
        <v>#N/A</v>
      </c>
      <c r="O84" t="e">
        <f>IF(Table1[[#This Row],[IIASA]]=MAX(Table1[IIASA]),Table1[[#This Row],[IIASA]],#N/A)</f>
        <v>#N/A</v>
      </c>
      <c r="P84" t="e">
        <f>IF(Table1[[#This Row],[IHME]]=MAX(Table1[IHME]),Table1[[#This Row],[IHME]],#N/A)</f>
        <v>#N/A</v>
      </c>
    </row>
    <row r="85" spans="1:16" x14ac:dyDescent="0.35">
      <c r="A85" s="3"/>
      <c r="B85">
        <v>2033</v>
      </c>
      <c r="C85" s="2"/>
      <c r="D85" s="2"/>
      <c r="E85" s="2"/>
      <c r="F85" s="2"/>
      <c r="G85" s="2"/>
      <c r="H85" s="2"/>
      <c r="I85" s="2">
        <f>'queries and equations'!$H$2+('queries and equations'!$D$2*Table1[[#This Row],[Year]]^4)+('queries and equations'!$E$2*Table1[[#This Row],[Year]]^3)+('queries and equations'!$F$2*Table1[[#This Row],[Year]]^2)</f>
        <v>8766607954.1015625</v>
      </c>
      <c r="J85" s="1">
        <f>'queries and equations'!$H$15+('queries and equations'!$D$15*Table1[[#This Row],[Year]]^4)+('queries and equations'!$E$15*Table1[[#This Row],[Year]]^3)+('queries and equations'!$F$15*Table1[[#This Row],[Year]]^2)</f>
        <v>8549908020.0195313</v>
      </c>
      <c r="K85" s="1">
        <f>'queries and equations'!$H$27+('queries and equations'!$D$27*Table1[[#This Row],[Year]]^4)+('queries and equations'!$E$27*Table1[[#This Row],[Year]]^3)+('queries and equations'!$F$27*Table1[[#This Row],[Year]]^2)</f>
        <v>8798198469.96875</v>
      </c>
      <c r="L85" s="1">
        <f>'queries and equations'!$H$40+('queries and equations'!$D$40*Table1[[#This Row],[Year]]^4)+('queries and equations'!$E$40*Table1[[#This Row],[Year]]^3)+('queries and equations'!$F$40*Table1[[#This Row],[Year]]^2)</f>
        <v>8522917726.859375</v>
      </c>
      <c r="M85" s="2">
        <f>M84+'queries and equations'!$D$53</f>
        <v>8908860076.9230785</v>
      </c>
      <c r="N85" t="e">
        <f>IF(Table1[[#This Row],[UN]]=MAX(Table1[UN]),Table1[[#This Row],[UN]],#N/A)</f>
        <v>#N/A</v>
      </c>
      <c r="O85" t="e">
        <f>IF(Table1[[#This Row],[IIASA]]=MAX(Table1[IIASA]),Table1[[#This Row],[IIASA]],#N/A)</f>
        <v>#N/A</v>
      </c>
      <c r="P85" t="e">
        <f>IF(Table1[[#This Row],[IHME]]=MAX(Table1[IHME]),Table1[[#This Row],[IHME]],#N/A)</f>
        <v>#N/A</v>
      </c>
    </row>
    <row r="86" spans="1:16" x14ac:dyDescent="0.35">
      <c r="A86" s="3"/>
      <c r="B86">
        <v>2034</v>
      </c>
      <c r="C86" s="2"/>
      <c r="D86" s="2"/>
      <c r="E86" s="2"/>
      <c r="F86" s="2"/>
      <c r="G86" s="2"/>
      <c r="H86" s="2"/>
      <c r="I86" s="2">
        <f>'queries and equations'!$H$2+('queries and equations'!$D$2*Table1[[#This Row],[Year]]^4)+('queries and equations'!$E$2*Table1[[#This Row],[Year]]^3)+('queries and equations'!$F$2*Table1[[#This Row],[Year]]^2)</f>
        <v>8832474421.46875</v>
      </c>
      <c r="J86" s="1">
        <f>'queries and equations'!$H$15+('queries and equations'!$D$15*Table1[[#This Row],[Year]]^4)+('queries and equations'!$E$15*Table1[[#This Row],[Year]]^3)+('queries and equations'!$F$15*Table1[[#This Row],[Year]]^2)</f>
        <v>8596489053.3164063</v>
      </c>
      <c r="K86" s="1">
        <f>'queries and equations'!$H$27+('queries and equations'!$D$27*Table1[[#This Row],[Year]]^4)+('queries and equations'!$E$27*Table1[[#This Row],[Year]]^3)+('queries and equations'!$F$27*Table1[[#This Row],[Year]]^2)</f>
        <v>8861029443.8359375</v>
      </c>
      <c r="L86" s="1">
        <f>'queries and equations'!$H$40+('queries and equations'!$D$40*Table1[[#This Row],[Year]]^4)+('queries and equations'!$E$40*Table1[[#This Row],[Year]]^3)+('queries and equations'!$F$40*Table1[[#This Row],[Year]]^2)</f>
        <v>8556803324.25</v>
      </c>
      <c r="M86" s="2">
        <f>M85+'queries and equations'!$D$53</f>
        <v>8996787538.4615402</v>
      </c>
      <c r="N86" t="e">
        <f>IF(Table1[[#This Row],[UN]]=MAX(Table1[UN]),Table1[[#This Row],[UN]],#N/A)</f>
        <v>#N/A</v>
      </c>
      <c r="O86" t="e">
        <f>IF(Table1[[#This Row],[IIASA]]=MAX(Table1[IIASA]),Table1[[#This Row],[IIASA]],#N/A)</f>
        <v>#N/A</v>
      </c>
      <c r="P86" t="e">
        <f>IF(Table1[[#This Row],[IHME]]=MAX(Table1[IHME]),Table1[[#This Row],[IHME]],#N/A)</f>
        <v>#N/A</v>
      </c>
    </row>
    <row r="87" spans="1:16" x14ac:dyDescent="0.35">
      <c r="A87" s="3"/>
      <c r="B87">
        <v>2035</v>
      </c>
      <c r="C87" s="2"/>
      <c r="D87" s="2"/>
      <c r="E87" s="2"/>
      <c r="F87" s="2"/>
      <c r="G87" s="2"/>
      <c r="H87" s="2"/>
      <c r="I87" s="2">
        <f>'queries and equations'!$H$2+('queries and equations'!$D$2*Table1[[#This Row],[Year]]^4)+('queries and equations'!$E$2*Table1[[#This Row],[Year]]^3)+('queries and equations'!$F$2*Table1[[#This Row],[Year]]^2)</f>
        <v>8896854094.90625</v>
      </c>
      <c r="J87" s="1">
        <f>'queries and equations'!$H$15+('queries and equations'!$D$15*Table1[[#This Row],[Year]]^4)+('queries and equations'!$E$15*Table1[[#This Row],[Year]]^3)+('queries and equations'!$F$15*Table1[[#This Row],[Year]]^2)</f>
        <v>8641634684.8125</v>
      </c>
      <c r="K87" s="1">
        <f>'queries and equations'!$H$27+('queries and equations'!$D$27*Table1[[#This Row],[Year]]^4)+('queries and equations'!$E$27*Table1[[#This Row],[Year]]^3)+('queries and equations'!$F$27*Table1[[#This Row],[Year]]^2)</f>
        <v>8921447600.0703125</v>
      </c>
      <c r="L87" s="1">
        <f>'queries and equations'!$H$40+('queries and equations'!$D$40*Table1[[#This Row],[Year]]^4)+('queries and equations'!$E$40*Table1[[#This Row],[Year]]^3)+('queries and equations'!$F$40*Table1[[#This Row],[Year]]^2)</f>
        <v>8587742467.359375</v>
      </c>
      <c r="M87" s="2">
        <f>M86+'queries and equations'!$D$53</f>
        <v>9084715000.0000019</v>
      </c>
      <c r="N87" t="e">
        <f>IF(Table1[[#This Row],[UN]]=MAX(Table1[UN]),Table1[[#This Row],[UN]],#N/A)</f>
        <v>#N/A</v>
      </c>
      <c r="O87" t="e">
        <f>IF(Table1[[#This Row],[IIASA]]=MAX(Table1[IIASA]),Table1[[#This Row],[IIASA]],#N/A)</f>
        <v>#N/A</v>
      </c>
      <c r="P87" t="e">
        <f>IF(Table1[[#This Row],[IHME]]=MAX(Table1[IHME]),Table1[[#This Row],[IHME]],#N/A)</f>
        <v>#N/A</v>
      </c>
    </row>
    <row r="88" spans="1:16" x14ac:dyDescent="0.35">
      <c r="A88" s="3"/>
      <c r="B88">
        <v>2036</v>
      </c>
      <c r="C88" s="2"/>
      <c r="D88" s="2"/>
      <c r="E88" s="2"/>
      <c r="F88" s="2"/>
      <c r="G88" s="2"/>
      <c r="H88" s="2"/>
      <c r="I88" s="2">
        <f>'queries and equations'!$H$2+('queries and equations'!$D$2*Table1[[#This Row],[Year]]^4)+('queries and equations'!$E$2*Table1[[#This Row],[Year]]^3)+('queries and equations'!$F$2*Table1[[#This Row],[Year]]^2)</f>
        <v>8959756338.5273438</v>
      </c>
      <c r="J88" s="1">
        <f>'queries and equations'!$H$15+('queries and equations'!$D$15*Table1[[#This Row],[Year]]^4)+('queries and equations'!$E$15*Table1[[#This Row],[Year]]^3)+('queries and equations'!$F$15*Table1[[#This Row],[Year]]^2)</f>
        <v>8685353956.5898438</v>
      </c>
      <c r="K88" s="1">
        <f>'queries and equations'!$H$27+('queries and equations'!$D$27*Table1[[#This Row],[Year]]^4)+('queries and equations'!$E$27*Table1[[#This Row],[Year]]^3)+('queries and equations'!$F$27*Table1[[#This Row],[Year]]^2)</f>
        <v>8979475535</v>
      </c>
      <c r="L88" s="1">
        <f>'queries and equations'!$H$40+('queries and equations'!$D$40*Table1[[#This Row],[Year]]^4)+('queries and equations'!$E$40*Table1[[#This Row],[Year]]^3)+('queries and equations'!$F$40*Table1[[#This Row],[Year]]^2)</f>
        <v>8615785957.078125</v>
      </c>
      <c r="M88" s="2">
        <f>M87+'queries and equations'!$D$53</f>
        <v>9172642461.5384636</v>
      </c>
      <c r="N88" t="e">
        <f>IF(Table1[[#This Row],[UN]]=MAX(Table1[UN]),Table1[[#This Row],[UN]],#N/A)</f>
        <v>#N/A</v>
      </c>
      <c r="O88" t="e">
        <f>IF(Table1[[#This Row],[IIASA]]=MAX(Table1[IIASA]),Table1[[#This Row],[IIASA]],#N/A)</f>
        <v>#N/A</v>
      </c>
      <c r="P88" t="e">
        <f>IF(Table1[[#This Row],[IHME]]=MAX(Table1[IHME]),Table1[[#This Row],[IHME]],#N/A)</f>
        <v>#N/A</v>
      </c>
    </row>
    <row r="89" spans="1:16" x14ac:dyDescent="0.35">
      <c r="A89" s="3"/>
      <c r="B89">
        <v>2037</v>
      </c>
      <c r="C89" s="2"/>
      <c r="D89" s="2"/>
      <c r="E89" s="2"/>
      <c r="F89" s="2"/>
      <c r="G89" s="2"/>
      <c r="H89" s="2"/>
      <c r="I89" s="2">
        <f>'queries and equations'!$H$2+('queries and equations'!$D$2*Table1[[#This Row],[Year]]^4)+('queries and equations'!$E$2*Table1[[#This Row],[Year]]^3)+('queries and equations'!$F$2*Table1[[#This Row],[Year]]^2)</f>
        <v>9021190532.4726563</v>
      </c>
      <c r="J89" s="1">
        <f>'queries and equations'!$H$15+('queries and equations'!$D$15*Table1[[#This Row],[Year]]^4)+('queries and equations'!$E$15*Table1[[#This Row],[Year]]^3)+('queries and equations'!$F$15*Table1[[#This Row],[Year]]^2)</f>
        <v>8727655926.1601563</v>
      </c>
      <c r="K89" s="1">
        <f>'queries and equations'!$H$27+('queries and equations'!$D$27*Table1[[#This Row],[Year]]^4)+('queries and equations'!$E$27*Table1[[#This Row],[Year]]^3)+('queries and equations'!$F$27*Table1[[#This Row],[Year]]^2)</f>
        <v>9035135881.703125</v>
      </c>
      <c r="L89" s="1">
        <f>'queries and equations'!$H$40+('queries and equations'!$D$40*Table1[[#This Row],[Year]]^4)+('queries and equations'!$E$40*Table1[[#This Row],[Year]]^3)+('queries and equations'!$F$40*Table1[[#This Row],[Year]]^2)</f>
        <v>8640984673.484375</v>
      </c>
      <c r="M89" s="2">
        <f>M88+'queries and equations'!$D$53</f>
        <v>9260569923.0769253</v>
      </c>
      <c r="N89" t="e">
        <f>IF(Table1[[#This Row],[UN]]=MAX(Table1[UN]),Table1[[#This Row],[UN]],#N/A)</f>
        <v>#N/A</v>
      </c>
      <c r="O89" t="e">
        <f>IF(Table1[[#This Row],[IIASA]]=MAX(Table1[IIASA]),Table1[[#This Row],[IIASA]],#N/A)</f>
        <v>#N/A</v>
      </c>
      <c r="P89" t="e">
        <f>IF(Table1[[#This Row],[IHME]]=MAX(Table1[IHME]),Table1[[#This Row],[IHME]],#N/A)</f>
        <v>#N/A</v>
      </c>
    </row>
    <row r="90" spans="1:16" x14ac:dyDescent="0.35">
      <c r="A90" s="3"/>
      <c r="B90">
        <v>2038</v>
      </c>
      <c r="C90" s="2"/>
      <c r="D90" s="2"/>
      <c r="E90" s="2"/>
      <c r="F90" s="2"/>
      <c r="G90" s="2"/>
      <c r="H90" s="2"/>
      <c r="I90" s="2">
        <f>'queries and equations'!$H$2+('queries and equations'!$D$2*Table1[[#This Row],[Year]]^4)+('queries and equations'!$E$2*Table1[[#This Row],[Year]]^3)+('queries and equations'!$F$2*Table1[[#This Row],[Year]]^2)</f>
        <v>9081166072.8671875</v>
      </c>
      <c r="J90" s="1">
        <f>'queries and equations'!$H$15+('queries and equations'!$D$15*Table1[[#This Row],[Year]]^4)+('queries and equations'!$E$15*Table1[[#This Row],[Year]]^3)+('queries and equations'!$F$15*Table1[[#This Row],[Year]]^2)</f>
        <v>8768549666.4765625</v>
      </c>
      <c r="K90" s="1">
        <f>'queries and equations'!$H$27+('queries and equations'!$D$27*Table1[[#This Row],[Year]]^4)+('queries and equations'!$E$27*Table1[[#This Row],[Year]]^3)+('queries and equations'!$F$27*Table1[[#This Row],[Year]]^2)</f>
        <v>9088451310.1953125</v>
      </c>
      <c r="L90" s="1">
        <f>'queries and equations'!$H$40+('queries and equations'!$D$40*Table1[[#This Row],[Year]]^4)+('queries and equations'!$E$40*Table1[[#This Row],[Year]]^3)+('queries and equations'!$F$40*Table1[[#This Row],[Year]]^2)</f>
        <v>8663389575.828125</v>
      </c>
      <c r="M90" s="2">
        <f>M89+'queries and equations'!$D$53</f>
        <v>9348497384.615387</v>
      </c>
      <c r="N90" t="e">
        <f>IF(Table1[[#This Row],[UN]]=MAX(Table1[UN]),Table1[[#This Row],[UN]],#N/A)</f>
        <v>#N/A</v>
      </c>
      <c r="O90" t="e">
        <f>IF(Table1[[#This Row],[IIASA]]=MAX(Table1[IIASA]),Table1[[#This Row],[IIASA]],#N/A)</f>
        <v>#N/A</v>
      </c>
      <c r="P90" t="e">
        <f>IF(Table1[[#This Row],[IHME]]=MAX(Table1[IHME]),Table1[[#This Row],[IHME]],#N/A)</f>
        <v>#N/A</v>
      </c>
    </row>
    <row r="91" spans="1:16" x14ac:dyDescent="0.35">
      <c r="A91" s="3"/>
      <c r="B91">
        <v>2039</v>
      </c>
      <c r="C91" s="2"/>
      <c r="D91" s="2"/>
      <c r="E91" s="2"/>
      <c r="F91" s="2"/>
      <c r="G91" s="2"/>
      <c r="H91" s="2"/>
      <c r="I91" s="2">
        <f>'queries and equations'!$H$2+('queries and equations'!$D$2*Table1[[#This Row],[Year]]^4)+('queries and equations'!$E$2*Table1[[#This Row],[Year]]^3)+('queries and equations'!$F$2*Table1[[#This Row],[Year]]^2)</f>
        <v>9139692371.8515625</v>
      </c>
      <c r="J91" s="1">
        <f>'queries and equations'!$H$15+('queries and equations'!$D$15*Table1[[#This Row],[Year]]^4)+('queries and equations'!$E$15*Table1[[#This Row],[Year]]^3)+('queries and equations'!$F$15*Table1[[#This Row],[Year]]^2)</f>
        <v>8808044265.9101563</v>
      </c>
      <c r="K91" s="1">
        <f>'queries and equations'!$H$27+('queries and equations'!$D$27*Table1[[#This Row],[Year]]^4)+('queries and equations'!$E$27*Table1[[#This Row],[Year]]^3)+('queries and equations'!$F$27*Table1[[#This Row],[Year]]^2)</f>
        <v>9139444527.2421875</v>
      </c>
      <c r="L91" s="1">
        <f>'queries and equations'!$H$40+('queries and equations'!$D$40*Table1[[#This Row],[Year]]^4)+('queries and equations'!$E$40*Table1[[#This Row],[Year]]^3)+('queries and equations'!$F$40*Table1[[#This Row],[Year]]^2)</f>
        <v>8683051702.515625</v>
      </c>
      <c r="M91" s="2">
        <f>M90+'queries and equations'!$D$53</f>
        <v>9436424846.1538486</v>
      </c>
      <c r="N91" t="e">
        <f>IF(Table1[[#This Row],[UN]]=MAX(Table1[UN]),Table1[[#This Row],[UN]],#N/A)</f>
        <v>#N/A</v>
      </c>
      <c r="O91" t="e">
        <f>IF(Table1[[#This Row],[IIASA]]=MAX(Table1[IIASA]),Table1[[#This Row],[IIASA]],#N/A)</f>
        <v>#N/A</v>
      </c>
      <c r="P91" t="e">
        <f>IF(Table1[[#This Row],[IHME]]=MAX(Table1[IHME]),Table1[[#This Row],[IHME]],#N/A)</f>
        <v>#N/A</v>
      </c>
    </row>
    <row r="92" spans="1:16" x14ac:dyDescent="0.35">
      <c r="A92" s="3"/>
      <c r="B92">
        <v>2040</v>
      </c>
      <c r="C92" s="2"/>
      <c r="D92" s="2"/>
      <c r="E92" s="2"/>
      <c r="F92" s="2"/>
      <c r="G92" s="2"/>
      <c r="H92" s="2"/>
      <c r="I92" s="2">
        <f>'queries and equations'!$H$2+('queries and equations'!$D$2*Table1[[#This Row],[Year]]^4)+('queries and equations'!$E$2*Table1[[#This Row],[Year]]^3)+('queries and equations'!$F$2*Table1[[#This Row],[Year]]^2)</f>
        <v>9196778857.5585938</v>
      </c>
      <c r="J92" s="1">
        <f>'queries and equations'!$H$15+('queries and equations'!$D$15*Table1[[#This Row],[Year]]^4)+('queries and equations'!$E$15*Table1[[#This Row],[Year]]^3)+('queries and equations'!$F$15*Table1[[#This Row],[Year]]^2)</f>
        <v>8846148828.3125</v>
      </c>
      <c r="K92" s="1">
        <f>'queries and equations'!$H$27+('queries and equations'!$D$27*Table1[[#This Row],[Year]]^4)+('queries and equations'!$E$27*Table1[[#This Row],[Year]]^3)+('queries and equations'!$F$27*Table1[[#This Row],[Year]]^2)</f>
        <v>9188138276.53125</v>
      </c>
      <c r="L92" s="1">
        <f>'queries and equations'!$H$40+('queries and equations'!$D$40*Table1[[#This Row],[Year]]^4)+('queries and equations'!$E$40*Table1[[#This Row],[Year]]^3)+('queries and equations'!$F$40*Table1[[#This Row],[Year]]^2)</f>
        <v>8700022171.078125</v>
      </c>
      <c r="M92" s="2">
        <f>M91+'queries and equations'!$D$53</f>
        <v>9524352307.6923103</v>
      </c>
      <c r="N92" t="e">
        <f>IF(Table1[[#This Row],[UN]]=MAX(Table1[UN]),Table1[[#This Row],[UN]],#N/A)</f>
        <v>#N/A</v>
      </c>
      <c r="O92" t="e">
        <f>IF(Table1[[#This Row],[IIASA]]=MAX(Table1[IIASA]),Table1[[#This Row],[IIASA]],#N/A)</f>
        <v>#N/A</v>
      </c>
      <c r="P92" t="e">
        <f>IF(Table1[[#This Row],[IHME]]=MAX(Table1[IHME]),Table1[[#This Row],[IHME]],#N/A)</f>
        <v>#N/A</v>
      </c>
    </row>
    <row r="93" spans="1:16" x14ac:dyDescent="0.35">
      <c r="A93" s="3"/>
      <c r="B93">
        <v>2041</v>
      </c>
      <c r="C93" s="2"/>
      <c r="D93" s="2"/>
      <c r="E93" s="2"/>
      <c r="F93" s="2"/>
      <c r="G93" s="2"/>
      <c r="H93" s="2"/>
      <c r="I93" s="2">
        <f>'queries and equations'!$H$2+('queries and equations'!$D$2*Table1[[#This Row],[Year]]^4)+('queries and equations'!$E$2*Table1[[#This Row],[Year]]^3)+('queries and equations'!$F$2*Table1[[#This Row],[Year]]^2)</f>
        <v>9252434974.1328125</v>
      </c>
      <c r="J93" s="1">
        <f>'queries and equations'!$H$15+('queries and equations'!$D$15*Table1[[#This Row],[Year]]^4)+('queries and equations'!$E$15*Table1[[#This Row],[Year]]^3)+('queries and equations'!$F$15*Table1[[#This Row],[Year]]^2)</f>
        <v>8882872472.9375</v>
      </c>
      <c r="K93" s="1">
        <f>'queries and equations'!$H$27+('queries and equations'!$D$27*Table1[[#This Row],[Year]]^4)+('queries and equations'!$E$27*Table1[[#This Row],[Year]]^3)+('queries and equations'!$F$27*Table1[[#This Row],[Year]]^2)</f>
        <v>9234555338.5703125</v>
      </c>
      <c r="L93" s="1">
        <f>'queries and equations'!$H$40+('queries and equations'!$D$40*Table1[[#This Row],[Year]]^4)+('queries and equations'!$E$40*Table1[[#This Row],[Year]]^3)+('queries and equations'!$F$40*Table1[[#This Row],[Year]]^2)</f>
        <v>8714352178.28125</v>
      </c>
      <c r="M93" s="2">
        <f>M92+'queries and equations'!$D$53</f>
        <v>9612279769.230772</v>
      </c>
      <c r="N93" t="e">
        <f>IF(Table1[[#This Row],[UN]]=MAX(Table1[UN]),Table1[[#This Row],[UN]],#N/A)</f>
        <v>#N/A</v>
      </c>
      <c r="O93" t="e">
        <f>IF(Table1[[#This Row],[IIASA]]=MAX(Table1[IIASA]),Table1[[#This Row],[IIASA]],#N/A)</f>
        <v>#N/A</v>
      </c>
      <c r="P93" t="e">
        <f>IF(Table1[[#This Row],[IHME]]=MAX(Table1[IHME]),Table1[[#This Row],[IHME]],#N/A)</f>
        <v>#N/A</v>
      </c>
    </row>
    <row r="94" spans="1:16" x14ac:dyDescent="0.35">
      <c r="A94" s="3"/>
      <c r="B94">
        <v>2042</v>
      </c>
      <c r="C94" s="2"/>
      <c r="D94" s="2"/>
      <c r="E94" s="2"/>
      <c r="F94" s="2"/>
      <c r="G94" s="2"/>
      <c r="H94" s="2"/>
      <c r="I94" s="2">
        <f>'queries and equations'!$H$2+('queries and equations'!$D$2*Table1[[#This Row],[Year]]^4)+('queries and equations'!$E$2*Table1[[#This Row],[Year]]^3)+('queries and equations'!$F$2*Table1[[#This Row],[Year]]^2)</f>
        <v>9306670181.7109375</v>
      </c>
      <c r="J94" s="1">
        <f>'queries and equations'!$H$15+('queries and equations'!$D$15*Table1[[#This Row],[Year]]^4)+('queries and equations'!$E$15*Table1[[#This Row],[Year]]^3)+('queries and equations'!$F$15*Table1[[#This Row],[Year]]^2)</f>
        <v>8918224334.4960938</v>
      </c>
      <c r="K94" s="1">
        <f>'queries and equations'!$H$27+('queries and equations'!$D$27*Table1[[#This Row],[Year]]^4)+('queries and equations'!$E$27*Table1[[#This Row],[Year]]^3)+('queries and equations'!$F$27*Table1[[#This Row],[Year]]^2)</f>
        <v>9278718530.6796875</v>
      </c>
      <c r="L94" s="1">
        <f>'queries and equations'!$H$40+('queries and equations'!$D$40*Table1[[#This Row],[Year]]^4)+('queries and equations'!$E$40*Table1[[#This Row],[Year]]^3)+('queries and equations'!$F$40*Table1[[#This Row],[Year]]^2)</f>
        <v>8726093000.015625</v>
      </c>
      <c r="M94" s="2">
        <f>M93+'queries and equations'!$D$53</f>
        <v>9700207230.7692337</v>
      </c>
      <c r="N94" t="e">
        <f>IF(Table1[[#This Row],[UN]]=MAX(Table1[UN]),Table1[[#This Row],[UN]],#N/A)</f>
        <v>#N/A</v>
      </c>
      <c r="O94" t="e">
        <f>IF(Table1[[#This Row],[IIASA]]=MAX(Table1[IIASA]),Table1[[#This Row],[IIASA]],#N/A)</f>
        <v>#N/A</v>
      </c>
      <c r="P94" t="e">
        <f>IF(Table1[[#This Row],[IHME]]=MAX(Table1[IHME]),Table1[[#This Row],[IHME]],#N/A)</f>
        <v>#N/A</v>
      </c>
    </row>
    <row r="95" spans="1:16" x14ac:dyDescent="0.35">
      <c r="A95" s="3"/>
      <c r="B95">
        <v>2043</v>
      </c>
      <c r="C95" s="2"/>
      <c r="D95" s="2"/>
      <c r="E95" s="2"/>
      <c r="F95" s="2"/>
      <c r="G95" s="2"/>
      <c r="H95" s="2"/>
      <c r="I95" s="2">
        <f>'queries and equations'!$H$2+('queries and equations'!$D$2*Table1[[#This Row],[Year]]^4)+('queries and equations'!$E$2*Table1[[#This Row],[Year]]^3)+('queries and equations'!$F$2*Table1[[#This Row],[Year]]^2)</f>
        <v>9359493956.4375</v>
      </c>
      <c r="J95" s="1">
        <f>'queries and equations'!$H$15+('queries and equations'!$D$15*Table1[[#This Row],[Year]]^4)+('queries and equations'!$E$15*Table1[[#This Row],[Year]]^3)+('queries and equations'!$F$15*Table1[[#This Row],[Year]]^2)</f>
        <v>8952213563.140625</v>
      </c>
      <c r="K95" s="1">
        <f>'queries and equations'!$H$27+('queries and equations'!$D$27*Table1[[#This Row],[Year]]^4)+('queries and equations'!$E$27*Table1[[#This Row],[Year]]^3)+('queries and equations'!$F$27*Table1[[#This Row],[Year]]^2)</f>
        <v>9320650707.078125</v>
      </c>
      <c r="L95" s="1">
        <f>'queries and equations'!$H$40+('queries and equations'!$D$40*Table1[[#This Row],[Year]]^4)+('queries and equations'!$E$40*Table1[[#This Row],[Year]]^3)+('queries and equations'!$F$40*Table1[[#This Row],[Year]]^2)</f>
        <v>8735295991.296875</v>
      </c>
      <c r="M95" s="2">
        <f>M94+'queries and equations'!$D$53</f>
        <v>9788134692.3076954</v>
      </c>
      <c r="N95" t="e">
        <f>IF(Table1[[#This Row],[UN]]=MAX(Table1[UN]),Table1[[#This Row],[UN]],#N/A)</f>
        <v>#N/A</v>
      </c>
      <c r="O95" t="e">
        <f>IF(Table1[[#This Row],[IIASA]]=MAX(Table1[IIASA]),Table1[[#This Row],[IIASA]],#N/A)</f>
        <v>#N/A</v>
      </c>
      <c r="P95" t="e">
        <f>IF(Table1[[#This Row],[IHME]]=MAX(Table1[IHME]),Table1[[#This Row],[IHME]],#N/A)</f>
        <v>#N/A</v>
      </c>
    </row>
    <row r="96" spans="1:16" x14ac:dyDescent="0.35">
      <c r="A96" s="3"/>
      <c r="B96">
        <v>2044</v>
      </c>
      <c r="C96" s="2"/>
      <c r="D96" s="2"/>
      <c r="E96" s="2"/>
      <c r="F96" s="2"/>
      <c r="G96" s="2"/>
      <c r="H96" s="2"/>
      <c r="I96" s="2">
        <f>'queries and equations'!$H$2+('queries and equations'!$D$2*Table1[[#This Row],[Year]]^4)+('queries and equations'!$E$2*Table1[[#This Row],[Year]]^3)+('queries and equations'!$F$2*Table1[[#This Row],[Year]]^2)</f>
        <v>9410915790.4648438</v>
      </c>
      <c r="J96" s="1">
        <f>'queries and equations'!$H$15+('queries and equations'!$D$15*Table1[[#This Row],[Year]]^4)+('queries and equations'!$E$15*Table1[[#This Row],[Year]]^3)+('queries and equations'!$F$15*Table1[[#This Row],[Year]]^2)</f>
        <v>8984849324.4453125</v>
      </c>
      <c r="K96" s="1">
        <f>'queries and equations'!$H$27+('queries and equations'!$D$27*Table1[[#This Row],[Year]]^4)+('queries and equations'!$E$27*Table1[[#This Row],[Year]]^3)+('queries and equations'!$F$27*Table1[[#This Row],[Year]]^2)</f>
        <v>9360374758.7734375</v>
      </c>
      <c r="L96" s="1">
        <f>'queries and equations'!$H$40+('queries and equations'!$D$40*Table1[[#This Row],[Year]]^4)+('queries and equations'!$E$40*Table1[[#This Row],[Year]]^3)+('queries and equations'!$F$40*Table1[[#This Row],[Year]]^2)</f>
        <v>8742012586.421875</v>
      </c>
      <c r="M96" s="2">
        <f>M95+'queries and equations'!$D$53</f>
        <v>9876062153.8461571</v>
      </c>
      <c r="N96" t="e">
        <f>IF(Table1[[#This Row],[UN]]=MAX(Table1[UN]),Table1[[#This Row],[UN]],#N/A)</f>
        <v>#N/A</v>
      </c>
      <c r="O96" t="e">
        <f>IF(Table1[[#This Row],[IIASA]]=MAX(Table1[IIASA]),Table1[[#This Row],[IIASA]],#N/A)</f>
        <v>#N/A</v>
      </c>
      <c r="P96" t="e">
        <f>IF(Table1[[#This Row],[IHME]]=MAX(Table1[IHME]),Table1[[#This Row],[IHME]],#N/A)</f>
        <v>#N/A</v>
      </c>
    </row>
    <row r="97" spans="1:16" x14ac:dyDescent="0.35">
      <c r="A97" s="3"/>
      <c r="B97">
        <v>2045</v>
      </c>
      <c r="C97" s="2"/>
      <c r="D97" s="2"/>
      <c r="E97" s="2"/>
      <c r="F97" s="2"/>
      <c r="G97" s="2"/>
      <c r="H97" s="2"/>
      <c r="I97" s="2">
        <f>'queries and equations'!$H$2+('queries and equations'!$D$2*Table1[[#This Row],[Year]]^4)+('queries and equations'!$E$2*Table1[[#This Row],[Year]]^3)+('queries and equations'!$F$2*Table1[[#This Row],[Year]]^2)</f>
        <v>9460945191.9453125</v>
      </c>
      <c r="J97" s="1">
        <f>'queries and equations'!$H$15+('queries and equations'!$D$15*Table1[[#This Row],[Year]]^4)+('queries and equations'!$E$15*Table1[[#This Row],[Year]]^3)+('queries and equations'!$F$15*Table1[[#This Row],[Year]]^2)</f>
        <v>9016140799.453125</v>
      </c>
      <c r="K97" s="1">
        <f>'queries and equations'!$H$27+('queries and equations'!$D$27*Table1[[#This Row],[Year]]^4)+('queries and equations'!$E$27*Table1[[#This Row],[Year]]^3)+('queries and equations'!$F$27*Table1[[#This Row],[Year]]^2)</f>
        <v>9397913613.6484375</v>
      </c>
      <c r="L97" s="1">
        <f>'queries and equations'!$H$40+('queries and equations'!$D$40*Table1[[#This Row],[Year]]^4)+('queries and equations'!$E$40*Table1[[#This Row],[Year]]^3)+('queries and equations'!$F$40*Table1[[#This Row],[Year]]^2)</f>
        <v>8746294298.75</v>
      </c>
      <c r="M97" s="2">
        <f>M96+'queries and equations'!$D$53</f>
        <v>9963989615.3846188</v>
      </c>
      <c r="N97" t="e">
        <f>IF(Table1[[#This Row],[UN]]=MAX(Table1[UN]),Table1[[#This Row],[UN]],#N/A)</f>
        <v>#N/A</v>
      </c>
      <c r="O97" t="e">
        <f>IF(Table1[[#This Row],[IIASA]]=MAX(Table1[IIASA]),Table1[[#This Row],[IIASA]],#N/A)</f>
        <v>#N/A</v>
      </c>
      <c r="P97" t="e">
        <f>IF(Table1[[#This Row],[IHME]]=MAX(Table1[IHME]),Table1[[#This Row],[IHME]],#N/A)</f>
        <v>#N/A</v>
      </c>
    </row>
    <row r="98" spans="1:16" x14ac:dyDescent="0.35">
      <c r="A98" s="3"/>
      <c r="B98">
        <v>2046</v>
      </c>
      <c r="C98" s="2"/>
      <c r="D98" s="2"/>
      <c r="E98" s="2"/>
      <c r="F98" s="2"/>
      <c r="G98" s="2"/>
      <c r="H98" s="2"/>
      <c r="I98" s="2">
        <f>'queries and equations'!$H$2+('queries and equations'!$D$2*Table1[[#This Row],[Year]]^4)+('queries and equations'!$E$2*Table1[[#This Row],[Year]]^3)+('queries and equations'!$F$2*Table1[[#This Row],[Year]]^2)</f>
        <v>9509591685.0078125</v>
      </c>
      <c r="J98" s="1">
        <f>'queries and equations'!$H$15+('queries and equations'!$D$15*Table1[[#This Row],[Year]]^4)+('queries and equations'!$E$15*Table1[[#This Row],[Year]]^3)+('queries and equations'!$F$15*Table1[[#This Row],[Year]]^2)</f>
        <v>9046097184.609375</v>
      </c>
      <c r="K98" s="1">
        <f>'queries and equations'!$H$27+('queries and equations'!$D$27*Table1[[#This Row],[Year]]^4)+('queries and equations'!$E$27*Table1[[#This Row],[Year]]^3)+('queries and equations'!$F$27*Table1[[#This Row],[Year]]^2)</f>
        <v>9433290236.4375</v>
      </c>
      <c r="L98" s="1">
        <f>'queries and equations'!$H$40+('queries and equations'!$D$40*Table1[[#This Row],[Year]]^4)+('queries and equations'!$E$40*Table1[[#This Row],[Year]]^3)+('queries and equations'!$F$40*Table1[[#This Row],[Year]]^2)</f>
        <v>8748192720.859375</v>
      </c>
      <c r="M98" s="2">
        <f>M97+'queries and equations'!$D$53</f>
        <v>10051917076.92308</v>
      </c>
      <c r="N98" t="e">
        <f>IF(Table1[[#This Row],[UN]]=MAX(Table1[UN]),Table1[[#This Row],[UN]],#N/A)</f>
        <v>#N/A</v>
      </c>
      <c r="O98" t="e">
        <f>IF(Table1[[#This Row],[IIASA]]=MAX(Table1[IIASA]),Table1[[#This Row],[IIASA]],#N/A)</f>
        <v>#N/A</v>
      </c>
      <c r="P98" t="e">
        <f>IF(Table1[[#This Row],[IHME]]=MAX(Table1[IHME]),Table1[[#This Row],[IHME]],#N/A)</f>
        <v>#N/A</v>
      </c>
    </row>
    <row r="99" spans="1:16" x14ac:dyDescent="0.35">
      <c r="A99" s="3"/>
      <c r="B99">
        <v>2047</v>
      </c>
      <c r="C99" s="2"/>
      <c r="D99" s="2"/>
      <c r="E99" s="2"/>
      <c r="F99" s="2"/>
      <c r="G99" s="2"/>
      <c r="H99" s="2">
        <v>8740396000</v>
      </c>
      <c r="I99" s="2">
        <f>'queries and equations'!$H$2+('queries and equations'!$D$2*Table1[[#This Row],[Year]]^4)+('queries and equations'!$E$2*Table1[[#This Row],[Year]]^3)+('queries and equations'!$F$2*Table1[[#This Row],[Year]]^2)</f>
        <v>9556864809.8242188</v>
      </c>
      <c r="J99" s="1">
        <f>'queries and equations'!$H$15+('queries and equations'!$D$15*Table1[[#This Row],[Year]]^4)+('queries and equations'!$E$15*Table1[[#This Row],[Year]]^3)+('queries and equations'!$F$15*Table1[[#This Row],[Year]]^2)</f>
        <v>9074727691.8359375</v>
      </c>
      <c r="K99" s="1">
        <f>'queries and equations'!$H$27+('queries and equations'!$D$27*Table1[[#This Row],[Year]]^4)+('queries and equations'!$E$27*Table1[[#This Row],[Year]]^3)+('queries and equations'!$F$27*Table1[[#This Row],[Year]]^2)</f>
        <v>9466527628.6953125</v>
      </c>
      <c r="L99" s="1">
        <f>'queries and equations'!$H$40+('queries and equations'!$D$40*Table1[[#This Row],[Year]]^4)+('queries and equations'!$E$40*Table1[[#This Row],[Year]]^3)+('queries and equations'!$F$40*Table1[[#This Row],[Year]]^2)</f>
        <v>8747759524.421875</v>
      </c>
      <c r="M99" s="2">
        <f>M98+'queries and equations'!$D$53</f>
        <v>10139844538.461542</v>
      </c>
      <c r="N99" t="e">
        <f>IF(Table1[[#This Row],[UN]]=MAX(Table1[UN]),Table1[[#This Row],[UN]],#N/A)</f>
        <v>#N/A</v>
      </c>
      <c r="O99" t="e">
        <f>IF(Table1[[#This Row],[IIASA]]=MAX(Table1[IIASA]),Table1[[#This Row],[IIASA]],#N/A)</f>
        <v>#N/A</v>
      </c>
      <c r="P99" t="e">
        <f>IF(Table1[[#This Row],[IHME]]=MAX(Table1[IHME]),Table1[[#This Row],[IHME]],#N/A)</f>
        <v>#N/A</v>
      </c>
    </row>
    <row r="100" spans="1:16" x14ac:dyDescent="0.35">
      <c r="A100" s="3"/>
      <c r="B100">
        <v>2048</v>
      </c>
      <c r="C100" s="2"/>
      <c r="D100" s="2"/>
      <c r="E100" s="2"/>
      <c r="F100" s="2"/>
      <c r="G100" s="2"/>
      <c r="H100" s="2"/>
      <c r="I100" s="2">
        <f>'queries and equations'!$H$2+('queries and equations'!$D$2*Table1[[#This Row],[Year]]^4)+('queries and equations'!$E$2*Table1[[#This Row],[Year]]^3)+('queries and equations'!$F$2*Table1[[#This Row],[Year]]^2)</f>
        <v>9602774122.5507813</v>
      </c>
      <c r="J100" s="1">
        <f>'queries and equations'!$H$15+('queries and equations'!$D$15*Table1[[#This Row],[Year]]^4)+('queries and equations'!$E$15*Table1[[#This Row],[Year]]^3)+('queries and equations'!$F$15*Table1[[#This Row],[Year]]^2)</f>
        <v>9102041548.46875</v>
      </c>
      <c r="K100" s="1">
        <f>'queries and equations'!$H$27+('queries and equations'!$D$27*Table1[[#This Row],[Year]]^4)+('queries and equations'!$E$27*Table1[[#This Row],[Year]]^3)+('queries and equations'!$F$27*Table1[[#This Row],[Year]]^2)</f>
        <v>9497648828.8203125</v>
      </c>
      <c r="L100" s="1">
        <f>'queries and equations'!$H$40+('queries and equations'!$D$40*Table1[[#This Row],[Year]]^4)+('queries and equations'!$E$40*Table1[[#This Row],[Year]]^3)+('queries and equations'!$F$40*Table1[[#This Row],[Year]]^2)</f>
        <v>8745046460.375</v>
      </c>
      <c r="M100" s="2">
        <f>M99+'queries and equations'!$D$53</f>
        <v>10227772000.000004</v>
      </c>
      <c r="N100" t="e">
        <f>IF(Table1[[#This Row],[UN]]=MAX(Table1[UN]),Table1[[#This Row],[UN]],#N/A)</f>
        <v>#N/A</v>
      </c>
      <c r="O100" t="e">
        <f>IF(Table1[[#This Row],[IIASA]]=MAX(Table1[IIASA]),Table1[[#This Row],[IIASA]],#N/A)</f>
        <v>#N/A</v>
      </c>
      <c r="P100" t="e">
        <f>IF(Table1[[#This Row],[IHME]]=MAX(Table1[IHME]),Table1[[#This Row],[IHME]],#N/A)</f>
        <v>#N/A</v>
      </c>
    </row>
    <row r="101" spans="1:16" x14ac:dyDescent="0.35">
      <c r="A101" s="3"/>
      <c r="B101">
        <v>2049</v>
      </c>
      <c r="C101" s="2"/>
      <c r="D101" s="2"/>
      <c r="E101" s="2"/>
      <c r="F101" s="2"/>
      <c r="G101" s="2"/>
      <c r="H101" s="2"/>
      <c r="I101" s="2">
        <f>'queries and equations'!$H$2+('queries and equations'!$D$2*Table1[[#This Row],[Year]]^4)+('queries and equations'!$E$2*Table1[[#This Row],[Year]]^3)+('queries and equations'!$F$2*Table1[[#This Row],[Year]]^2)</f>
        <v>9647329195.3359375</v>
      </c>
      <c r="J101" s="1">
        <f>'queries and equations'!$H$15+('queries and equations'!$D$15*Table1[[#This Row],[Year]]^4)+('queries and equations'!$E$15*Table1[[#This Row],[Year]]^3)+('queries and equations'!$F$15*Table1[[#This Row],[Year]]^2)</f>
        <v>9128047997.2929688</v>
      </c>
      <c r="K101" s="1">
        <f>'queries and equations'!$H$27+('queries and equations'!$D$27*Table1[[#This Row],[Year]]^4)+('queries and equations'!$E$27*Table1[[#This Row],[Year]]^3)+('queries and equations'!$F$27*Table1[[#This Row],[Year]]^2)</f>
        <v>9526676912.0859375</v>
      </c>
      <c r="L101" s="1">
        <f>'queries and equations'!$H$40+('queries and equations'!$D$40*Table1[[#This Row],[Year]]^4)+('queries and equations'!$E$40*Table1[[#This Row],[Year]]^3)+('queries and equations'!$F$40*Table1[[#This Row],[Year]]^2)</f>
        <v>8740105358.75</v>
      </c>
      <c r="M101" s="2">
        <f>M100+'queries and equations'!$D$53</f>
        <v>10315699461.538465</v>
      </c>
      <c r="N101" t="e">
        <f>IF(Table1[[#This Row],[UN]]=MAX(Table1[UN]),Table1[[#This Row],[UN]],#N/A)</f>
        <v>#N/A</v>
      </c>
      <c r="O101" t="e">
        <f>IF(Table1[[#This Row],[IIASA]]=MAX(Table1[IIASA]),Table1[[#This Row],[IIASA]],#N/A)</f>
        <v>#N/A</v>
      </c>
      <c r="P101" t="e">
        <f>IF(Table1[[#This Row],[IHME]]=MAX(Table1[IHME]),Table1[[#This Row],[IHME]],#N/A)</f>
        <v>#N/A</v>
      </c>
    </row>
    <row r="102" spans="1:16" x14ac:dyDescent="0.35">
      <c r="A102" s="3"/>
      <c r="B102">
        <v>2050</v>
      </c>
      <c r="C102" s="2"/>
      <c r="D102" s="2">
        <v>9687440000</v>
      </c>
      <c r="E102" s="2">
        <v>9140396000</v>
      </c>
      <c r="F102" s="2">
        <v>9551506077</v>
      </c>
      <c r="G102" s="2"/>
      <c r="H102" s="2"/>
      <c r="I102" s="2">
        <f>'queries and equations'!$H$2+('queries and equations'!$D$2*Table1[[#This Row],[Year]]^4)+('queries and equations'!$E$2*Table1[[#This Row],[Year]]^3)+('queries and equations'!$F$2*Table1[[#This Row],[Year]]^2)</f>
        <v>9690539616.3398438</v>
      </c>
      <c r="J102" s="1">
        <f>'queries and equations'!$H$15+('queries and equations'!$D$15*Table1[[#This Row],[Year]]^4)+('queries and equations'!$E$15*Table1[[#This Row],[Year]]^3)+('queries and equations'!$F$15*Table1[[#This Row],[Year]]^2)</f>
        <v>9152756296.5390625</v>
      </c>
      <c r="K102" s="1">
        <f>'queries and equations'!$H$27+('queries and equations'!$D$27*Table1[[#This Row],[Year]]^4)+('queries and equations'!$E$27*Table1[[#This Row],[Year]]^3)+('queries and equations'!$F$27*Table1[[#This Row],[Year]]^2)</f>
        <v>9553634990.578125</v>
      </c>
      <c r="L102" s="1">
        <f>'queries and equations'!$H$40+('queries and equations'!$D$40*Table1[[#This Row],[Year]]^4)+('queries and equations'!$E$40*Table1[[#This Row],[Year]]^3)+('queries and equations'!$F$40*Table1[[#This Row],[Year]]^2)</f>
        <v>8732988128.828125</v>
      </c>
      <c r="M102" s="2">
        <f>M101+'queries and equations'!$D$53</f>
        <v>10403626923.076927</v>
      </c>
      <c r="N102" t="e">
        <f>IF(Table1[[#This Row],[UN]]=MAX(Table1[UN]),Table1[[#This Row],[UN]],#N/A)</f>
        <v>#N/A</v>
      </c>
      <c r="O102" t="e">
        <f>IF(Table1[[#This Row],[IIASA]]=MAX(Table1[IIASA]),Table1[[#This Row],[IIASA]],#N/A)</f>
        <v>#N/A</v>
      </c>
      <c r="P102" t="e">
        <f>IF(Table1[[#This Row],[IHME]]=MAX(Table1[IHME]),Table1[[#This Row],[IHME]],#N/A)</f>
        <v>#N/A</v>
      </c>
    </row>
    <row r="103" spans="1:16" x14ac:dyDescent="0.35">
      <c r="A103" s="3"/>
      <c r="B103">
        <v>2051</v>
      </c>
      <c r="C103" s="2"/>
      <c r="D103" s="2"/>
      <c r="E103" s="2"/>
      <c r="F103" s="2"/>
      <c r="G103" s="2"/>
      <c r="H103" s="2"/>
      <c r="I103" s="2">
        <f>'queries and equations'!$H$2+('queries and equations'!$D$2*Table1[[#This Row],[Year]]^4)+('queries and equations'!$E$2*Table1[[#This Row],[Year]]^3)+('queries and equations'!$F$2*Table1[[#This Row],[Year]]^2)</f>
        <v>9732414989.734375</v>
      </c>
      <c r="J103" s="1">
        <f>'queries and equations'!$H$15+('queries and equations'!$D$15*Table1[[#This Row],[Year]]^4)+('queries and equations'!$E$15*Table1[[#This Row],[Year]]^3)+('queries and equations'!$F$15*Table1[[#This Row],[Year]]^2)</f>
        <v>9176175719.8476563</v>
      </c>
      <c r="K103" s="1">
        <f>'queries and equations'!$H$27+('queries and equations'!$D$27*Table1[[#This Row],[Year]]^4)+('queries and equations'!$E$27*Table1[[#This Row],[Year]]^3)+('queries and equations'!$F$27*Table1[[#This Row],[Year]]^2)</f>
        <v>9578546213.25</v>
      </c>
      <c r="L103" s="1">
        <f>'queries and equations'!$H$40+('queries and equations'!$D$40*Table1[[#This Row],[Year]]^4)+('queries and equations'!$E$40*Table1[[#This Row],[Year]]^3)+('queries and equations'!$F$40*Table1[[#This Row],[Year]]^2)</f>
        <v>8723746758.890625</v>
      </c>
      <c r="M103" s="2">
        <f>M102+'queries and equations'!$D$53</f>
        <v>10491554384.615389</v>
      </c>
      <c r="N103" t="e">
        <f>IF(Table1[[#This Row],[UN]]=MAX(Table1[UN]),Table1[[#This Row],[UN]],#N/A)</f>
        <v>#N/A</v>
      </c>
      <c r="O103" t="e">
        <f>IF(Table1[[#This Row],[IIASA]]=MAX(Table1[IIASA]),Table1[[#This Row],[IIASA]],#N/A)</f>
        <v>#N/A</v>
      </c>
      <c r="P103" t="e">
        <f>IF(Table1[[#This Row],[IHME]]=MAX(Table1[IHME]),Table1[[#This Row],[IHME]],#N/A)</f>
        <v>#N/A</v>
      </c>
    </row>
    <row r="104" spans="1:16" x14ac:dyDescent="0.35">
      <c r="A104" s="3"/>
      <c r="B104">
        <v>2052</v>
      </c>
      <c r="C104" s="2"/>
      <c r="D104" s="2"/>
      <c r="E104" s="2"/>
      <c r="F104" s="2"/>
      <c r="G104" s="2"/>
      <c r="H104" s="2">
        <v>8720396000</v>
      </c>
      <c r="I104" s="2">
        <f>'queries and equations'!$H$2+('queries and equations'!$D$2*Table1[[#This Row],[Year]]^4)+('queries and equations'!$E$2*Table1[[#This Row],[Year]]^3)+('queries and equations'!$F$2*Table1[[#This Row],[Year]]^2)</f>
        <v>9772964935.6796875</v>
      </c>
      <c r="J104" s="1">
        <f>'queries and equations'!$H$15+('queries and equations'!$D$15*Table1[[#This Row],[Year]]^4)+('queries and equations'!$E$15*Table1[[#This Row],[Year]]^3)+('queries and equations'!$F$15*Table1[[#This Row],[Year]]^2)</f>
        <v>9198315556.3476563</v>
      </c>
      <c r="K104" s="1">
        <f>'queries and equations'!$H$27+('queries and equations'!$D$27*Table1[[#This Row],[Year]]^4)+('queries and equations'!$E$27*Table1[[#This Row],[Year]]^3)+('queries and equations'!$F$27*Table1[[#This Row],[Year]]^2)</f>
        <v>9601433765.8515625</v>
      </c>
      <c r="L104" s="1">
        <f>'queries and equations'!$H$40+('queries and equations'!$D$40*Table1[[#This Row],[Year]]^4)+('queries and equations'!$E$40*Table1[[#This Row],[Year]]^3)+('queries and equations'!$F$40*Table1[[#This Row],[Year]]^2)</f>
        <v>8712433316.5625</v>
      </c>
      <c r="M104" s="2">
        <f>M103+'queries and equations'!$D$53</f>
        <v>10579481846.153851</v>
      </c>
      <c r="N104" t="e">
        <f>IF(Table1[[#This Row],[UN]]=MAX(Table1[UN]),Table1[[#This Row],[UN]],#N/A)</f>
        <v>#N/A</v>
      </c>
      <c r="O104" t="e">
        <f>IF(Table1[[#This Row],[IIASA]]=MAX(Table1[IIASA]),Table1[[#This Row],[IIASA]],#N/A)</f>
        <v>#N/A</v>
      </c>
      <c r="P104" t="e">
        <f>IF(Table1[[#This Row],[IHME]]=MAX(Table1[IHME]),Table1[[#This Row],[IHME]],#N/A)</f>
        <v>#N/A</v>
      </c>
    </row>
    <row r="105" spans="1:16" x14ac:dyDescent="0.35">
      <c r="A105" s="3"/>
      <c r="B105">
        <v>2053</v>
      </c>
      <c r="C105" s="2"/>
      <c r="D105" s="2"/>
      <c r="E105" s="2"/>
      <c r="F105" s="2"/>
      <c r="G105" s="2"/>
      <c r="H105" s="2"/>
      <c r="I105" s="2">
        <f>'queries and equations'!$H$2+('queries and equations'!$D$2*Table1[[#This Row],[Year]]^4)+('queries and equations'!$E$2*Table1[[#This Row],[Year]]^3)+('queries and equations'!$F$2*Table1[[#This Row],[Year]]^2)</f>
        <v>9812199090.3359375</v>
      </c>
      <c r="J105" s="1">
        <f>'queries and equations'!$H$15+('queries and equations'!$D$15*Table1[[#This Row],[Year]]^4)+('queries and equations'!$E$15*Table1[[#This Row],[Year]]^3)+('queries and equations'!$F$15*Table1[[#This Row],[Year]]^2)</f>
        <v>9219185110.5625</v>
      </c>
      <c r="K105" s="1">
        <f>'queries and equations'!$H$27+('queries and equations'!$D$27*Table1[[#This Row],[Year]]^4)+('queries and equations'!$E$27*Table1[[#This Row],[Year]]^3)+('queries and equations'!$F$27*Table1[[#This Row],[Year]]^2)</f>
        <v>9622320871.0546875</v>
      </c>
      <c r="L105" s="1">
        <f>'queries and equations'!$H$40+('queries and equations'!$D$40*Table1[[#This Row],[Year]]^4)+('queries and equations'!$E$40*Table1[[#This Row],[Year]]^3)+('queries and equations'!$F$40*Table1[[#This Row],[Year]]^2)</f>
        <v>8699099948.578125</v>
      </c>
      <c r="M105" s="2">
        <f>M104+'queries and equations'!$D$53</f>
        <v>10667409307.692312</v>
      </c>
      <c r="N105" t="e">
        <f>IF(Table1[[#This Row],[UN]]=MAX(Table1[UN]),Table1[[#This Row],[UN]],#N/A)</f>
        <v>#N/A</v>
      </c>
      <c r="O105" t="e">
        <f>IF(Table1[[#This Row],[IIASA]]=MAX(Table1[IIASA]),Table1[[#This Row],[IIASA]],#N/A)</f>
        <v>#N/A</v>
      </c>
      <c r="P105" t="e">
        <f>IF(Table1[[#This Row],[IHME]]=MAX(Table1[IHME]),Table1[[#This Row],[IHME]],#N/A)</f>
        <v>#N/A</v>
      </c>
    </row>
    <row r="106" spans="1:16" x14ac:dyDescent="0.35">
      <c r="A106" s="3"/>
      <c r="B106">
        <v>2054</v>
      </c>
      <c r="C106" s="2"/>
      <c r="D106" s="2"/>
      <c r="E106" s="2"/>
      <c r="F106" s="2"/>
      <c r="G106" s="2"/>
      <c r="H106" s="2"/>
      <c r="I106" s="2">
        <f>'queries and equations'!$H$2+('queries and equations'!$D$2*Table1[[#This Row],[Year]]^4)+('queries and equations'!$E$2*Table1[[#This Row],[Year]]^3)+('queries and equations'!$F$2*Table1[[#This Row],[Year]]^2)</f>
        <v>9850127105.8867188</v>
      </c>
      <c r="J106" s="1">
        <f>'queries and equations'!$H$15+('queries and equations'!$D$15*Table1[[#This Row],[Year]]^4)+('queries and equations'!$E$15*Table1[[#This Row],[Year]]^3)+('queries and equations'!$F$15*Table1[[#This Row],[Year]]^2)</f>
        <v>9238793702.4804688</v>
      </c>
      <c r="K106" s="1">
        <f>'queries and equations'!$H$27+('queries and equations'!$D$27*Table1[[#This Row],[Year]]^4)+('queries and equations'!$E$27*Table1[[#This Row],[Year]]^3)+('queries and equations'!$F$27*Table1[[#This Row],[Year]]^2)</f>
        <v>9641230788.3125</v>
      </c>
      <c r="L106" s="1">
        <f>'queries and equations'!$H$40+('queries and equations'!$D$40*Table1[[#This Row],[Year]]^4)+('queries and equations'!$E$40*Table1[[#This Row],[Year]]^3)+('queries and equations'!$F$40*Table1[[#This Row],[Year]]^2)</f>
        <v>8683798880.75</v>
      </c>
      <c r="M106" s="2">
        <f>M105+'queries and equations'!$D$53</f>
        <v>10755336769.230774</v>
      </c>
      <c r="N106" t="e">
        <f>IF(Table1[[#This Row],[UN]]=MAX(Table1[UN]),Table1[[#This Row],[UN]],#N/A)</f>
        <v>#N/A</v>
      </c>
      <c r="O106" t="e">
        <f>IF(Table1[[#This Row],[IIASA]]=MAX(Table1[IIASA]),Table1[[#This Row],[IIASA]],#N/A)</f>
        <v>#N/A</v>
      </c>
      <c r="P106" t="e">
        <f>IF(Table1[[#This Row],[IHME]]=MAX(Table1[IHME]),Table1[[#This Row],[IHME]],#N/A)</f>
        <v>#N/A</v>
      </c>
    </row>
    <row r="107" spans="1:16" x14ac:dyDescent="0.35">
      <c r="A107" s="3"/>
      <c r="B107">
        <v>2055</v>
      </c>
      <c r="C107" s="2"/>
      <c r="D107" s="2"/>
      <c r="E107" s="2"/>
      <c r="F107" s="2"/>
      <c r="G107" s="2"/>
      <c r="H107" s="2"/>
      <c r="I107" s="2">
        <f>'queries and equations'!$H$2+('queries and equations'!$D$2*Table1[[#This Row],[Year]]^4)+('queries and equations'!$E$2*Table1[[#This Row],[Year]]^3)+('queries and equations'!$F$2*Table1[[#This Row],[Year]]^2)</f>
        <v>9886758650.4882813</v>
      </c>
      <c r="J107" s="1">
        <f>'queries and equations'!$H$15+('queries and equations'!$D$15*Table1[[#This Row],[Year]]^4)+('queries and equations'!$E$15*Table1[[#This Row],[Year]]^3)+('queries and equations'!$F$15*Table1[[#This Row],[Year]]^2)</f>
        <v>9257150667.5195313</v>
      </c>
      <c r="K107" s="1">
        <f>'queries and equations'!$H$27+('queries and equations'!$D$27*Table1[[#This Row],[Year]]^4)+('queries and equations'!$E$27*Table1[[#This Row],[Year]]^3)+('queries and equations'!$F$27*Table1[[#This Row],[Year]]^2)</f>
        <v>9658186813.921875</v>
      </c>
      <c r="L107" s="1">
        <f>'queries and equations'!$H$40+('queries and equations'!$D$40*Table1[[#This Row],[Year]]^4)+('queries and equations'!$E$40*Table1[[#This Row],[Year]]^3)+('queries and equations'!$F$40*Table1[[#This Row],[Year]]^2)</f>
        <v>8666582418.15625</v>
      </c>
      <c r="M107" s="2">
        <f>M106+'queries and equations'!$D$53</f>
        <v>10843264230.769236</v>
      </c>
      <c r="N107" t="e">
        <f>IF(Table1[[#This Row],[UN]]=MAX(Table1[UN]),Table1[[#This Row],[UN]],#N/A)</f>
        <v>#N/A</v>
      </c>
      <c r="O107" t="e">
        <f>IF(Table1[[#This Row],[IIASA]]=MAX(Table1[IIASA]),Table1[[#This Row],[IIASA]],#N/A)</f>
        <v>#N/A</v>
      </c>
      <c r="P107" t="e">
        <f>IF(Table1[[#This Row],[IHME]]=MAX(Table1[IHME]),Table1[[#This Row],[IHME]],#N/A)</f>
        <v>#N/A</v>
      </c>
    </row>
    <row r="108" spans="1:16" x14ac:dyDescent="0.35">
      <c r="A108" s="3"/>
      <c r="B108">
        <v>2056</v>
      </c>
      <c r="C108" s="2"/>
      <c r="D108" s="2"/>
      <c r="E108" s="2"/>
      <c r="F108" s="2"/>
      <c r="G108" s="2"/>
      <c r="H108" s="2">
        <v>8650396000</v>
      </c>
      <c r="I108" s="2">
        <f>'queries and equations'!$H$2+('queries and equations'!$D$2*Table1[[#This Row],[Year]]^4)+('queries and equations'!$E$2*Table1[[#This Row],[Year]]^3)+('queries and equations'!$F$2*Table1[[#This Row],[Year]]^2)</f>
        <v>9922103408.3242188</v>
      </c>
      <c r="J108" s="1">
        <f>'queries and equations'!$H$15+('queries and equations'!$D$15*Table1[[#This Row],[Year]]^4)+('queries and equations'!$E$15*Table1[[#This Row],[Year]]^3)+('queries and equations'!$F$15*Table1[[#This Row],[Year]]^2)</f>
        <v>9274265356.5351563</v>
      </c>
      <c r="K108" s="1">
        <f>'queries and equations'!$H$27+('queries and equations'!$D$27*Table1[[#This Row],[Year]]^4)+('queries and equations'!$E$27*Table1[[#This Row],[Year]]^3)+('queries and equations'!$F$27*Table1[[#This Row],[Year]]^2)</f>
        <v>9673212281.0703125</v>
      </c>
      <c r="L108" s="1">
        <f>'queries and equations'!$H$40+('queries and equations'!$D$40*Table1[[#This Row],[Year]]^4)+('queries and equations'!$E$40*Table1[[#This Row],[Year]]^3)+('queries and equations'!$F$40*Table1[[#This Row],[Year]]^2)</f>
        <v>8647502945.046875</v>
      </c>
      <c r="M108" s="2">
        <f>M107+'queries and equations'!$D$53</f>
        <v>10931191692.307697</v>
      </c>
      <c r="N108" t="e">
        <f>IF(Table1[[#This Row],[UN]]=MAX(Table1[UN]),Table1[[#This Row],[UN]],#N/A)</f>
        <v>#N/A</v>
      </c>
      <c r="O108" t="e">
        <f>IF(Table1[[#This Row],[IIASA]]=MAX(Table1[IIASA]),Table1[[#This Row],[IIASA]],#N/A)</f>
        <v>#N/A</v>
      </c>
      <c r="P108" t="e">
        <f>IF(Table1[[#This Row],[IHME]]=MAX(Table1[IHME]),Table1[[#This Row],[IHME]],#N/A)</f>
        <v>#N/A</v>
      </c>
    </row>
    <row r="109" spans="1:16" x14ac:dyDescent="0.35">
      <c r="A109" s="3"/>
      <c r="B109">
        <v>2057</v>
      </c>
      <c r="C109" s="2"/>
      <c r="D109" s="2"/>
      <c r="E109" s="2"/>
      <c r="F109" s="2"/>
      <c r="G109" s="2"/>
      <c r="H109" s="2"/>
      <c r="I109" s="2">
        <f>'queries and equations'!$H$2+('queries and equations'!$D$2*Table1[[#This Row],[Year]]^4)+('queries and equations'!$E$2*Table1[[#This Row],[Year]]^3)+('queries and equations'!$F$2*Table1[[#This Row],[Year]]^2)</f>
        <v>9956171079.5664063</v>
      </c>
      <c r="J109" s="1">
        <f>'queries and equations'!$H$15+('queries and equations'!$D$15*Table1[[#This Row],[Year]]^4)+('queries and equations'!$E$15*Table1[[#This Row],[Year]]^3)+('queries and equations'!$F$15*Table1[[#This Row],[Year]]^2)</f>
        <v>9290147135.8359375</v>
      </c>
      <c r="K109" s="1">
        <f>'queries and equations'!$H$27+('queries and equations'!$D$27*Table1[[#This Row],[Year]]^4)+('queries and equations'!$E$27*Table1[[#This Row],[Year]]^3)+('queries and equations'!$F$27*Table1[[#This Row],[Year]]^2)</f>
        <v>9686330559.7421875</v>
      </c>
      <c r="L109" s="1">
        <f>'queries and equations'!$H$40+('queries and equations'!$D$40*Table1[[#This Row],[Year]]^4)+('queries and equations'!$E$40*Table1[[#This Row],[Year]]^3)+('queries and equations'!$F$40*Table1[[#This Row],[Year]]^2)</f>
        <v>8626612924.765625</v>
      </c>
      <c r="M109" s="2">
        <f>M108+'queries and equations'!$D$53</f>
        <v>11019119153.846159</v>
      </c>
      <c r="N109" t="e">
        <f>IF(Table1[[#This Row],[UN]]=MAX(Table1[UN]),Table1[[#This Row],[UN]],#N/A)</f>
        <v>#N/A</v>
      </c>
      <c r="O109" t="e">
        <f>IF(Table1[[#This Row],[IIASA]]=MAX(Table1[IIASA]),Table1[[#This Row],[IIASA]],#N/A)</f>
        <v>#N/A</v>
      </c>
      <c r="P109" t="e">
        <f>IF(Table1[[#This Row],[IHME]]=MAX(Table1[IHME]),Table1[[#This Row],[IHME]],#N/A)</f>
        <v>#N/A</v>
      </c>
    </row>
    <row r="110" spans="1:16" x14ac:dyDescent="0.35">
      <c r="A110" s="3"/>
      <c r="B110">
        <v>2058</v>
      </c>
      <c r="C110" s="2"/>
      <c r="D110" s="2"/>
      <c r="E110" s="2"/>
      <c r="F110" s="2"/>
      <c r="G110" s="2"/>
      <c r="H110" s="2"/>
      <c r="I110" s="2">
        <f>'queries and equations'!$H$2+('queries and equations'!$D$2*Table1[[#This Row],[Year]]^4)+('queries and equations'!$E$2*Table1[[#This Row],[Year]]^3)+('queries and equations'!$F$2*Table1[[#This Row],[Year]]^2)</f>
        <v>9988971380.4023438</v>
      </c>
      <c r="J110" s="1">
        <f>'queries and equations'!$H$15+('queries and equations'!$D$15*Table1[[#This Row],[Year]]^4)+('queries and equations'!$E$15*Table1[[#This Row],[Year]]^3)+('queries and equations'!$F$15*Table1[[#This Row],[Year]]^2)</f>
        <v>9304805387.1601563</v>
      </c>
      <c r="K110" s="1">
        <f>'queries and equations'!$H$27+('queries and equations'!$D$27*Table1[[#This Row],[Year]]^4)+('queries and equations'!$E$27*Table1[[#This Row],[Year]]^3)+('queries and equations'!$F$27*Table1[[#This Row],[Year]]^2)</f>
        <v>9697565056.8125</v>
      </c>
      <c r="L110" s="1">
        <f>'queries and equations'!$H$40+('queries and equations'!$D$40*Table1[[#This Row],[Year]]^4)+('queries and equations'!$E$40*Table1[[#This Row],[Year]]^3)+('queries and equations'!$F$40*Table1[[#This Row],[Year]]^2)</f>
        <v>8603964899.84375</v>
      </c>
      <c r="M110" s="2">
        <f>M109+'queries and equations'!$D$53</f>
        <v>11107046615.384621</v>
      </c>
      <c r="N110" t="e">
        <f>IF(Table1[[#This Row],[UN]]=MAX(Table1[UN]),Table1[[#This Row],[UN]],#N/A)</f>
        <v>#N/A</v>
      </c>
      <c r="O110" t="e">
        <f>IF(Table1[[#This Row],[IIASA]]=MAX(Table1[IIASA]),Table1[[#This Row],[IIASA]],#N/A)</f>
        <v>#N/A</v>
      </c>
      <c r="P110" t="e">
        <f>IF(Table1[[#This Row],[IHME]]=MAX(Table1[IHME]),Table1[[#This Row],[IHME]],#N/A)</f>
        <v>#N/A</v>
      </c>
    </row>
    <row r="111" spans="1:16" x14ac:dyDescent="0.35">
      <c r="A111" s="3"/>
      <c r="B111">
        <v>2059</v>
      </c>
      <c r="C111" s="2"/>
      <c r="D111" s="2"/>
      <c r="E111" s="2"/>
      <c r="F111" s="2"/>
      <c r="G111" s="2"/>
      <c r="H111" s="2"/>
      <c r="I111" s="2">
        <f>'queries and equations'!$H$2+('queries and equations'!$D$2*Table1[[#This Row],[Year]]^4)+('queries and equations'!$E$2*Table1[[#This Row],[Year]]^3)+('queries and equations'!$F$2*Table1[[#This Row],[Year]]^2)</f>
        <v>10020514042.992188</v>
      </c>
      <c r="J111" s="1">
        <f>'queries and equations'!$H$15+('queries and equations'!$D$15*Table1[[#This Row],[Year]]^4)+('queries and equations'!$E$15*Table1[[#This Row],[Year]]^3)+('queries and equations'!$F$15*Table1[[#This Row],[Year]]^2)</f>
        <v>9318249507.671875</v>
      </c>
      <c r="K111" s="1">
        <f>'queries and equations'!$H$27+('queries and equations'!$D$27*Table1[[#This Row],[Year]]^4)+('queries and equations'!$E$27*Table1[[#This Row],[Year]]^3)+('queries and equations'!$F$27*Table1[[#This Row],[Year]]^2)</f>
        <v>9706939215.9453125</v>
      </c>
      <c r="L111" s="1">
        <f>'queries and equations'!$H$40+('queries and equations'!$D$40*Table1[[#This Row],[Year]]^4)+('queries and equations'!$E$40*Table1[[#This Row],[Year]]^3)+('queries and equations'!$F$40*Table1[[#This Row],[Year]]^2)</f>
        <v>8579611492.03125</v>
      </c>
      <c r="M111" s="2">
        <f>M110+'queries and equations'!$D$53</f>
        <v>11194974076.923082</v>
      </c>
      <c r="N111" t="e">
        <f>IF(Table1[[#This Row],[UN]]=MAX(Table1[UN]),Table1[[#This Row],[UN]],#N/A)</f>
        <v>#N/A</v>
      </c>
      <c r="O111" t="e">
        <f>IF(Table1[[#This Row],[IIASA]]=MAX(Table1[IIASA]),Table1[[#This Row],[IIASA]],#N/A)</f>
        <v>#N/A</v>
      </c>
      <c r="P111" t="e">
        <f>IF(Table1[[#This Row],[IHME]]=MAX(Table1[IHME]),Table1[[#This Row],[IHME]],#N/A)</f>
        <v>#N/A</v>
      </c>
    </row>
    <row r="112" spans="1:16" x14ac:dyDescent="0.35">
      <c r="A112" s="3"/>
      <c r="B112">
        <v>2060</v>
      </c>
      <c r="C112" s="2"/>
      <c r="D112" s="2">
        <v>10053522000</v>
      </c>
      <c r="E112" s="2">
        <v>9340845000</v>
      </c>
      <c r="F112" s="2">
        <v>9719318272</v>
      </c>
      <c r="G112" s="2"/>
      <c r="H112" s="2">
        <v>8550396000</v>
      </c>
      <c r="I112" s="2">
        <f>'queries and equations'!$H$2+('queries and equations'!$D$2*Table1[[#This Row],[Year]]^4)+('queries and equations'!$E$2*Table1[[#This Row],[Year]]^3)+('queries and equations'!$F$2*Table1[[#This Row],[Year]]^2)</f>
        <v>10050808815.539063</v>
      </c>
      <c r="J112" s="1">
        <f>'queries and equations'!$H$15+('queries and equations'!$D$15*Table1[[#This Row],[Year]]^4)+('queries and equations'!$E$15*Table1[[#This Row],[Year]]^3)+('queries and equations'!$F$15*Table1[[#This Row],[Year]]^2)</f>
        <v>9330488910</v>
      </c>
      <c r="K112" s="1">
        <f>'queries and equations'!$H$27+('queries and equations'!$D$27*Table1[[#This Row],[Year]]^4)+('queries and equations'!$E$27*Table1[[#This Row],[Year]]^3)+('queries and equations'!$F$27*Table1[[#This Row],[Year]]^2)</f>
        <v>9714476517.671875</v>
      </c>
      <c r="L112" s="1">
        <f>'queries and equations'!$H$40+('queries and equations'!$D$40*Table1[[#This Row],[Year]]^4)+('queries and equations'!$E$40*Table1[[#This Row],[Year]]^3)+('queries and equations'!$F$40*Table1[[#This Row],[Year]]^2)</f>
        <v>8553605402.171875</v>
      </c>
      <c r="M112" s="2">
        <f>M111+'queries and equations'!$D$53</f>
        <v>11282901538.461544</v>
      </c>
      <c r="N112" t="e">
        <f>IF(Table1[[#This Row],[UN]]=MAX(Table1[UN]),Table1[[#This Row],[UN]],#N/A)</f>
        <v>#N/A</v>
      </c>
      <c r="O112" t="e">
        <f>IF(Table1[[#This Row],[IIASA]]=MAX(Table1[IIASA]),Table1[[#This Row],[IIASA]],#N/A)</f>
        <v>#N/A</v>
      </c>
      <c r="P112">
        <f>IF(Table1[[#This Row],[IHME]]=MAX(Table1[IHME]),Table1[[#This Row],[IHME]],#N/A)</f>
        <v>9719318272</v>
      </c>
    </row>
    <row r="113" spans="1:16" x14ac:dyDescent="0.35">
      <c r="A113" s="3"/>
      <c r="B113">
        <v>2061</v>
      </c>
      <c r="C113" s="2"/>
      <c r="D113" s="2"/>
      <c r="E113" s="2"/>
      <c r="F113" s="2"/>
      <c r="G113" s="2"/>
      <c r="H113" s="2"/>
      <c r="I113" s="2">
        <f>'queries and equations'!$H$2+('queries and equations'!$D$2*Table1[[#This Row],[Year]]^4)+('queries and equations'!$E$2*Table1[[#This Row],[Year]]^3)+('queries and equations'!$F$2*Table1[[#This Row],[Year]]^2)</f>
        <v>10079865462.21875</v>
      </c>
      <c r="J113" s="1">
        <f>'queries and equations'!$H$15+('queries and equations'!$D$15*Table1[[#This Row],[Year]]^4)+('queries and equations'!$E$15*Table1[[#This Row],[Year]]^3)+('queries and equations'!$F$15*Table1[[#This Row],[Year]]^2)</f>
        <v>9341533022.1992188</v>
      </c>
      <c r="K113" s="1">
        <f>'queries and equations'!$H$27+('queries and equations'!$D$27*Table1[[#This Row],[Year]]^4)+('queries and equations'!$E$27*Table1[[#This Row],[Year]]^3)+('queries and equations'!$F$27*Table1[[#This Row],[Year]]^2)</f>
        <v>9720200479.40625</v>
      </c>
      <c r="L113" s="1">
        <f>'queries and equations'!$H$40+('queries and equations'!$D$40*Table1[[#This Row],[Year]]^4)+('queries and equations'!$E$40*Table1[[#This Row],[Year]]^3)+('queries and equations'!$F$40*Table1[[#This Row],[Year]]^2)</f>
        <v>8525999410.328125</v>
      </c>
      <c r="M113" s="2">
        <f>M112+'queries and equations'!$D$53</f>
        <v>11370829000.000006</v>
      </c>
      <c r="N113" t="e">
        <f>IF(Table1[[#This Row],[UN]]=MAX(Table1[UN]),Table1[[#This Row],[UN]],#N/A)</f>
        <v>#N/A</v>
      </c>
      <c r="O113" t="e">
        <f>IF(Table1[[#This Row],[IIASA]]=MAX(Table1[IIASA]),Table1[[#This Row],[IIASA]],#N/A)</f>
        <v>#N/A</v>
      </c>
      <c r="P113" t="e">
        <f>IF(Table1[[#This Row],[IHME]]=MAX(Table1[IHME]),Table1[[#This Row],[IHME]],#N/A)</f>
        <v>#N/A</v>
      </c>
    </row>
    <row r="114" spans="1:16" x14ac:dyDescent="0.35">
      <c r="A114" s="3"/>
      <c r="B114">
        <v>2062</v>
      </c>
      <c r="C114" s="2"/>
      <c r="D114" s="2"/>
      <c r="E114" s="2"/>
      <c r="F114" s="2"/>
      <c r="G114" s="2"/>
      <c r="H114" s="2"/>
      <c r="I114" s="2">
        <f>'queries and equations'!$H$2+('queries and equations'!$D$2*Table1[[#This Row],[Year]]^4)+('queries and equations'!$E$2*Table1[[#This Row],[Year]]^3)+('queries and equations'!$F$2*Table1[[#This Row],[Year]]^2)</f>
        <v>10107693763.21875</v>
      </c>
      <c r="J114" s="1">
        <f>'queries and equations'!$H$15+('queries and equations'!$D$15*Table1[[#This Row],[Year]]^4)+('queries and equations'!$E$15*Table1[[#This Row],[Year]]^3)+('queries and equations'!$F$15*Table1[[#This Row],[Year]]^2)</f>
        <v>9351391287.7617188</v>
      </c>
      <c r="K114" s="1">
        <f>'queries and equations'!$H$27+('queries and equations'!$D$27*Table1[[#This Row],[Year]]^4)+('queries and equations'!$E$27*Table1[[#This Row],[Year]]^3)+('queries and equations'!$F$27*Table1[[#This Row],[Year]]^2)</f>
        <v>9724134655.3359375</v>
      </c>
      <c r="L114" s="1">
        <f>'queries and equations'!$H$40+('queries and equations'!$D$40*Table1[[#This Row],[Year]]^4)+('queries and equations'!$E$40*Table1[[#This Row],[Year]]^3)+('queries and equations'!$F$40*Table1[[#This Row],[Year]]^2)</f>
        <v>8496846375.671875</v>
      </c>
      <c r="M114" s="2">
        <f>M113+'queries and equations'!$D$53</f>
        <v>11458756461.538467</v>
      </c>
      <c r="N114" t="e">
        <f>IF(Table1[[#This Row],[UN]]=MAX(Table1[UN]),Table1[[#This Row],[UN]],#N/A)</f>
        <v>#N/A</v>
      </c>
      <c r="O114" t="e">
        <f>IF(Table1[[#This Row],[IIASA]]=MAX(Table1[IIASA]),Table1[[#This Row],[IIASA]],#N/A)</f>
        <v>#N/A</v>
      </c>
      <c r="P114" t="e">
        <f>IF(Table1[[#This Row],[IHME]]=MAX(Table1[IHME]),Table1[[#This Row],[IHME]],#N/A)</f>
        <v>#N/A</v>
      </c>
    </row>
    <row r="115" spans="1:16" x14ac:dyDescent="0.35">
      <c r="A115" s="3"/>
      <c r="B115">
        <v>2063</v>
      </c>
      <c r="C115" s="2"/>
      <c r="D115" s="2"/>
      <c r="E115" s="2"/>
      <c r="F115" s="2"/>
      <c r="G115" s="2"/>
      <c r="H115" s="2"/>
      <c r="I115" s="2">
        <f>'queries and equations'!$H$2+('queries and equations'!$D$2*Table1[[#This Row],[Year]]^4)+('queries and equations'!$E$2*Table1[[#This Row],[Year]]^3)+('queries and equations'!$F$2*Table1[[#This Row],[Year]]^2)</f>
        <v>10134303514.730469</v>
      </c>
      <c r="J115" s="1">
        <f>'queries and equations'!$H$15+('queries and equations'!$D$15*Table1[[#This Row],[Year]]^4)+('queries and equations'!$E$15*Table1[[#This Row],[Year]]^3)+('queries and equations'!$F$15*Table1[[#This Row],[Year]]^2)</f>
        <v>9360073165.6289063</v>
      </c>
      <c r="K115" s="1">
        <f>'queries and equations'!$H$27+('queries and equations'!$D$27*Table1[[#This Row],[Year]]^4)+('queries and equations'!$E$27*Table1[[#This Row],[Year]]^3)+('queries and equations'!$F$27*Table1[[#This Row],[Year]]^2)</f>
        <v>9726302636.546875</v>
      </c>
      <c r="L115" s="1">
        <f>'queries and equations'!$H$40+('queries and equations'!$D$40*Table1[[#This Row],[Year]]^4)+('queries and equations'!$E$40*Table1[[#This Row],[Year]]^3)+('queries and equations'!$F$40*Table1[[#This Row],[Year]]^2)</f>
        <v>8466199236.609375</v>
      </c>
      <c r="M115" s="2">
        <f>M114+'queries and equations'!$D$53</f>
        <v>11546683923.076929</v>
      </c>
      <c r="N115" t="e">
        <f>IF(Table1[[#This Row],[UN]]=MAX(Table1[UN]),Table1[[#This Row],[UN]],#N/A)</f>
        <v>#N/A</v>
      </c>
      <c r="O115" t="e">
        <f>IF(Table1[[#This Row],[IIASA]]=MAX(Table1[IIASA]),Table1[[#This Row],[IIASA]],#N/A)</f>
        <v>#N/A</v>
      </c>
      <c r="P115" t="e">
        <f>IF(Table1[[#This Row],[IHME]]=MAX(Table1[IHME]),Table1[[#This Row],[IHME]],#N/A)</f>
        <v>#N/A</v>
      </c>
    </row>
    <row r="116" spans="1:16" x14ac:dyDescent="0.35">
      <c r="A116" s="3"/>
      <c r="B116">
        <v>2064</v>
      </c>
      <c r="C116" s="2"/>
      <c r="D116" s="2"/>
      <c r="E116" s="2"/>
      <c r="F116" s="2"/>
      <c r="G116" s="2"/>
      <c r="H116" s="2"/>
      <c r="I116" s="2">
        <f>'queries and equations'!$H$2+('queries and equations'!$D$2*Table1[[#This Row],[Year]]^4)+('queries and equations'!$E$2*Table1[[#This Row],[Year]]^3)+('queries and equations'!$F$2*Table1[[#This Row],[Year]]^2)</f>
        <v>10159704528.953125</v>
      </c>
      <c r="J116" s="1">
        <f>'queries and equations'!$H$15+('queries and equations'!$D$15*Table1[[#This Row],[Year]]^4)+('queries and equations'!$E$15*Table1[[#This Row],[Year]]^3)+('queries and equations'!$F$15*Table1[[#This Row],[Year]]^2)</f>
        <v>9367588130.1757813</v>
      </c>
      <c r="K116" s="1">
        <f>'queries and equations'!$H$27+('queries and equations'!$D$27*Table1[[#This Row],[Year]]^4)+('queries and equations'!$E$27*Table1[[#This Row],[Year]]^3)+('queries and equations'!$F$27*Table1[[#This Row],[Year]]^2)</f>
        <v>9726728050.921875</v>
      </c>
      <c r="L116" s="1">
        <f>'queries and equations'!$H$40+('queries and equations'!$D$40*Table1[[#This Row],[Year]]^4)+('queries and equations'!$E$40*Table1[[#This Row],[Year]]^3)+('queries and equations'!$F$40*Table1[[#This Row],[Year]]^2)</f>
        <v>8434111010.6875</v>
      </c>
      <c r="M116" s="2">
        <f>M115+'queries and equations'!$D$53</f>
        <v>11634611384.615391</v>
      </c>
      <c r="N116" t="e">
        <f>IF(Table1[[#This Row],[UN]]=MAX(Table1[UN]),Table1[[#This Row],[UN]],#N/A)</f>
        <v>#N/A</v>
      </c>
      <c r="O116" t="e">
        <f>IF(Table1[[#This Row],[IIASA]]=MAX(Table1[IIASA]),Table1[[#This Row],[IIASA]],#N/A)</f>
        <v>#N/A</v>
      </c>
      <c r="P116" t="e">
        <f>IF(Table1[[#This Row],[IHME]]=MAX(Table1[IHME]),Table1[[#This Row],[IHME]],#N/A)</f>
        <v>#N/A</v>
      </c>
    </row>
    <row r="117" spans="1:16" x14ac:dyDescent="0.35">
      <c r="A117" s="3"/>
      <c r="B117">
        <v>2065</v>
      </c>
      <c r="C117" s="2"/>
      <c r="D117" s="2"/>
      <c r="E117" s="2"/>
      <c r="F117" s="2"/>
      <c r="G117" s="2"/>
      <c r="H117" s="2"/>
      <c r="I117" s="2">
        <f>'queries and equations'!$H$2+('queries and equations'!$D$2*Table1[[#This Row],[Year]]^4)+('queries and equations'!$E$2*Table1[[#This Row],[Year]]^3)+('queries and equations'!$F$2*Table1[[#This Row],[Year]]^2)</f>
        <v>10183906634.066406</v>
      </c>
      <c r="J117" s="1">
        <f>'queries and equations'!$H$15+('queries and equations'!$D$15*Table1[[#This Row],[Year]]^4)+('queries and equations'!$E$15*Table1[[#This Row],[Year]]^3)+('queries and equations'!$F$15*Table1[[#This Row],[Year]]^2)</f>
        <v>9373945671.2148438</v>
      </c>
      <c r="K117" s="1">
        <f>'queries and equations'!$H$27+('queries and equations'!$D$27*Table1[[#This Row],[Year]]^4)+('queries and equations'!$E$27*Table1[[#This Row],[Year]]^3)+('queries and equations'!$F$27*Table1[[#This Row],[Year]]^2)</f>
        <v>9725434563.25</v>
      </c>
      <c r="L117" s="1">
        <f>'queries and equations'!$H$40+('queries and equations'!$D$40*Table1[[#This Row],[Year]]^4)+('queries and equations'!$E$40*Table1[[#This Row],[Year]]^3)+('queries and equations'!$F$40*Table1[[#This Row],[Year]]^2)</f>
        <v>8400634794.5625</v>
      </c>
      <c r="M117" s="2">
        <f>M116+'queries and equations'!$D$53</f>
        <v>11722538846.153852</v>
      </c>
      <c r="N117" t="e">
        <f>IF(Table1[[#This Row],[UN]]=MAX(Table1[UN]),Table1[[#This Row],[UN]],#N/A)</f>
        <v>#N/A</v>
      </c>
      <c r="O117" t="e">
        <f>IF(Table1[[#This Row],[IIASA]]=MAX(Table1[IIASA]),Table1[[#This Row],[IIASA]],#N/A)</f>
        <v>#N/A</v>
      </c>
      <c r="P117" t="e">
        <f>IF(Table1[[#This Row],[IHME]]=MAX(Table1[IHME]),Table1[[#This Row],[IHME]],#N/A)</f>
        <v>#N/A</v>
      </c>
    </row>
    <row r="118" spans="1:16" x14ac:dyDescent="0.35">
      <c r="A118" s="3"/>
      <c r="B118">
        <v>2066</v>
      </c>
      <c r="C118" s="2"/>
      <c r="D118" s="2"/>
      <c r="E118" s="2"/>
      <c r="F118" s="2"/>
      <c r="G118" s="2"/>
      <c r="H118" s="2"/>
      <c r="I118" s="2">
        <f>'queries and equations'!$H$2+('queries and equations'!$D$2*Table1[[#This Row],[Year]]^4)+('queries and equations'!$E$2*Table1[[#This Row],[Year]]^3)+('queries and equations'!$F$2*Table1[[#This Row],[Year]]^2)</f>
        <v>10206919674.28125</v>
      </c>
      <c r="J118" s="1">
        <f>'queries and equations'!$H$15+('queries and equations'!$D$15*Table1[[#This Row],[Year]]^4)+('queries and equations'!$E$15*Table1[[#This Row],[Year]]^3)+('queries and equations'!$F$15*Table1[[#This Row],[Year]]^2)</f>
        <v>9379155293.9921875</v>
      </c>
      <c r="K118" s="1">
        <f>'queries and equations'!$H$27+('queries and equations'!$D$27*Table1[[#This Row],[Year]]^4)+('queries and equations'!$E$27*Table1[[#This Row],[Year]]^3)+('queries and equations'!$F$27*Table1[[#This Row],[Year]]^2)</f>
        <v>9722445875.1328125</v>
      </c>
      <c r="L118" s="1">
        <f>'queries and equations'!$H$40+('queries and equations'!$D$40*Table1[[#This Row],[Year]]^4)+('queries and equations'!$E$40*Table1[[#This Row],[Year]]^3)+('queries and equations'!$F$40*Table1[[#This Row],[Year]]^2)</f>
        <v>8365823764.140625</v>
      </c>
      <c r="M118" s="2">
        <f>M117+'queries and equations'!$D$53</f>
        <v>11810466307.692314</v>
      </c>
      <c r="N118" t="e">
        <f>IF(Table1[[#This Row],[UN]]=MAX(Table1[UN]),Table1[[#This Row],[UN]],#N/A)</f>
        <v>#N/A</v>
      </c>
      <c r="O118" t="e">
        <f>IF(Table1[[#This Row],[IIASA]]=MAX(Table1[IIASA]),Table1[[#This Row],[IIASA]],#N/A)</f>
        <v>#N/A</v>
      </c>
      <c r="P118" t="e">
        <f>IF(Table1[[#This Row],[IHME]]=MAX(Table1[IHME]),Table1[[#This Row],[IHME]],#N/A)</f>
        <v>#N/A</v>
      </c>
    </row>
    <row r="119" spans="1:16" x14ac:dyDescent="0.35">
      <c r="A119" s="3"/>
      <c r="B119">
        <v>2067</v>
      </c>
      <c r="C119" s="2"/>
      <c r="D119" s="2"/>
      <c r="E119" s="2"/>
      <c r="F119" s="2"/>
      <c r="G119" s="2"/>
      <c r="H119" s="2"/>
      <c r="I119" s="2">
        <f>'queries and equations'!$H$2+('queries and equations'!$D$2*Table1[[#This Row],[Year]]^4)+('queries and equations'!$E$2*Table1[[#This Row],[Year]]^3)+('queries and equations'!$F$2*Table1[[#This Row],[Year]]^2)</f>
        <v>10228753509.785156</v>
      </c>
      <c r="J119" s="1">
        <f>'queries and equations'!$H$15+('queries and equations'!$D$15*Table1[[#This Row],[Year]]^4)+('queries and equations'!$E$15*Table1[[#This Row],[Year]]^3)+('queries and equations'!$F$15*Table1[[#This Row],[Year]]^2)</f>
        <v>9383226519.2148438</v>
      </c>
      <c r="K119" s="1">
        <f>'queries and equations'!$H$27+('queries and equations'!$D$27*Table1[[#This Row],[Year]]^4)+('queries and equations'!$E$27*Table1[[#This Row],[Year]]^3)+('queries and equations'!$F$27*Table1[[#This Row],[Year]]^2)</f>
        <v>9717785724.9765625</v>
      </c>
      <c r="L119" s="1">
        <f>'queries and equations'!$H$40+('queries and equations'!$D$40*Table1[[#This Row],[Year]]^4)+('queries and equations'!$E$40*Table1[[#This Row],[Year]]^3)+('queries and equations'!$F$40*Table1[[#This Row],[Year]]^2)</f>
        <v>8329731174.421875</v>
      </c>
      <c r="M119" s="2">
        <f>M118+'queries and equations'!$D$53</f>
        <v>11898393769.230776</v>
      </c>
      <c r="N119" t="e">
        <f>IF(Table1[[#This Row],[UN]]=MAX(Table1[UN]),Table1[[#This Row],[UN]],#N/A)</f>
        <v>#N/A</v>
      </c>
      <c r="O119" t="e">
        <f>IF(Table1[[#This Row],[IIASA]]=MAX(Table1[IIASA]),Table1[[#This Row],[IIASA]],#N/A)</f>
        <v>#N/A</v>
      </c>
      <c r="P119" t="e">
        <f>IF(Table1[[#This Row],[IHME]]=MAX(Table1[IHME]),Table1[[#This Row],[IHME]],#N/A)</f>
        <v>#N/A</v>
      </c>
    </row>
    <row r="120" spans="1:16" x14ac:dyDescent="0.35">
      <c r="A120" s="3"/>
      <c r="B120">
        <v>2068</v>
      </c>
      <c r="C120" s="2"/>
      <c r="D120" s="2"/>
      <c r="E120" s="2"/>
      <c r="F120" s="2"/>
      <c r="G120" s="2"/>
      <c r="H120" s="2"/>
      <c r="I120" s="2">
        <f>'queries and equations'!$H$2+('queries and equations'!$D$2*Table1[[#This Row],[Year]]^4)+('queries and equations'!$E$2*Table1[[#This Row],[Year]]^3)+('queries and equations'!$F$2*Table1[[#This Row],[Year]]^2)</f>
        <v>10249418016.785156</v>
      </c>
      <c r="J120" s="1">
        <f>'queries and equations'!$H$15+('queries and equations'!$D$15*Table1[[#This Row],[Year]]^4)+('queries and equations'!$E$15*Table1[[#This Row],[Year]]^3)+('queries and equations'!$F$15*Table1[[#This Row],[Year]]^2)</f>
        <v>9386168883.0078125</v>
      </c>
      <c r="K120" s="1">
        <f>'queries and equations'!$H$27+('queries and equations'!$D$27*Table1[[#This Row],[Year]]^4)+('queries and equations'!$E$27*Table1[[#This Row],[Year]]^3)+('queries and equations'!$F$27*Table1[[#This Row],[Year]]^2)</f>
        <v>9711477888.109375</v>
      </c>
      <c r="L120" s="1">
        <f>'queries and equations'!$H$40+('queries and equations'!$D$40*Table1[[#This Row],[Year]]^4)+('queries and equations'!$E$40*Table1[[#This Row],[Year]]^3)+('queries and equations'!$F$40*Table1[[#This Row],[Year]]^2)</f>
        <v>8292410359.65625</v>
      </c>
      <c r="M120" s="2">
        <f>M119+'queries and equations'!$D$53</f>
        <v>11986321230.769238</v>
      </c>
      <c r="N120" t="e">
        <f>IF(Table1[[#This Row],[UN]]=MAX(Table1[UN]),Table1[[#This Row],[UN]],#N/A)</f>
        <v>#N/A</v>
      </c>
      <c r="O120" t="e">
        <f>IF(Table1[[#This Row],[IIASA]]=MAX(Table1[IIASA]),Table1[[#This Row],[IIASA]],#N/A)</f>
        <v>#N/A</v>
      </c>
      <c r="P120" t="e">
        <f>IF(Table1[[#This Row],[IHME]]=MAX(Table1[IHME]),Table1[[#This Row],[IHME]],#N/A)</f>
        <v>#N/A</v>
      </c>
    </row>
    <row r="121" spans="1:16" x14ac:dyDescent="0.35">
      <c r="A121" s="3"/>
      <c r="B121">
        <v>2069</v>
      </c>
      <c r="C121" s="2"/>
      <c r="D121" s="2"/>
      <c r="E121" s="2"/>
      <c r="F121" s="2"/>
      <c r="G121" s="2"/>
      <c r="H121" s="2"/>
      <c r="I121" s="2">
        <f>'queries and equations'!$H$2+('queries and equations'!$D$2*Table1[[#This Row],[Year]]^4)+('queries and equations'!$E$2*Table1[[#This Row],[Year]]^3)+('queries and equations'!$F$2*Table1[[#This Row],[Year]]^2)</f>
        <v>10268923087.492188</v>
      </c>
      <c r="J121" s="1">
        <f>'queries and equations'!$H$15+('queries and equations'!$D$15*Table1[[#This Row],[Year]]^4)+('queries and equations'!$E$15*Table1[[#This Row],[Year]]^3)+('queries and equations'!$F$15*Table1[[#This Row],[Year]]^2)</f>
        <v>9387991936.9375</v>
      </c>
      <c r="K121" s="1">
        <f>'queries and equations'!$H$27+('queries and equations'!$D$27*Table1[[#This Row],[Year]]^4)+('queries and equations'!$E$27*Table1[[#This Row],[Year]]^3)+('queries and equations'!$F$27*Table1[[#This Row],[Year]]^2)</f>
        <v>9703546176.6171875</v>
      </c>
      <c r="L121" s="1">
        <f>'queries and equations'!$H$40+('queries and equations'!$D$40*Table1[[#This Row],[Year]]^4)+('queries and equations'!$E$40*Table1[[#This Row],[Year]]^3)+('queries and equations'!$F$40*Table1[[#This Row],[Year]]^2)</f>
        <v>8253914733.203125</v>
      </c>
      <c r="M121" s="2">
        <f>M120+'queries and equations'!$D$53</f>
        <v>12074248692.307699</v>
      </c>
      <c r="N121" t="e">
        <f>IF(Table1[[#This Row],[UN]]=MAX(Table1[UN]),Table1[[#This Row],[UN]],#N/A)</f>
        <v>#N/A</v>
      </c>
      <c r="O121" t="e">
        <f>IF(Table1[[#This Row],[IIASA]]=MAX(Table1[IIASA]),Table1[[#This Row],[IIASA]],#N/A)</f>
        <v>#N/A</v>
      </c>
      <c r="P121" t="e">
        <f>IF(Table1[[#This Row],[IHME]]=MAX(Table1[IHME]),Table1[[#This Row],[IHME]],#N/A)</f>
        <v>#N/A</v>
      </c>
    </row>
    <row r="122" spans="1:16" x14ac:dyDescent="0.35">
      <c r="A122" s="3"/>
      <c r="B122">
        <v>2070</v>
      </c>
      <c r="C122" s="2"/>
      <c r="D122" s="2">
        <v>10288412000</v>
      </c>
      <c r="E122" s="2">
        <v>9397164000</v>
      </c>
      <c r="F122" s="2">
        <v>9700610324</v>
      </c>
      <c r="G122" s="2"/>
      <c r="H122" s="2"/>
      <c r="I122" s="2">
        <f>'queries and equations'!$H$2+('queries and equations'!$D$2*Table1[[#This Row],[Year]]^4)+('queries and equations'!$E$2*Table1[[#This Row],[Year]]^3)+('queries and equations'!$F$2*Table1[[#This Row],[Year]]^2)</f>
        <v>10287278630.09375</v>
      </c>
      <c r="J122" s="1">
        <f>'queries and equations'!$H$15+('queries and equations'!$D$15*Table1[[#This Row],[Year]]^4)+('queries and equations'!$E$15*Table1[[#This Row],[Year]]^3)+('queries and equations'!$F$15*Table1[[#This Row],[Year]]^2)</f>
        <v>9388705248.0351563</v>
      </c>
      <c r="K122" s="1">
        <f>'queries and equations'!$H$27+('queries and equations'!$D$27*Table1[[#This Row],[Year]]^4)+('queries and equations'!$E$27*Table1[[#This Row],[Year]]^3)+('queries and equations'!$F$27*Table1[[#This Row],[Year]]^2)</f>
        <v>9694014439.5078125</v>
      </c>
      <c r="L122" s="1">
        <f>'queries and equations'!$H$40+('queries and equations'!$D$40*Table1[[#This Row],[Year]]^4)+('queries and equations'!$E$40*Table1[[#This Row],[Year]]^3)+('queries and equations'!$F$40*Table1[[#This Row],[Year]]^2)</f>
        <v>8214297787.53125</v>
      </c>
      <c r="M122" s="2">
        <f>M121+'queries and equations'!$D$53</f>
        <v>12162176153.846161</v>
      </c>
      <c r="N122" t="e">
        <f>IF(Table1[[#This Row],[UN]]=MAX(Table1[UN]),Table1[[#This Row],[UN]],#N/A)</f>
        <v>#N/A</v>
      </c>
      <c r="O122">
        <f>IF(Table1[[#This Row],[IIASA]]=MAX(Table1[IIASA]),Table1[[#This Row],[IIASA]],#N/A)</f>
        <v>9397164000</v>
      </c>
      <c r="P122" t="e">
        <f>IF(Table1[[#This Row],[IHME]]=MAX(Table1[IHME]),Table1[[#This Row],[IHME]],#N/A)</f>
        <v>#N/A</v>
      </c>
    </row>
    <row r="123" spans="1:16" x14ac:dyDescent="0.35">
      <c r="A123" s="3"/>
      <c r="B123">
        <v>2071</v>
      </c>
      <c r="C123" s="2"/>
      <c r="D123" s="2"/>
      <c r="E123" s="2"/>
      <c r="F123" s="2"/>
      <c r="G123" s="2"/>
      <c r="H123" s="2"/>
      <c r="I123" s="2">
        <f>'queries and equations'!$H$2+('queries and equations'!$D$2*Table1[[#This Row],[Year]]^4)+('queries and equations'!$E$2*Table1[[#This Row],[Year]]^3)+('queries and equations'!$F$2*Table1[[#This Row],[Year]]^2)</f>
        <v>10304494568.816406</v>
      </c>
      <c r="J123" s="1">
        <f>'queries and equations'!$H$15+('queries and equations'!$D$15*Table1[[#This Row],[Year]]^4)+('queries and equations'!$E$15*Table1[[#This Row],[Year]]^3)+('queries and equations'!$F$15*Table1[[#This Row],[Year]]^2)</f>
        <v>9388318398.7265625</v>
      </c>
      <c r="K123" s="1">
        <f>'queries and equations'!$H$27+('queries and equations'!$D$27*Table1[[#This Row],[Year]]^4)+('queries and equations'!$E$27*Table1[[#This Row],[Year]]^3)+('queries and equations'!$F$27*Table1[[#This Row],[Year]]^2)</f>
        <v>9682906562.578125</v>
      </c>
      <c r="L123" s="1">
        <f>'queries and equations'!$H$40+('queries and equations'!$D$40*Table1[[#This Row],[Year]]^4)+('queries and equations'!$E$40*Table1[[#This Row],[Year]]^3)+('queries and equations'!$F$40*Table1[[#This Row],[Year]]^2)</f>
        <v>8173613094.390625</v>
      </c>
      <c r="M123" s="2">
        <f>M122+'queries and equations'!$D$53</f>
        <v>12250103615.384623</v>
      </c>
      <c r="N123" t="e">
        <f>IF(Table1[[#This Row],[UN]]=MAX(Table1[UN]),Table1[[#This Row],[UN]],#N/A)</f>
        <v>#N/A</v>
      </c>
      <c r="O123" t="e">
        <f>IF(Table1[[#This Row],[IIASA]]=MAX(Table1[IIASA]),Table1[[#This Row],[IIASA]],#N/A)</f>
        <v>#N/A</v>
      </c>
      <c r="P123" t="e">
        <f>IF(Table1[[#This Row],[IHME]]=MAX(Table1[IHME]),Table1[[#This Row],[IHME]],#N/A)</f>
        <v>#N/A</v>
      </c>
    </row>
    <row r="124" spans="1:16" x14ac:dyDescent="0.35">
      <c r="A124" s="3"/>
      <c r="B124">
        <v>2072</v>
      </c>
      <c r="C124" s="2"/>
      <c r="D124" s="2"/>
      <c r="E124" s="2"/>
      <c r="F124" s="2"/>
      <c r="G124" s="2"/>
      <c r="H124" s="2"/>
      <c r="I124" s="2">
        <f>'queries and equations'!$H$2+('queries and equations'!$D$2*Table1[[#This Row],[Year]]^4)+('queries and equations'!$E$2*Table1[[#This Row],[Year]]^3)+('queries and equations'!$F$2*Table1[[#This Row],[Year]]^2)</f>
        <v>10320580843.855469</v>
      </c>
      <c r="J124" s="1">
        <f>'queries and equations'!$H$15+('queries and equations'!$D$15*Table1[[#This Row],[Year]]^4)+('queries and equations'!$E$15*Table1[[#This Row],[Year]]^3)+('queries and equations'!$F$15*Table1[[#This Row],[Year]]^2)</f>
        <v>9386840986.921875</v>
      </c>
      <c r="K124" s="1">
        <f>'queries and equations'!$H$27+('queries and equations'!$D$27*Table1[[#This Row],[Year]]^4)+('queries and equations'!$E$27*Table1[[#This Row],[Year]]^3)+('queries and equations'!$F$27*Table1[[#This Row],[Year]]^2)</f>
        <v>9670246468.5078125</v>
      </c>
      <c r="L124" s="1">
        <f>'queries and equations'!$H$40+('queries and equations'!$D$40*Table1[[#This Row],[Year]]^4)+('queries and equations'!$E$40*Table1[[#This Row],[Year]]^3)+('queries and equations'!$F$40*Table1[[#This Row],[Year]]^2)</f>
        <v>8131914304.609375</v>
      </c>
      <c r="M124" s="2">
        <f>M123+'queries and equations'!$D$53</f>
        <v>12338031076.923084</v>
      </c>
      <c r="N124" t="e">
        <f>IF(Table1[[#This Row],[UN]]=MAX(Table1[UN]),Table1[[#This Row],[UN]],#N/A)</f>
        <v>#N/A</v>
      </c>
      <c r="O124" t="e">
        <f>IF(Table1[[#This Row],[IIASA]]=MAX(Table1[IIASA]),Table1[[#This Row],[IIASA]],#N/A)</f>
        <v>#N/A</v>
      </c>
      <c r="P124" t="e">
        <f>IF(Table1[[#This Row],[IHME]]=MAX(Table1[IHME]),Table1[[#This Row],[IHME]],#N/A)</f>
        <v>#N/A</v>
      </c>
    </row>
    <row r="125" spans="1:16" x14ac:dyDescent="0.35">
      <c r="A125" s="3"/>
      <c r="B125">
        <v>2073</v>
      </c>
      <c r="C125" s="2"/>
      <c r="D125" s="2"/>
      <c r="E125" s="2"/>
      <c r="F125" s="2"/>
      <c r="G125" s="2"/>
      <c r="H125" s="2"/>
      <c r="I125" s="2">
        <f>'queries and equations'!$H$2+('queries and equations'!$D$2*Table1[[#This Row],[Year]]^4)+('queries and equations'!$E$2*Table1[[#This Row],[Year]]^3)+('queries and equations'!$F$2*Table1[[#This Row],[Year]]^2)</f>
        <v>10335547411.429688</v>
      </c>
      <c r="J125" s="1">
        <f>'queries and equations'!$H$15+('queries and equations'!$D$15*Table1[[#This Row],[Year]]^4)+('queries and equations'!$E$15*Table1[[#This Row],[Year]]^3)+('queries and equations'!$F$15*Table1[[#This Row],[Year]]^2)</f>
        <v>9384282625.9414063</v>
      </c>
      <c r="K125" s="1">
        <f>'queries and equations'!$H$27+('queries and equations'!$D$27*Table1[[#This Row],[Year]]^4)+('queries and equations'!$E$27*Table1[[#This Row],[Year]]^3)+('queries and equations'!$F$27*Table1[[#This Row],[Year]]^2)</f>
        <v>9656058116.7734375</v>
      </c>
      <c r="L125" s="1">
        <f>'queries and equations'!$H$40+('queries and equations'!$D$40*Table1[[#This Row],[Year]]^4)+('queries and equations'!$E$40*Table1[[#This Row],[Year]]^3)+('queries and equations'!$F$40*Table1[[#This Row],[Year]]^2)</f>
        <v>8089255148.234375</v>
      </c>
      <c r="M125" s="2">
        <f>M124+'queries and equations'!$D$53</f>
        <v>12425958538.461546</v>
      </c>
      <c r="N125" t="e">
        <f>IF(Table1[[#This Row],[UN]]=MAX(Table1[UN]),Table1[[#This Row],[UN]],#N/A)</f>
        <v>#N/A</v>
      </c>
      <c r="O125" t="e">
        <f>IF(Table1[[#This Row],[IIASA]]=MAX(Table1[IIASA]),Table1[[#This Row],[IIASA]],#N/A)</f>
        <v>#N/A</v>
      </c>
      <c r="P125" t="e">
        <f>IF(Table1[[#This Row],[IHME]]=MAX(Table1[IHME]),Table1[[#This Row],[IHME]],#N/A)</f>
        <v>#N/A</v>
      </c>
    </row>
    <row r="126" spans="1:16" x14ac:dyDescent="0.35">
      <c r="A126" s="3"/>
      <c r="B126">
        <v>2074</v>
      </c>
      <c r="C126" s="2"/>
      <c r="D126" s="2"/>
      <c r="E126" s="2"/>
      <c r="F126" s="2"/>
      <c r="G126" s="2"/>
      <c r="H126" s="2"/>
      <c r="I126" s="2">
        <f>'queries and equations'!$H$2+('queries and equations'!$D$2*Table1[[#This Row],[Year]]^4)+('queries and equations'!$E$2*Table1[[#This Row],[Year]]^3)+('queries and equations'!$F$2*Table1[[#This Row],[Year]]^2)</f>
        <v>10349404243.761719</v>
      </c>
      <c r="J126" s="1">
        <f>'queries and equations'!$H$15+('queries and equations'!$D$15*Table1[[#This Row],[Year]]^4)+('queries and equations'!$E$15*Table1[[#This Row],[Year]]^3)+('queries and equations'!$F$15*Table1[[#This Row],[Year]]^2)</f>
        <v>9380652944.5585938</v>
      </c>
      <c r="K126" s="1">
        <f>'queries and equations'!$H$27+('queries and equations'!$D$27*Table1[[#This Row],[Year]]^4)+('queries and equations'!$E$27*Table1[[#This Row],[Year]]^3)+('queries and equations'!$F$27*Table1[[#This Row],[Year]]^2)</f>
        <v>9640365503.7578125</v>
      </c>
      <c r="L126" s="1">
        <f>'queries and equations'!$H$40+('queries and equations'!$D$40*Table1[[#This Row],[Year]]^4)+('queries and equations'!$E$40*Table1[[#This Row],[Year]]^3)+('queries and equations'!$F$40*Table1[[#This Row],[Year]]^2)</f>
        <v>8045689434.46875</v>
      </c>
      <c r="M126" s="2">
        <f>M125+'queries and equations'!$D$53</f>
        <v>12513886000.000008</v>
      </c>
      <c r="N126" t="e">
        <f>IF(Table1[[#This Row],[UN]]=MAX(Table1[UN]),Table1[[#This Row],[UN]],#N/A)</f>
        <v>#N/A</v>
      </c>
      <c r="O126" t="e">
        <f>IF(Table1[[#This Row],[IIASA]]=MAX(Table1[IIASA]),Table1[[#This Row],[IIASA]],#N/A)</f>
        <v>#N/A</v>
      </c>
      <c r="P126" t="e">
        <f>IF(Table1[[#This Row],[IHME]]=MAX(Table1[IHME]),Table1[[#This Row],[IHME]],#N/A)</f>
        <v>#N/A</v>
      </c>
    </row>
    <row r="127" spans="1:16" x14ac:dyDescent="0.35">
      <c r="A127" s="3"/>
      <c r="B127">
        <v>2075</v>
      </c>
      <c r="C127" s="2"/>
      <c r="D127" s="2"/>
      <c r="E127" s="2"/>
      <c r="F127" s="2"/>
      <c r="G127" s="2"/>
      <c r="H127" s="2">
        <v>8000396000</v>
      </c>
      <c r="I127" s="2">
        <f>'queries and equations'!$H$2+('queries and equations'!$D$2*Table1[[#This Row],[Year]]^4)+('queries and equations'!$E$2*Table1[[#This Row],[Year]]^3)+('queries and equations'!$F$2*Table1[[#This Row],[Year]]^2)</f>
        <v>10362161329.054688</v>
      </c>
      <c r="J127" s="1">
        <f>'queries and equations'!$H$15+('queries and equations'!$D$15*Table1[[#This Row],[Year]]^4)+('queries and equations'!$E$15*Table1[[#This Row],[Year]]^3)+('queries and equations'!$F$15*Table1[[#This Row],[Year]]^2)</f>
        <v>9375961586.9804688</v>
      </c>
      <c r="K127" s="1">
        <f>'queries and equations'!$H$27+('queries and equations'!$D$27*Table1[[#This Row],[Year]]^4)+('queries and equations'!$E$27*Table1[[#This Row],[Year]]^3)+('queries and equations'!$F$27*Table1[[#This Row],[Year]]^2)</f>
        <v>9623192662.640625</v>
      </c>
      <c r="L127" s="1">
        <f>'queries and equations'!$H$40+('queries and equations'!$D$40*Table1[[#This Row],[Year]]^4)+('queries and equations'!$E$40*Table1[[#This Row],[Year]]^3)+('queries and equations'!$F$40*Table1[[#This Row],[Year]]^2)</f>
        <v>8001271051.65625</v>
      </c>
      <c r="M127" s="2">
        <f>M126+'queries and equations'!$D$53</f>
        <v>12601813461.538469</v>
      </c>
      <c r="N127" t="e">
        <f>IF(Table1[[#This Row],[UN]]=MAX(Table1[UN]),Table1[[#This Row],[UN]],#N/A)</f>
        <v>#N/A</v>
      </c>
      <c r="O127" t="e">
        <f>IF(Table1[[#This Row],[IIASA]]=MAX(Table1[IIASA]),Table1[[#This Row],[IIASA]],#N/A)</f>
        <v>#N/A</v>
      </c>
      <c r="P127" t="e">
        <f>IF(Table1[[#This Row],[IHME]]=MAX(Table1[IHME]),Table1[[#This Row],[IHME]],#N/A)</f>
        <v>#N/A</v>
      </c>
    </row>
    <row r="128" spans="1:16" x14ac:dyDescent="0.35">
      <c r="A128" s="3"/>
      <c r="B128">
        <v>2076</v>
      </c>
      <c r="C128" s="2"/>
      <c r="D128" s="2"/>
      <c r="E128" s="2"/>
      <c r="F128" s="2"/>
      <c r="G128" s="2"/>
      <c r="H128" s="2"/>
      <c r="I128" s="2">
        <f>'queries and equations'!$H$2+('queries and equations'!$D$2*Table1[[#This Row],[Year]]^4)+('queries and equations'!$E$2*Table1[[#This Row],[Year]]^3)+('queries and equations'!$F$2*Table1[[#This Row],[Year]]^2)</f>
        <v>10373828671.539063</v>
      </c>
      <c r="J128" s="1">
        <f>'queries and equations'!$H$15+('queries and equations'!$D$15*Table1[[#This Row],[Year]]^4)+('queries and equations'!$E$15*Table1[[#This Row],[Year]]^3)+('queries and equations'!$F$15*Table1[[#This Row],[Year]]^2)</f>
        <v>9370218212.8515625</v>
      </c>
      <c r="K128" s="1">
        <f>'queries and equations'!$H$27+('queries and equations'!$D$27*Table1[[#This Row],[Year]]^4)+('queries and equations'!$E$27*Table1[[#This Row],[Year]]^3)+('queries and equations'!$F$27*Table1[[#This Row],[Year]]^2)</f>
        <v>9604563663.453125</v>
      </c>
      <c r="L128" s="1">
        <f>'queries and equations'!$H$40+('queries and equations'!$D$40*Table1[[#This Row],[Year]]^4)+('queries and equations'!$E$40*Table1[[#This Row],[Year]]^3)+('queries and equations'!$F$40*Table1[[#This Row],[Year]]^2)</f>
        <v>7956053967.3125</v>
      </c>
      <c r="M128" s="2">
        <f>M127+'queries and equations'!$D$53</f>
        <v>12689740923.076931</v>
      </c>
      <c r="N128" t="e">
        <f>IF(Table1[[#This Row],[UN]]=MAX(Table1[UN]),Table1[[#This Row],[UN]],#N/A)</f>
        <v>#N/A</v>
      </c>
      <c r="O128" t="e">
        <f>IF(Table1[[#This Row],[IIASA]]=MAX(Table1[IIASA]),Table1[[#This Row],[IIASA]],#N/A)</f>
        <v>#N/A</v>
      </c>
      <c r="P128" t="e">
        <f>IF(Table1[[#This Row],[IHME]]=MAX(Table1[IHME]),Table1[[#This Row],[IHME]],#N/A)</f>
        <v>#N/A</v>
      </c>
    </row>
    <row r="129" spans="1:16" x14ac:dyDescent="0.35">
      <c r="A129" s="3"/>
      <c r="B129">
        <v>2077</v>
      </c>
      <c r="C129" s="2"/>
      <c r="D129" s="2"/>
      <c r="E129" s="2"/>
      <c r="F129" s="2"/>
      <c r="G129" s="2"/>
      <c r="H129" s="2"/>
      <c r="I129" s="2">
        <f>'queries and equations'!$H$2+('queries and equations'!$D$2*Table1[[#This Row],[Year]]^4)+('queries and equations'!$E$2*Table1[[#This Row],[Year]]^3)+('queries and equations'!$F$2*Table1[[#This Row],[Year]]^2)</f>
        <v>10384416291.429688</v>
      </c>
      <c r="J129" s="1">
        <f>'queries and equations'!$H$15+('queries and equations'!$D$15*Table1[[#This Row],[Year]]^4)+('queries and equations'!$E$15*Table1[[#This Row],[Year]]^3)+('queries and equations'!$F$15*Table1[[#This Row],[Year]]^2)</f>
        <v>9363432497.2617188</v>
      </c>
      <c r="K129" s="1">
        <f>'queries and equations'!$H$27+('queries and equations'!$D$27*Table1[[#This Row],[Year]]^4)+('queries and equations'!$E$27*Table1[[#This Row],[Year]]^3)+('queries and equations'!$F$27*Table1[[#This Row],[Year]]^2)</f>
        <v>9584502613.0859375</v>
      </c>
      <c r="L129" s="1">
        <f>'queries and equations'!$H$40+('queries and equations'!$D$40*Table1[[#This Row],[Year]]^4)+('queries and equations'!$E$40*Table1[[#This Row],[Year]]^3)+('queries and equations'!$F$40*Table1[[#This Row],[Year]]^2)</f>
        <v>7910092228.15625</v>
      </c>
      <c r="M129" s="2">
        <f>M128+'queries and equations'!$D$53</f>
        <v>12777668384.615393</v>
      </c>
      <c r="N129" t="e">
        <f>IF(Table1[[#This Row],[UN]]=MAX(Table1[UN]),Table1[[#This Row],[UN]],#N/A)</f>
        <v>#N/A</v>
      </c>
      <c r="O129" t="e">
        <f>IF(Table1[[#This Row],[IIASA]]=MAX(Table1[IIASA]),Table1[[#This Row],[IIASA]],#N/A)</f>
        <v>#N/A</v>
      </c>
      <c r="P129" t="e">
        <f>IF(Table1[[#This Row],[IHME]]=MAX(Table1[IHME]),Table1[[#This Row],[IHME]],#N/A)</f>
        <v>#N/A</v>
      </c>
    </row>
    <row r="130" spans="1:16" x14ac:dyDescent="0.35">
      <c r="A130" s="3"/>
      <c r="B130">
        <v>2078</v>
      </c>
      <c r="C130" s="2"/>
      <c r="D130" s="2"/>
      <c r="E130" s="2"/>
      <c r="F130" s="2"/>
      <c r="G130" s="2"/>
      <c r="H130" s="2"/>
      <c r="I130" s="2">
        <f>'queries and equations'!$H$2+('queries and equations'!$D$2*Table1[[#This Row],[Year]]^4)+('queries and equations'!$E$2*Table1[[#This Row],[Year]]^3)+('queries and equations'!$F$2*Table1[[#This Row],[Year]]^2)</f>
        <v>10393934224.960938</v>
      </c>
      <c r="J130" s="1">
        <f>'queries and equations'!$H$15+('queries and equations'!$D$15*Table1[[#This Row],[Year]]^4)+('queries and equations'!$E$15*Table1[[#This Row],[Year]]^3)+('queries and equations'!$F$15*Table1[[#This Row],[Year]]^2)</f>
        <v>9355614130.7460938</v>
      </c>
      <c r="K130" s="1">
        <f>'queries and equations'!$H$27+('queries and equations'!$D$27*Table1[[#This Row],[Year]]^4)+('queries and equations'!$E$27*Table1[[#This Row],[Year]]^3)+('queries and equations'!$F$27*Table1[[#This Row],[Year]]^2)</f>
        <v>9563033655.2421875</v>
      </c>
      <c r="L130" s="1">
        <f>'queries and equations'!$H$40+('queries and equations'!$D$40*Table1[[#This Row],[Year]]^4)+('queries and equations'!$E$40*Table1[[#This Row],[Year]]^3)+('queries and equations'!$F$40*Table1[[#This Row],[Year]]^2)</f>
        <v>7863439960</v>
      </c>
      <c r="M130" s="2">
        <f>M129+'queries and equations'!$D$53</f>
        <v>12865595846.153854</v>
      </c>
      <c r="N130" t="e">
        <f>IF(Table1[[#This Row],[UN]]=MAX(Table1[UN]),Table1[[#This Row],[UN]],#N/A)</f>
        <v>#N/A</v>
      </c>
      <c r="O130" t="e">
        <f>IF(Table1[[#This Row],[IIASA]]=MAX(Table1[IIASA]),Table1[[#This Row],[IIASA]],#N/A)</f>
        <v>#N/A</v>
      </c>
      <c r="P130" t="e">
        <f>IF(Table1[[#This Row],[IHME]]=MAX(Table1[IHME]),Table1[[#This Row],[IHME]],#N/A)</f>
        <v>#N/A</v>
      </c>
    </row>
    <row r="131" spans="1:16" x14ac:dyDescent="0.35">
      <c r="A131" s="3"/>
      <c r="B131">
        <v>2079</v>
      </c>
      <c r="C131" s="2"/>
      <c r="D131" s="2"/>
      <c r="E131" s="2"/>
      <c r="F131" s="2"/>
      <c r="G131" s="2"/>
      <c r="H131" s="2"/>
      <c r="I131" s="2">
        <f>'queries and equations'!$H$2+('queries and equations'!$D$2*Table1[[#This Row],[Year]]^4)+('queries and equations'!$E$2*Table1[[#This Row],[Year]]^3)+('queries and equations'!$F$2*Table1[[#This Row],[Year]]^2)</f>
        <v>10402392524.347656</v>
      </c>
      <c r="J131" s="1">
        <f>'queries and equations'!$H$15+('queries and equations'!$D$15*Table1[[#This Row],[Year]]^4)+('queries and equations'!$E$15*Table1[[#This Row],[Year]]^3)+('queries and equations'!$F$15*Table1[[#This Row],[Year]]^2)</f>
        <v>9346772819.2578125</v>
      </c>
      <c r="K131" s="1">
        <f>'queries and equations'!$H$27+('queries and equations'!$D$27*Table1[[#This Row],[Year]]^4)+('queries and equations'!$E$27*Table1[[#This Row],[Year]]^3)+('queries and equations'!$F$27*Table1[[#This Row],[Year]]^2)</f>
        <v>9540180970.5078125</v>
      </c>
      <c r="L131" s="1">
        <f>'queries and equations'!$H$40+('queries and equations'!$D$40*Table1[[#This Row],[Year]]^4)+('queries and equations'!$E$40*Table1[[#This Row],[Year]]^3)+('queries and equations'!$F$40*Table1[[#This Row],[Year]]^2)</f>
        <v>7816151367.90625</v>
      </c>
      <c r="M131" s="2">
        <f>M130+'queries and equations'!$D$53</f>
        <v>12953523307.692316</v>
      </c>
      <c r="N131" t="e">
        <f>IF(Table1[[#This Row],[UN]]=MAX(Table1[UN]),Table1[[#This Row],[UN]],#N/A)</f>
        <v>#N/A</v>
      </c>
      <c r="O131" t="e">
        <f>IF(Table1[[#This Row],[IIASA]]=MAX(Table1[IIASA]),Table1[[#This Row],[IIASA]],#N/A)</f>
        <v>#N/A</v>
      </c>
      <c r="P131" t="e">
        <f>IF(Table1[[#This Row],[IHME]]=MAX(Table1[IHME]),Table1[[#This Row],[IHME]],#N/A)</f>
        <v>#N/A</v>
      </c>
    </row>
    <row r="132" spans="1:16" x14ac:dyDescent="0.35">
      <c r="A132" s="3"/>
      <c r="B132">
        <v>2080</v>
      </c>
      <c r="C132" s="2"/>
      <c r="D132" s="2">
        <v>10411747000</v>
      </c>
      <c r="E132" s="2">
        <v>9334601000</v>
      </c>
      <c r="F132" s="2">
        <v>9515888869</v>
      </c>
      <c r="G132" s="2"/>
      <c r="H132" s="2"/>
      <c r="I132" s="2">
        <f>'queries and equations'!$H$2+('queries and equations'!$D$2*Table1[[#This Row],[Year]]^4)+('queries and equations'!$E$2*Table1[[#This Row],[Year]]^3)+('queries and equations'!$F$2*Table1[[#This Row],[Year]]^2)</f>
        <v>10409801257.828125</v>
      </c>
      <c r="J132" s="1">
        <f>'queries and equations'!$H$15+('queries and equations'!$D$15*Table1[[#This Row],[Year]]^4)+('queries and equations'!$E$15*Table1[[#This Row],[Year]]^3)+('queries and equations'!$F$15*Table1[[#This Row],[Year]]^2)</f>
        <v>9336918284.2109375</v>
      </c>
      <c r="K132" s="1">
        <f>'queries and equations'!$H$27+('queries and equations'!$D$27*Table1[[#This Row],[Year]]^4)+('queries and equations'!$E$27*Table1[[#This Row],[Year]]^3)+('queries and equations'!$F$27*Table1[[#This Row],[Year]]^2)</f>
        <v>9515968776.3203125</v>
      </c>
      <c r="L132" s="1">
        <f>'queries and equations'!$H$40+('queries and equations'!$D$40*Table1[[#This Row],[Year]]^4)+('queries and equations'!$E$40*Table1[[#This Row],[Year]]^3)+('queries and equations'!$F$40*Table1[[#This Row],[Year]]^2)</f>
        <v>7768280736</v>
      </c>
      <c r="M132" s="2">
        <f>M131+'queries and equations'!$D$53</f>
        <v>13041450769.230778</v>
      </c>
      <c r="N132" t="e">
        <f>IF(Table1[[#This Row],[UN]]=MAX(Table1[UN]),Table1[[#This Row],[UN]],#N/A)</f>
        <v>#N/A</v>
      </c>
      <c r="O132" t="e">
        <f>IF(Table1[[#This Row],[IIASA]]=MAX(Table1[IIASA]),Table1[[#This Row],[IIASA]],#N/A)</f>
        <v>#N/A</v>
      </c>
      <c r="P132" t="e">
        <f>IF(Table1[[#This Row],[IHME]]=MAX(Table1[IHME]),Table1[[#This Row],[IHME]],#N/A)</f>
        <v>#N/A</v>
      </c>
    </row>
    <row r="133" spans="1:16" x14ac:dyDescent="0.35">
      <c r="A133" s="3"/>
      <c r="B133">
        <v>2081</v>
      </c>
      <c r="C133" s="2"/>
      <c r="D133" s="2"/>
      <c r="E133" s="2"/>
      <c r="F133" s="2"/>
      <c r="G133" s="2"/>
      <c r="H133" s="2"/>
      <c r="I133" s="2">
        <f>'queries and equations'!$H$2+('queries and equations'!$D$2*Table1[[#This Row],[Year]]^4)+('queries and equations'!$E$2*Table1[[#This Row],[Year]]^3)+('queries and equations'!$F$2*Table1[[#This Row],[Year]]^2)</f>
        <v>10416170509.617188</v>
      </c>
      <c r="J133" s="1">
        <f>'queries and equations'!$H$15+('queries and equations'!$D$15*Table1[[#This Row],[Year]]^4)+('queries and equations'!$E$15*Table1[[#This Row],[Year]]^3)+('queries and equations'!$F$15*Table1[[#This Row],[Year]]^2)</f>
        <v>9326060262.453125</v>
      </c>
      <c r="K133" s="1">
        <f>'queries and equations'!$H$27+('queries and equations'!$D$27*Table1[[#This Row],[Year]]^4)+('queries and equations'!$E$27*Table1[[#This Row],[Year]]^3)+('queries and equations'!$F$27*Table1[[#This Row],[Year]]^2)</f>
        <v>9490421326.890625</v>
      </c>
      <c r="L133" s="1">
        <f>'queries and equations'!$H$40+('queries and equations'!$D$40*Table1[[#This Row],[Year]]^4)+('queries and equations'!$E$40*Table1[[#This Row],[Year]]^3)+('queries and equations'!$F$40*Table1[[#This Row],[Year]]^2)</f>
        <v>7719882427.71875</v>
      </c>
      <c r="M133" s="2">
        <f>M132+'queries and equations'!$D$53</f>
        <v>13129378230.769239</v>
      </c>
      <c r="N133" t="e">
        <f>IF(Table1[[#This Row],[UN]]=MAX(Table1[UN]),Table1[[#This Row],[UN]],#N/A)</f>
        <v>#N/A</v>
      </c>
      <c r="O133" t="e">
        <f>IF(Table1[[#This Row],[IIASA]]=MAX(Table1[IIASA]),Table1[[#This Row],[IIASA]],#N/A)</f>
        <v>#N/A</v>
      </c>
      <c r="P133" t="e">
        <f>IF(Table1[[#This Row],[IHME]]=MAX(Table1[IHME]),Table1[[#This Row],[IHME]],#N/A)</f>
        <v>#N/A</v>
      </c>
    </row>
    <row r="134" spans="1:16" x14ac:dyDescent="0.35">
      <c r="A134" s="3"/>
      <c r="B134">
        <v>2082</v>
      </c>
      <c r="C134" s="2"/>
      <c r="D134" s="2"/>
      <c r="E134" s="2"/>
      <c r="F134" s="2"/>
      <c r="G134" s="2"/>
      <c r="H134" s="2"/>
      <c r="I134" s="2">
        <f>'queries and equations'!$H$2+('queries and equations'!$D$2*Table1[[#This Row],[Year]]^4)+('queries and equations'!$E$2*Table1[[#This Row],[Year]]^3)+('queries and equations'!$F$2*Table1[[#This Row],[Year]]^2)</f>
        <v>10421510379.96875</v>
      </c>
      <c r="J134" s="1">
        <f>'queries and equations'!$H$15+('queries and equations'!$D$15*Table1[[#This Row],[Year]]^4)+('queries and equations'!$E$15*Table1[[#This Row],[Year]]^3)+('queries and equations'!$F$15*Table1[[#This Row],[Year]]^2)</f>
        <v>9314208506.2578125</v>
      </c>
      <c r="K134" s="1">
        <f>'queries and equations'!$H$27+('queries and equations'!$D$27*Table1[[#This Row],[Year]]^4)+('queries and equations'!$E$27*Table1[[#This Row],[Year]]^3)+('queries and equations'!$F$27*Table1[[#This Row],[Year]]^2)</f>
        <v>9463562913.34375</v>
      </c>
      <c r="L134" s="1">
        <f>'queries and equations'!$H$40+('queries and equations'!$D$40*Table1[[#This Row],[Year]]^4)+('queries and equations'!$E$40*Table1[[#This Row],[Year]]^3)+('queries and equations'!$F$40*Table1[[#This Row],[Year]]^2)</f>
        <v>7671010885.484375</v>
      </c>
      <c r="M134" s="2">
        <f>M133+'queries and equations'!$D$53</f>
        <v>13217305692.307701</v>
      </c>
      <c r="N134" t="e">
        <f>IF(Table1[[#This Row],[UN]]=MAX(Table1[UN]),Table1[[#This Row],[UN]],#N/A)</f>
        <v>#N/A</v>
      </c>
      <c r="O134" t="e">
        <f>IF(Table1[[#This Row],[IIASA]]=MAX(Table1[IIASA]),Table1[[#This Row],[IIASA]],#N/A)</f>
        <v>#N/A</v>
      </c>
      <c r="P134" t="e">
        <f>IF(Table1[[#This Row],[IHME]]=MAX(Table1[IHME]),Table1[[#This Row],[IHME]],#N/A)</f>
        <v>#N/A</v>
      </c>
    </row>
    <row r="135" spans="1:16" x14ac:dyDescent="0.35">
      <c r="A135" s="3"/>
      <c r="B135">
        <v>2083</v>
      </c>
      <c r="C135" s="2"/>
      <c r="D135" s="2"/>
      <c r="E135" s="2"/>
      <c r="F135" s="2"/>
      <c r="G135" s="2"/>
      <c r="H135" s="2"/>
      <c r="I135" s="2">
        <f>'queries and equations'!$H$2+('queries and equations'!$D$2*Table1[[#This Row],[Year]]^4)+('queries and equations'!$E$2*Table1[[#This Row],[Year]]^3)+('queries and equations'!$F$2*Table1[[#This Row],[Year]]^2)</f>
        <v>10425830985.101563</v>
      </c>
      <c r="J135" s="1">
        <f>'queries and equations'!$H$15+('queries and equations'!$D$15*Table1[[#This Row],[Year]]^4)+('queries and equations'!$E$15*Table1[[#This Row],[Year]]^3)+('queries and equations'!$F$15*Table1[[#This Row],[Year]]^2)</f>
        <v>9301372783.359375</v>
      </c>
      <c r="K135" s="1">
        <f>'queries and equations'!$H$27+('queries and equations'!$D$27*Table1[[#This Row],[Year]]^4)+('queries and equations'!$E$27*Table1[[#This Row],[Year]]^3)+('queries and equations'!$F$27*Table1[[#This Row],[Year]]^2)</f>
        <v>9435417863.609375</v>
      </c>
      <c r="L135" s="1">
        <f>'queries and equations'!$H$40+('queries and equations'!$D$40*Table1[[#This Row],[Year]]^4)+('queries and equations'!$E$40*Table1[[#This Row],[Year]]^3)+('queries and equations'!$F$40*Table1[[#This Row],[Year]]^2)</f>
        <v>7621720631.015625</v>
      </c>
      <c r="M135" s="2">
        <f>M134+'queries and equations'!$D$53</f>
        <v>13305233153.846163</v>
      </c>
      <c r="N135" t="e">
        <f>IF(Table1[[#This Row],[UN]]=MAX(Table1[UN]),Table1[[#This Row],[UN]],#N/A)</f>
        <v>#N/A</v>
      </c>
      <c r="O135" t="e">
        <f>IF(Table1[[#This Row],[IIASA]]=MAX(Table1[IIASA]),Table1[[#This Row],[IIASA]],#N/A)</f>
        <v>#N/A</v>
      </c>
      <c r="P135" t="e">
        <f>IF(Table1[[#This Row],[IHME]]=MAX(Table1[IHME]),Table1[[#This Row],[IHME]],#N/A)</f>
        <v>#N/A</v>
      </c>
    </row>
    <row r="136" spans="1:16" x14ac:dyDescent="0.35">
      <c r="A136" s="3"/>
      <c r="B136">
        <v>2084</v>
      </c>
      <c r="C136" s="2"/>
      <c r="D136" s="2"/>
      <c r="E136" s="2"/>
      <c r="F136" s="2"/>
      <c r="G136" s="2"/>
      <c r="H136" s="2"/>
      <c r="I136" s="2">
        <f>'queries and equations'!$H$2+('queries and equations'!$D$2*Table1[[#This Row],[Year]]^4)+('queries and equations'!$E$2*Table1[[#This Row],[Year]]^3)+('queries and equations'!$F$2*Table1[[#This Row],[Year]]^2)</f>
        <v>10429142457.265625</v>
      </c>
      <c r="J136" s="1">
        <f>'queries and equations'!$H$15+('queries and equations'!$D$15*Table1[[#This Row],[Year]]^4)+('queries and equations'!$E$15*Table1[[#This Row],[Year]]^3)+('queries and equations'!$F$15*Table1[[#This Row],[Year]]^2)</f>
        <v>9287562876.9179688</v>
      </c>
      <c r="K136" s="1">
        <f>'queries and equations'!$H$27+('queries and equations'!$D$27*Table1[[#This Row],[Year]]^4)+('queries and equations'!$E$27*Table1[[#This Row],[Year]]^3)+('queries and equations'!$F$27*Table1[[#This Row],[Year]]^2)</f>
        <v>9406010542.515625</v>
      </c>
      <c r="L136" s="1">
        <f>'queries and equations'!$H$40+('queries and equations'!$D$40*Table1[[#This Row],[Year]]^4)+('queries and equations'!$E$40*Table1[[#This Row],[Year]]^3)+('queries and equations'!$F$40*Table1[[#This Row],[Year]]^2)</f>
        <v>7572066265.1875</v>
      </c>
      <c r="M136" s="2">
        <f>M135+'queries and equations'!$D$53</f>
        <v>13393160615.384624</v>
      </c>
      <c r="N136" t="e">
        <f>IF(Table1[[#This Row],[UN]]=MAX(Table1[UN]),Table1[[#This Row],[UN]],#N/A)</f>
        <v>#N/A</v>
      </c>
      <c r="O136" t="e">
        <f>IF(Table1[[#This Row],[IIASA]]=MAX(Table1[IIASA]),Table1[[#This Row],[IIASA]],#N/A)</f>
        <v>#N/A</v>
      </c>
      <c r="P136" t="e">
        <f>IF(Table1[[#This Row],[IHME]]=MAX(Table1[IHME]),Table1[[#This Row],[IHME]],#N/A)</f>
        <v>#N/A</v>
      </c>
    </row>
    <row r="137" spans="1:16" x14ac:dyDescent="0.35">
      <c r="A137" s="3"/>
      <c r="B137">
        <v>2085</v>
      </c>
      <c r="C137" s="2"/>
      <c r="D137" s="2"/>
      <c r="E137" s="2"/>
      <c r="F137" s="2"/>
      <c r="G137" s="2"/>
      <c r="H137" s="2"/>
      <c r="I137" s="2">
        <f>'queries and equations'!$H$2+('queries and equations'!$D$2*Table1[[#This Row],[Year]]^4)+('queries and equations'!$E$2*Table1[[#This Row],[Year]]^3)+('queries and equations'!$F$2*Table1[[#This Row],[Year]]^2)</f>
        <v>10431454944.699219</v>
      </c>
      <c r="J137" s="1">
        <f>'queries and equations'!$H$15+('queries and equations'!$D$15*Table1[[#This Row],[Year]]^4)+('queries and equations'!$E$15*Table1[[#This Row],[Year]]^3)+('queries and equations'!$F$15*Table1[[#This Row],[Year]]^2)</f>
        <v>9272788585.5351563</v>
      </c>
      <c r="K137" s="1">
        <f>'queries and equations'!$H$27+('queries and equations'!$D$27*Table1[[#This Row],[Year]]^4)+('queries and equations'!$E$27*Table1[[#This Row],[Year]]^3)+('queries and equations'!$F$27*Table1[[#This Row],[Year]]^2)</f>
        <v>9375365351.625</v>
      </c>
      <c r="L137" s="1">
        <f>'queries and equations'!$H$40+('queries and equations'!$D$40*Table1[[#This Row],[Year]]^4)+('queries and equations'!$E$40*Table1[[#This Row],[Year]]^3)+('queries and equations'!$F$40*Table1[[#This Row],[Year]]^2)</f>
        <v>7522102468</v>
      </c>
      <c r="M137" s="2">
        <f>M136+'queries and equations'!$D$53</f>
        <v>13481088076.923086</v>
      </c>
      <c r="N137" t="e">
        <f>IF(Table1[[#This Row],[UN]]=MAX(Table1[UN]),Table1[[#This Row],[UN]],#N/A)</f>
        <v>#N/A</v>
      </c>
      <c r="O137" t="e">
        <f>IF(Table1[[#This Row],[IIASA]]=MAX(Table1[IIASA]),Table1[[#This Row],[IIASA]],#N/A)</f>
        <v>#N/A</v>
      </c>
      <c r="P137" t="e">
        <f>IF(Table1[[#This Row],[IHME]]=MAX(Table1[IHME]),Table1[[#This Row],[IHME]],#N/A)</f>
        <v>#N/A</v>
      </c>
    </row>
    <row r="138" spans="1:16" x14ac:dyDescent="0.35">
      <c r="A138" s="3"/>
      <c r="B138">
        <v>2086</v>
      </c>
      <c r="C138" s="2"/>
      <c r="D138" s="2">
        <v>10431046000</v>
      </c>
      <c r="E138" s="2"/>
      <c r="F138" s="2"/>
      <c r="G138" s="2"/>
      <c r="H138" s="2"/>
      <c r="I138" s="2">
        <f>'queries and equations'!$H$2+('queries and equations'!$D$2*Table1[[#This Row],[Year]]^4)+('queries and equations'!$E$2*Table1[[#This Row],[Year]]^3)+('queries and equations'!$F$2*Table1[[#This Row],[Year]]^2)</f>
        <v>10432778611.640625</v>
      </c>
      <c r="J138" s="1">
        <f>'queries and equations'!$H$15+('queries and equations'!$D$15*Table1[[#This Row],[Year]]^4)+('queries and equations'!$E$15*Table1[[#This Row],[Year]]^3)+('queries and equations'!$F$15*Table1[[#This Row],[Year]]^2)</f>
        <v>9257059723.2539063</v>
      </c>
      <c r="K138" s="1">
        <f>'queries and equations'!$H$27+('queries and equations'!$D$27*Table1[[#This Row],[Year]]^4)+('queries and equations'!$E$27*Table1[[#This Row],[Year]]^3)+('queries and equations'!$F$27*Table1[[#This Row],[Year]]^2)</f>
        <v>9343506729.4609375</v>
      </c>
      <c r="L138" s="1">
        <f>'queries and equations'!$H$40+('queries and equations'!$D$40*Table1[[#This Row],[Year]]^4)+('queries and equations'!$E$40*Table1[[#This Row],[Year]]^3)+('queries and equations'!$F$40*Table1[[#This Row],[Year]]^2)</f>
        <v>7471883998.640625</v>
      </c>
      <c r="M138" s="2">
        <f>M137+'queries and equations'!$D$53</f>
        <v>13569015538.461548</v>
      </c>
      <c r="N138">
        <f>IF(Table1[[#This Row],[UN]]=MAX(Table1[UN]),Table1[[#This Row],[UN]],#N/A)</f>
        <v>10431046000</v>
      </c>
      <c r="O138" t="e">
        <f>IF(Table1[[#This Row],[IIASA]]=MAX(Table1[IIASA]),Table1[[#This Row],[IIASA]],#N/A)</f>
        <v>#N/A</v>
      </c>
      <c r="P138" t="e">
        <f>IF(Table1[[#This Row],[IHME]]=MAX(Table1[IHME]),Table1[[#This Row],[IHME]],#N/A)</f>
        <v>#N/A</v>
      </c>
    </row>
    <row r="139" spans="1:16" x14ac:dyDescent="0.35">
      <c r="A139" s="3"/>
      <c r="B139">
        <v>2087</v>
      </c>
      <c r="C139" s="2"/>
      <c r="D139" s="2"/>
      <c r="E139" s="2"/>
      <c r="F139" s="2"/>
      <c r="G139" s="2"/>
      <c r="H139" s="2"/>
      <c r="I139" s="2">
        <f>'queries and equations'!$H$2+('queries and equations'!$D$2*Table1[[#This Row],[Year]]^4)+('queries and equations'!$E$2*Table1[[#This Row],[Year]]^3)+('queries and equations'!$F$2*Table1[[#This Row],[Year]]^2)</f>
        <v>10433123638.328125</v>
      </c>
      <c r="J139" s="1">
        <f>'queries and equations'!$H$15+('queries and equations'!$D$15*Table1[[#This Row],[Year]]^4)+('queries and equations'!$E$15*Table1[[#This Row],[Year]]^3)+('queries and equations'!$F$15*Table1[[#This Row],[Year]]^2)</f>
        <v>9240386119.5625</v>
      </c>
      <c r="K139" s="1">
        <f>'queries and equations'!$H$27+('queries and equations'!$D$27*Table1[[#This Row],[Year]]^4)+('queries and equations'!$E$27*Table1[[#This Row],[Year]]^3)+('queries and equations'!$F$27*Table1[[#This Row],[Year]]^2)</f>
        <v>9310459151.3359375</v>
      </c>
      <c r="L139" s="1">
        <f>'queries and equations'!$H$40+('queries and equations'!$D$40*Table1[[#This Row],[Year]]^4)+('queries and equations'!$E$40*Table1[[#This Row],[Year]]^3)+('queries and equations'!$F$40*Table1[[#This Row],[Year]]^2)</f>
        <v>7421465695.40625</v>
      </c>
      <c r="M139" s="2">
        <f>M138+'queries and equations'!$D$53</f>
        <v>13656943000.00001</v>
      </c>
      <c r="N139" t="e">
        <f>IF(Table1[[#This Row],[UN]]=MAX(Table1[UN]),Table1[[#This Row],[UN]],#N/A)</f>
        <v>#N/A</v>
      </c>
      <c r="O139" t="e">
        <f>IF(Table1[[#This Row],[IIASA]]=MAX(Table1[IIASA]),Table1[[#This Row],[IIASA]],#N/A)</f>
        <v>#N/A</v>
      </c>
      <c r="P139" t="e">
        <f>IF(Table1[[#This Row],[IHME]]=MAX(Table1[IHME]),Table1[[#This Row],[IHME]],#N/A)</f>
        <v>#N/A</v>
      </c>
    </row>
    <row r="140" spans="1:16" x14ac:dyDescent="0.35">
      <c r="A140" s="3"/>
      <c r="B140">
        <v>2088</v>
      </c>
      <c r="C140" s="2"/>
      <c r="D140" s="2"/>
      <c r="E140" s="2"/>
      <c r="F140" s="2"/>
      <c r="G140" s="2"/>
      <c r="H140" s="2"/>
      <c r="I140" s="2">
        <f>'queries and equations'!$H$2+('queries and equations'!$D$2*Table1[[#This Row],[Year]]^4)+('queries and equations'!$E$2*Table1[[#This Row],[Year]]^3)+('queries and equations'!$F$2*Table1[[#This Row],[Year]]^2)</f>
        <v>10432500221.019531</v>
      </c>
      <c r="J140" s="1">
        <f>'queries and equations'!$H$15+('queries and equations'!$D$15*Table1[[#This Row],[Year]]^4)+('queries and equations'!$E$15*Table1[[#This Row],[Year]]^3)+('queries and equations'!$F$15*Table1[[#This Row],[Year]]^2)</f>
        <v>9222777619.375</v>
      </c>
      <c r="K140" s="1">
        <f>'queries and equations'!$H$27+('queries and equations'!$D$27*Table1[[#This Row],[Year]]^4)+('queries and equations'!$E$27*Table1[[#This Row],[Year]]^3)+('queries and equations'!$F$27*Table1[[#This Row],[Year]]^2)</f>
        <v>9276247129.4140625</v>
      </c>
      <c r="L140" s="1">
        <f>'queries and equations'!$H$40+('queries and equations'!$D$40*Table1[[#This Row],[Year]]^4)+('queries and equations'!$E$40*Table1[[#This Row],[Year]]^3)+('queries and equations'!$F$40*Table1[[#This Row],[Year]]^2)</f>
        <v>7370902475.828125</v>
      </c>
      <c r="M140" s="2">
        <f>M139+'queries and equations'!$D$53</f>
        <v>13744870461.538471</v>
      </c>
      <c r="N140" t="e">
        <f>IF(Table1[[#This Row],[UN]]=MAX(Table1[UN]),Table1[[#This Row],[UN]],#N/A)</f>
        <v>#N/A</v>
      </c>
      <c r="O140" t="e">
        <f>IF(Table1[[#This Row],[IIASA]]=MAX(Table1[IIASA]),Table1[[#This Row],[IIASA]],#N/A)</f>
        <v>#N/A</v>
      </c>
      <c r="P140" t="e">
        <f>IF(Table1[[#This Row],[IHME]]=MAX(Table1[IHME]),Table1[[#This Row],[IHME]],#N/A)</f>
        <v>#N/A</v>
      </c>
    </row>
    <row r="141" spans="1:16" x14ac:dyDescent="0.35">
      <c r="A141" s="3"/>
      <c r="B141">
        <v>2089</v>
      </c>
      <c r="C141" s="2"/>
      <c r="D141" s="2"/>
      <c r="E141" s="2"/>
      <c r="F141" s="2"/>
      <c r="G141" s="2"/>
      <c r="H141" s="2"/>
      <c r="I141" s="2">
        <f>'queries and equations'!$H$2+('queries and equations'!$D$2*Table1[[#This Row],[Year]]^4)+('queries and equations'!$E$2*Table1[[#This Row],[Year]]^3)+('queries and equations'!$F$2*Table1[[#This Row],[Year]]^2)</f>
        <v>10430918571.960938</v>
      </c>
      <c r="J141" s="1">
        <f>'queries and equations'!$H$15+('queries and equations'!$D$15*Table1[[#This Row],[Year]]^4)+('queries and equations'!$E$15*Table1[[#This Row],[Year]]^3)+('queries and equations'!$F$15*Table1[[#This Row],[Year]]^2)</f>
        <v>9204244083.0507813</v>
      </c>
      <c r="K141" s="1">
        <f>'queries and equations'!$H$27+('queries and equations'!$D$27*Table1[[#This Row],[Year]]^4)+('queries and equations'!$E$27*Table1[[#This Row],[Year]]^3)+('queries and equations'!$F$27*Table1[[#This Row],[Year]]^2)</f>
        <v>9240895212.6875</v>
      </c>
      <c r="L141" s="1">
        <f>'queries and equations'!$H$40+('queries and equations'!$D$40*Table1[[#This Row],[Year]]^4)+('queries and equations'!$E$40*Table1[[#This Row],[Year]]^3)+('queries and equations'!$F$40*Table1[[#This Row],[Year]]^2)</f>
        <v>7320249336.609375</v>
      </c>
      <c r="M141" s="2">
        <f>M140+'queries and equations'!$D$53</f>
        <v>13832797923.076933</v>
      </c>
      <c r="N141" t="e">
        <f>IF(Table1[[#This Row],[UN]]=MAX(Table1[UN]),Table1[[#This Row],[UN]],#N/A)</f>
        <v>#N/A</v>
      </c>
      <c r="O141" t="e">
        <f>IF(Table1[[#This Row],[IIASA]]=MAX(Table1[IIASA]),Table1[[#This Row],[IIASA]],#N/A)</f>
        <v>#N/A</v>
      </c>
      <c r="P141" t="e">
        <f>IF(Table1[[#This Row],[IHME]]=MAX(Table1[IHME]),Table1[[#This Row],[IHME]],#N/A)</f>
        <v>#N/A</v>
      </c>
    </row>
    <row r="142" spans="1:16" x14ac:dyDescent="0.35">
      <c r="A142" s="3"/>
      <c r="B142">
        <v>2090</v>
      </c>
      <c r="C142" s="2"/>
      <c r="D142" s="2">
        <v>10425269000</v>
      </c>
      <c r="E142" s="2">
        <v>9173133000</v>
      </c>
      <c r="F142" s="2">
        <v>9200632391</v>
      </c>
      <c r="G142" s="2"/>
      <c r="H142" s="2"/>
      <c r="I142" s="2">
        <f>'queries and equations'!$H$2+('queries and equations'!$D$2*Table1[[#This Row],[Year]]^4)+('queries and equations'!$E$2*Table1[[#This Row],[Year]]^3)+('queries and equations'!$F$2*Table1[[#This Row],[Year]]^2)</f>
        <v>10428388919.410156</v>
      </c>
      <c r="J142" s="1">
        <f>'queries and equations'!$H$15+('queries and equations'!$D$15*Table1[[#This Row],[Year]]^4)+('queries and equations'!$E$15*Table1[[#This Row],[Year]]^3)+('queries and equations'!$F$15*Table1[[#This Row],[Year]]^2)</f>
        <v>9184795386.390625</v>
      </c>
      <c r="K142" s="1">
        <f>'queries and equations'!$H$27+('queries and equations'!$D$27*Table1[[#This Row],[Year]]^4)+('queries and equations'!$E$27*Table1[[#This Row],[Year]]^3)+('queries and equations'!$F$27*Table1[[#This Row],[Year]]^2)</f>
        <v>9204427987.015625</v>
      </c>
      <c r="L142" s="1">
        <f>'queries and equations'!$H$40+('queries and equations'!$D$40*Table1[[#This Row],[Year]]^4)+('queries and equations'!$E$40*Table1[[#This Row],[Year]]^3)+('queries and equations'!$F$40*Table1[[#This Row],[Year]]^2)</f>
        <v>7269561353.546875</v>
      </c>
      <c r="M142" s="2">
        <f>M141+'queries and equations'!$D$53</f>
        <v>13920725384.615395</v>
      </c>
      <c r="N142" t="e">
        <f>IF(Table1[[#This Row],[UN]]=MAX(Table1[UN]),Table1[[#This Row],[UN]],#N/A)</f>
        <v>#N/A</v>
      </c>
      <c r="O142" t="e">
        <f>IF(Table1[[#This Row],[IIASA]]=MAX(Table1[IIASA]),Table1[[#This Row],[IIASA]],#N/A)</f>
        <v>#N/A</v>
      </c>
      <c r="P142" t="e">
        <f>IF(Table1[[#This Row],[IHME]]=MAX(Table1[IHME]),Table1[[#This Row],[IHME]],#N/A)</f>
        <v>#N/A</v>
      </c>
    </row>
    <row r="143" spans="1:16" x14ac:dyDescent="0.35">
      <c r="A143" s="3"/>
      <c r="B143">
        <v>2091</v>
      </c>
      <c r="C143" s="2"/>
      <c r="D143" s="2"/>
      <c r="E143" s="2"/>
      <c r="F143" s="2"/>
      <c r="G143" s="2"/>
      <c r="H143" s="2"/>
      <c r="I143" s="2">
        <f>'queries and equations'!$H$2+('queries and equations'!$D$2*Table1[[#This Row],[Year]]^4)+('queries and equations'!$E$2*Table1[[#This Row],[Year]]^3)+('queries and equations'!$F$2*Table1[[#This Row],[Year]]^2)</f>
        <v>10424921507.609375</v>
      </c>
      <c r="J143" s="1">
        <f>'queries and equations'!$H$15+('queries and equations'!$D$15*Table1[[#This Row],[Year]]^4)+('queries and equations'!$E$15*Table1[[#This Row],[Year]]^3)+('queries and equations'!$F$15*Table1[[#This Row],[Year]]^2)</f>
        <v>9164441420.640625</v>
      </c>
      <c r="K143" s="1">
        <f>'queries and equations'!$H$27+('queries and equations'!$D$27*Table1[[#This Row],[Year]]^4)+('queries and equations'!$E$27*Table1[[#This Row],[Year]]^3)+('queries and equations'!$F$27*Table1[[#This Row],[Year]]^2)</f>
        <v>9166870075.109375</v>
      </c>
      <c r="L143" s="1">
        <f>'queries and equations'!$H$40+('queries and equations'!$D$40*Table1[[#This Row],[Year]]^4)+('queries and equations'!$E$40*Table1[[#This Row],[Year]]^3)+('queries and equations'!$F$40*Table1[[#This Row],[Year]]^2)</f>
        <v>7218893681.671875</v>
      </c>
      <c r="M143" s="2">
        <f>M142+'queries and equations'!$D$53</f>
        <v>14008652846.153856</v>
      </c>
      <c r="N143" t="e">
        <f>IF(Table1[[#This Row],[UN]]=MAX(Table1[UN]),Table1[[#This Row],[UN]],#N/A)</f>
        <v>#N/A</v>
      </c>
      <c r="O143" t="e">
        <f>IF(Table1[[#This Row],[IIASA]]=MAX(Table1[IIASA]),Table1[[#This Row],[IIASA]],#N/A)</f>
        <v>#N/A</v>
      </c>
      <c r="P143" t="e">
        <f>IF(Table1[[#This Row],[IHME]]=MAX(Table1[IHME]),Table1[[#This Row],[IHME]],#N/A)</f>
        <v>#N/A</v>
      </c>
    </row>
    <row r="144" spans="1:16" x14ac:dyDescent="0.35">
      <c r="A144" s="3"/>
      <c r="B144">
        <v>2092</v>
      </c>
      <c r="C144" s="2"/>
      <c r="D144" s="2"/>
      <c r="E144" s="2"/>
      <c r="F144" s="2"/>
      <c r="G144" s="2"/>
      <c r="H144" s="2"/>
      <c r="I144" s="2">
        <f>'queries and equations'!$H$2+('queries and equations'!$D$2*Table1[[#This Row],[Year]]^4)+('queries and equations'!$E$2*Table1[[#This Row],[Year]]^3)+('queries and equations'!$F$2*Table1[[#This Row],[Year]]^2)</f>
        <v>10420526596.820313</v>
      </c>
      <c r="J144" s="1">
        <f>'queries and equations'!$H$15+('queries and equations'!$D$15*Table1[[#This Row],[Year]]^4)+('queries and equations'!$E$15*Table1[[#This Row],[Year]]^3)+('queries and equations'!$F$15*Table1[[#This Row],[Year]]^2)</f>
        <v>9143192092.4726563</v>
      </c>
      <c r="K144" s="1">
        <f>'queries and equations'!$H$27+('queries and equations'!$D$27*Table1[[#This Row],[Year]]^4)+('queries and equations'!$E$27*Table1[[#This Row],[Year]]^3)+('queries and equations'!$F$27*Table1[[#This Row],[Year]]^2)</f>
        <v>9128246136.5</v>
      </c>
      <c r="L144" s="1">
        <f>'queries and equations'!$H$40+('queries and equations'!$D$40*Table1[[#This Row],[Year]]^4)+('queries and equations'!$E$40*Table1[[#This Row],[Year]]^3)+('queries and equations'!$F$40*Table1[[#This Row],[Year]]^2)</f>
        <v>7168301555.15625</v>
      </c>
      <c r="M144" s="2">
        <f>M143+'queries and equations'!$D$53</f>
        <v>14096580307.692318</v>
      </c>
      <c r="N144" t="e">
        <f>IF(Table1[[#This Row],[UN]]=MAX(Table1[UN]),Table1[[#This Row],[UN]],#N/A)</f>
        <v>#N/A</v>
      </c>
      <c r="O144" t="e">
        <f>IF(Table1[[#This Row],[IIASA]]=MAX(Table1[IIASA]),Table1[[#This Row],[IIASA]],#N/A)</f>
        <v>#N/A</v>
      </c>
      <c r="P144" t="e">
        <f>IF(Table1[[#This Row],[IHME]]=MAX(Table1[IHME]),Table1[[#This Row],[IHME]],#N/A)</f>
        <v>#N/A</v>
      </c>
    </row>
    <row r="145" spans="1:16" x14ac:dyDescent="0.35">
      <c r="A145" s="3"/>
      <c r="B145">
        <v>2093</v>
      </c>
      <c r="C145" s="2"/>
      <c r="D145" s="2"/>
      <c r="E145" s="2"/>
      <c r="F145" s="2"/>
      <c r="G145" s="2"/>
      <c r="H145" s="2"/>
      <c r="I145" s="2">
        <f>'queries and equations'!$H$2+('queries and equations'!$D$2*Table1[[#This Row],[Year]]^4)+('queries and equations'!$E$2*Table1[[#This Row],[Year]]^3)+('queries and equations'!$F$2*Table1[[#This Row],[Year]]^2)</f>
        <v>10415214463.300781</v>
      </c>
      <c r="J145" s="1">
        <f>'queries and equations'!$H$15+('queries and equations'!$D$15*Table1[[#This Row],[Year]]^4)+('queries and equations'!$E$15*Table1[[#This Row],[Year]]^3)+('queries and equations'!$F$15*Table1[[#This Row],[Year]]^2)</f>
        <v>9121057324.0117188</v>
      </c>
      <c r="K145" s="1">
        <f>'queries and equations'!$H$27+('queries and equations'!$D$27*Table1[[#This Row],[Year]]^4)+('queries and equations'!$E$27*Table1[[#This Row],[Year]]^3)+('queries and equations'!$F$27*Table1[[#This Row],[Year]]^2)</f>
        <v>9088580867.546875</v>
      </c>
      <c r="L145" s="1">
        <f>'queries and equations'!$H$40+('queries and equations'!$D$40*Table1[[#This Row],[Year]]^4)+('queries and equations'!$E$40*Table1[[#This Row],[Year]]^3)+('queries and equations'!$F$40*Table1[[#This Row],[Year]]^2)</f>
        <v>7117840287.328125</v>
      </c>
      <c r="M145" s="2">
        <f>M144+'queries and equations'!$D$53</f>
        <v>14184507769.23078</v>
      </c>
      <c r="N145" t="e">
        <f>IF(Table1[[#This Row],[UN]]=MAX(Table1[UN]),Table1[[#This Row],[UN]],#N/A)</f>
        <v>#N/A</v>
      </c>
      <c r="O145" t="e">
        <f>IF(Table1[[#This Row],[IIASA]]=MAX(Table1[IIASA]),Table1[[#This Row],[IIASA]],#N/A)</f>
        <v>#N/A</v>
      </c>
      <c r="P145" t="e">
        <f>IF(Table1[[#This Row],[IHME]]=MAX(Table1[IHME]),Table1[[#This Row],[IHME]],#N/A)</f>
        <v>#N/A</v>
      </c>
    </row>
    <row r="146" spans="1:16" x14ac:dyDescent="0.35">
      <c r="A146" s="3"/>
      <c r="B146">
        <v>2094</v>
      </c>
      <c r="C146" s="2"/>
      <c r="D146" s="2"/>
      <c r="E146" s="2"/>
      <c r="F146" s="2"/>
      <c r="G146" s="2"/>
      <c r="H146" s="2"/>
      <c r="I146" s="2">
        <f>'queries and equations'!$H$2+('queries and equations'!$D$2*Table1[[#This Row],[Year]]^4)+('queries and equations'!$E$2*Table1[[#This Row],[Year]]^3)+('queries and equations'!$F$2*Table1[[#This Row],[Year]]^2)</f>
        <v>10408995399.308594</v>
      </c>
      <c r="J146" s="1">
        <f>'queries and equations'!$H$15+('queries and equations'!$D$15*Table1[[#This Row],[Year]]^4)+('queries and equations'!$E$15*Table1[[#This Row],[Year]]^3)+('queries and equations'!$F$15*Table1[[#This Row],[Year]]^2)</f>
        <v>9098047052.8085938</v>
      </c>
      <c r="K146" s="1">
        <f>'queries and equations'!$H$27+('queries and equations'!$D$27*Table1[[#This Row],[Year]]^4)+('queries and equations'!$E$27*Table1[[#This Row],[Year]]^3)+('queries and equations'!$F$27*Table1[[#This Row],[Year]]^2)</f>
        <v>9047899001.5078125</v>
      </c>
      <c r="L146" s="1">
        <f>'queries and equations'!$H$40+('queries and equations'!$D$40*Table1[[#This Row],[Year]]^4)+('queries and equations'!$E$40*Table1[[#This Row],[Year]]^3)+('queries and equations'!$F$40*Table1[[#This Row],[Year]]^2)</f>
        <v>7067565270.703125</v>
      </c>
      <c r="M146" s="2">
        <f>M145+'queries and equations'!$D$53</f>
        <v>14272435230.769241</v>
      </c>
      <c r="N146" t="e">
        <f>IF(Table1[[#This Row],[UN]]=MAX(Table1[UN]),Table1[[#This Row],[UN]],#N/A)</f>
        <v>#N/A</v>
      </c>
      <c r="O146" t="e">
        <f>IF(Table1[[#This Row],[IIASA]]=MAX(Table1[IIASA]),Table1[[#This Row],[IIASA]],#N/A)</f>
        <v>#N/A</v>
      </c>
      <c r="P146" t="e">
        <f>IF(Table1[[#This Row],[IHME]]=MAX(Table1[IHME]),Table1[[#This Row],[IHME]],#N/A)</f>
        <v>#N/A</v>
      </c>
    </row>
    <row r="147" spans="1:16" x14ac:dyDescent="0.35">
      <c r="A147" s="3"/>
      <c r="B147">
        <v>2095</v>
      </c>
      <c r="C147" s="2"/>
      <c r="D147" s="2"/>
      <c r="E147" s="2"/>
      <c r="F147" s="2"/>
      <c r="G147" s="2"/>
      <c r="H147" s="2"/>
      <c r="I147" s="2">
        <f>'queries and equations'!$H$2+('queries and equations'!$D$2*Table1[[#This Row],[Year]]^4)+('queries and equations'!$E$2*Table1[[#This Row],[Year]]^3)+('queries and equations'!$F$2*Table1[[#This Row],[Year]]^2)</f>
        <v>10401879713.121094</v>
      </c>
      <c r="J147" s="1">
        <f>'queries and equations'!$H$15+('queries and equations'!$D$15*Table1[[#This Row],[Year]]^4)+('queries and equations'!$E$15*Table1[[#This Row],[Year]]^3)+('queries and equations'!$F$15*Table1[[#This Row],[Year]]^2)</f>
        <v>9074171231.8671875</v>
      </c>
      <c r="K147" s="1">
        <f>'queries and equations'!$H$27+('queries and equations'!$D$27*Table1[[#This Row],[Year]]^4)+('queries and equations'!$E$27*Table1[[#This Row],[Year]]^3)+('queries and equations'!$F$27*Table1[[#This Row],[Year]]^2)</f>
        <v>9006225308.4296875</v>
      </c>
      <c r="L147" s="1">
        <f>'queries and equations'!$H$40+('queries and equations'!$D$40*Table1[[#This Row],[Year]]^4)+('queries and equations'!$E$40*Table1[[#This Row],[Year]]^3)+('queries and equations'!$F$40*Table1[[#This Row],[Year]]^2)</f>
        <v>7017531976.90625</v>
      </c>
      <c r="M147" s="2">
        <f>M146+'queries and equations'!$D$53</f>
        <v>14360362692.307703</v>
      </c>
      <c r="N147" t="e">
        <f>IF(Table1[[#This Row],[UN]]=MAX(Table1[UN]),Table1[[#This Row],[UN]],#N/A)</f>
        <v>#N/A</v>
      </c>
      <c r="O147" t="e">
        <f>IF(Table1[[#This Row],[IIASA]]=MAX(Table1[IIASA]),Table1[[#This Row],[IIASA]],#N/A)</f>
        <v>#N/A</v>
      </c>
      <c r="P147" t="e">
        <f>IF(Table1[[#This Row],[IHME]]=MAX(Table1[IHME]),Table1[[#This Row],[IHME]],#N/A)</f>
        <v>#N/A</v>
      </c>
    </row>
    <row r="148" spans="1:16" x14ac:dyDescent="0.35">
      <c r="A148" s="3"/>
      <c r="B148">
        <v>2096</v>
      </c>
      <c r="C148" s="2"/>
      <c r="D148" s="2"/>
      <c r="E148" s="2"/>
      <c r="F148" s="2"/>
      <c r="G148" s="2"/>
      <c r="H148" s="2"/>
      <c r="I148" s="2">
        <f>'queries and equations'!$H$2+('queries and equations'!$D$2*Table1[[#This Row],[Year]]^4)+('queries and equations'!$E$2*Table1[[#This Row],[Year]]^3)+('queries and equations'!$F$2*Table1[[#This Row],[Year]]^2)</f>
        <v>10393877728.976563</v>
      </c>
      <c r="J148" s="1">
        <f>'queries and equations'!$H$15+('queries and equations'!$D$15*Table1[[#This Row],[Year]]^4)+('queries and equations'!$E$15*Table1[[#This Row],[Year]]^3)+('queries and equations'!$F$15*Table1[[#This Row],[Year]]^2)</f>
        <v>9049439829.6210938</v>
      </c>
      <c r="K148" s="1">
        <f>'queries and equations'!$H$27+('queries and equations'!$D$27*Table1[[#This Row],[Year]]^4)+('queries and equations'!$E$27*Table1[[#This Row],[Year]]^3)+('queries and equations'!$F$27*Table1[[#This Row],[Year]]^2)</f>
        <v>8963584595.2265625</v>
      </c>
      <c r="L148" s="1">
        <f>'queries and equations'!$H$40+('queries and equations'!$D$40*Table1[[#This Row],[Year]]^4)+('queries and equations'!$E$40*Table1[[#This Row],[Year]]^3)+('queries and equations'!$F$40*Table1[[#This Row],[Year]]^2)</f>
        <v>6967795956.828125</v>
      </c>
      <c r="M148" s="2">
        <f>M147+'queries and equations'!$D$53</f>
        <v>14448290153.846165</v>
      </c>
      <c r="N148" t="e">
        <f>IF(Table1[[#This Row],[UN]]=MAX(Table1[UN]),Table1[[#This Row],[UN]],#N/A)</f>
        <v>#N/A</v>
      </c>
      <c r="O148" t="e">
        <f>IF(Table1[[#This Row],[IIASA]]=MAX(Table1[IIASA]),Table1[[#This Row],[IIASA]],#N/A)</f>
        <v>#N/A</v>
      </c>
      <c r="P148" t="e">
        <f>IF(Table1[[#This Row],[IHME]]=MAX(Table1[IHME]),Table1[[#This Row],[IHME]],#N/A)</f>
        <v>#N/A</v>
      </c>
    </row>
    <row r="149" spans="1:16" x14ac:dyDescent="0.35">
      <c r="A149" s="3"/>
      <c r="B149">
        <v>2097</v>
      </c>
      <c r="C149" s="2"/>
      <c r="D149" s="2"/>
      <c r="E149" s="2"/>
      <c r="F149" s="2"/>
      <c r="G149" s="2"/>
      <c r="H149" s="2"/>
      <c r="I149" s="2">
        <f>'queries and equations'!$H$2+('queries and equations'!$D$2*Table1[[#This Row],[Year]]^4)+('queries and equations'!$E$2*Table1[[#This Row],[Year]]^3)+('queries and equations'!$F$2*Table1[[#This Row],[Year]]^2)</f>
        <v>10384999787.175781</v>
      </c>
      <c r="J149" s="1">
        <f>'queries and equations'!$H$15+('queries and equations'!$D$15*Table1[[#This Row],[Year]]^4)+('queries and equations'!$E$15*Table1[[#This Row],[Year]]^3)+('queries and equations'!$F$15*Table1[[#This Row],[Year]]^2)</f>
        <v>9023862829.9453125</v>
      </c>
      <c r="K149" s="1">
        <f>'queries and equations'!$H$27+('queries and equations'!$D$27*Table1[[#This Row],[Year]]^4)+('queries and equations'!$E$27*Table1[[#This Row],[Year]]^3)+('queries and equations'!$F$27*Table1[[#This Row],[Year]]^2)</f>
        <v>8920001705.671875</v>
      </c>
      <c r="L149" s="1">
        <f>'queries and equations'!$H$40+('queries and equations'!$D$40*Table1[[#This Row],[Year]]^4)+('queries and equations'!$E$40*Table1[[#This Row],[Year]]^3)+('queries and equations'!$F$40*Table1[[#This Row],[Year]]^2)</f>
        <v>6918412840.453125</v>
      </c>
      <c r="M149" s="2">
        <f>M148+'queries and equations'!$D$53</f>
        <v>14536217615.384626</v>
      </c>
      <c r="N149" t="e">
        <f>IF(Table1[[#This Row],[UN]]=MAX(Table1[UN]),Table1[[#This Row],[UN]],#N/A)</f>
        <v>#N/A</v>
      </c>
      <c r="O149" t="e">
        <f>IF(Table1[[#This Row],[IIASA]]=MAX(Table1[IIASA]),Table1[[#This Row],[IIASA]],#N/A)</f>
        <v>#N/A</v>
      </c>
      <c r="P149" t="e">
        <f>IF(Table1[[#This Row],[IHME]]=MAX(Table1[IHME]),Table1[[#This Row],[IHME]],#N/A)</f>
        <v>#N/A</v>
      </c>
    </row>
    <row r="150" spans="1:16" x14ac:dyDescent="0.35">
      <c r="A150" s="3"/>
      <c r="B150">
        <v>2098</v>
      </c>
      <c r="C150" s="2"/>
      <c r="D150" s="2"/>
      <c r="E150" s="2"/>
      <c r="F150" s="2"/>
      <c r="G150" s="2"/>
      <c r="H150" s="2"/>
      <c r="I150" s="2">
        <f>'queries and equations'!$H$2+('queries and equations'!$D$2*Table1[[#This Row],[Year]]^4)+('queries and equations'!$E$2*Table1[[#This Row],[Year]]^3)+('queries and equations'!$F$2*Table1[[#This Row],[Year]]^2)</f>
        <v>10375256243.957031</v>
      </c>
      <c r="J150" s="1">
        <f>'queries and equations'!$H$15+('queries and equations'!$D$15*Table1[[#This Row],[Year]]^4)+('queries and equations'!$E$15*Table1[[#This Row],[Year]]^3)+('queries and equations'!$F$15*Table1[[#This Row],[Year]]^2)</f>
        <v>8997450232.1484375</v>
      </c>
      <c r="K150" s="1">
        <f>'queries and equations'!$H$27+('queries and equations'!$D$27*Table1[[#This Row],[Year]]^4)+('queries and equations'!$E$27*Table1[[#This Row],[Year]]^3)+('queries and equations'!$F$27*Table1[[#This Row],[Year]]^2)</f>
        <v>8875501520.3671875</v>
      </c>
      <c r="L150" s="1">
        <f>'queries and equations'!$H$40+('queries and equations'!$D$40*Table1[[#This Row],[Year]]^4)+('queries and equations'!$E$40*Table1[[#This Row],[Year]]^3)+('queries and equations'!$F$40*Table1[[#This Row],[Year]]^2)</f>
        <v>6869438336.90625</v>
      </c>
      <c r="M150" s="2">
        <f>M149+'queries and equations'!$D$53</f>
        <v>14624145076.923088</v>
      </c>
      <c r="N150" t="e">
        <f>IF(Table1[[#This Row],[UN]]=MAX(Table1[UN]),Table1[[#This Row],[UN]],#N/A)</f>
        <v>#N/A</v>
      </c>
      <c r="O150" t="e">
        <f>IF(Table1[[#This Row],[IIASA]]=MAX(Table1[IIASA]),Table1[[#This Row],[IIASA]],#N/A)</f>
        <v>#N/A</v>
      </c>
      <c r="P150" t="e">
        <f>IF(Table1[[#This Row],[IHME]]=MAX(Table1[IHME]),Table1[[#This Row],[IHME]],#N/A)</f>
        <v>#N/A</v>
      </c>
    </row>
    <row r="151" spans="1:16" x14ac:dyDescent="0.35">
      <c r="A151" s="3"/>
      <c r="B151">
        <v>2099</v>
      </c>
      <c r="C151" s="2"/>
      <c r="D151" s="2"/>
      <c r="E151" s="2"/>
      <c r="F151" s="2"/>
      <c r="G151" s="2"/>
      <c r="H151" s="2"/>
      <c r="I151" s="2">
        <f>'queries and equations'!$H$2+('queries and equations'!$D$2*Table1[[#This Row],[Year]]^4)+('queries and equations'!$E$2*Table1[[#This Row],[Year]]^3)+('queries and equations'!$F$2*Table1[[#This Row],[Year]]^2)</f>
        <v>10364657471.613281</v>
      </c>
      <c r="J151" s="1">
        <f>'queries and equations'!$H$15+('queries and equations'!$D$15*Table1[[#This Row],[Year]]^4)+('queries and equations'!$E$15*Table1[[#This Row],[Year]]^3)+('queries and equations'!$F$15*Table1[[#This Row],[Year]]^2)</f>
        <v>8970212050.9960938</v>
      </c>
      <c r="K151" s="1">
        <f>'queries and equations'!$H$27+('queries and equations'!$D$27*Table1[[#This Row],[Year]]^4)+('queries and equations'!$E$27*Table1[[#This Row],[Year]]^3)+('queries and equations'!$F$27*Table1[[#This Row],[Year]]^2)</f>
        <v>8830108956.7421875</v>
      </c>
      <c r="L151" s="1">
        <f>'queries and equations'!$H$40+('queries and equations'!$D$40*Table1[[#This Row],[Year]]^4)+('queries and equations'!$E$40*Table1[[#This Row],[Year]]^3)+('queries and equations'!$F$40*Table1[[#This Row],[Year]]^2)</f>
        <v>6820928234.53125</v>
      </c>
      <c r="M151" s="2">
        <f>M150+'queries and equations'!$D$53</f>
        <v>14712072538.46155</v>
      </c>
      <c r="N151" t="e">
        <f>IF(Table1[[#This Row],[UN]]=MAX(Table1[UN]),Table1[[#This Row],[UN]],#N/A)</f>
        <v>#N/A</v>
      </c>
      <c r="O151" t="e">
        <f>IF(Table1[[#This Row],[IIASA]]=MAX(Table1[IIASA]),Table1[[#This Row],[IIASA]],#N/A)</f>
        <v>#N/A</v>
      </c>
      <c r="P151" t="e">
        <f>IF(Table1[[#This Row],[IHME]]=MAX(Table1[IHME]),Table1[[#This Row],[IHME]],#N/A)</f>
        <v>#N/A</v>
      </c>
    </row>
    <row r="152" spans="1:16" x14ac:dyDescent="0.35">
      <c r="A152" s="3"/>
      <c r="B152">
        <v>2100</v>
      </c>
      <c r="C152" s="2"/>
      <c r="D152" s="2">
        <v>10355002000</v>
      </c>
      <c r="E152" s="2">
        <v>8948235000</v>
      </c>
      <c r="F152" s="2">
        <v>8785553665</v>
      </c>
      <c r="G152" s="2">
        <v>14800000000</v>
      </c>
      <c r="H152" s="2">
        <v>6773133000</v>
      </c>
      <c r="I152" s="2">
        <f>'queries and equations'!$H$2+('queries and equations'!$D$2*Table1[[#This Row],[Year]]^4)+('queries and equations'!$E$2*Table1[[#This Row],[Year]]^3)+('queries and equations'!$F$2*Table1[[#This Row],[Year]]^2)</f>
        <v>10353213858.402344</v>
      </c>
      <c r="J152" s="1">
        <f>'queries and equations'!$H$15+('queries and equations'!$D$15*Table1[[#This Row],[Year]]^4)+('queries and equations'!$E$15*Table1[[#This Row],[Year]]^3)+('queries and equations'!$F$15*Table1[[#This Row],[Year]]^2)</f>
        <v>8942158316.6875</v>
      </c>
      <c r="K152" s="1">
        <f>'queries and equations'!$H$27+('queries and equations'!$D$27*Table1[[#This Row],[Year]]^4)+('queries and equations'!$E$27*Table1[[#This Row],[Year]]^3)+('queries and equations'!$F$27*Table1[[#This Row],[Year]]^2)</f>
        <v>8783848969.1171875</v>
      </c>
      <c r="L152" s="1">
        <f>'queries and equations'!$H$40+('queries and equations'!$D$40*Table1[[#This Row],[Year]]^4)+('queries and equations'!$E$40*Table1[[#This Row],[Year]]^3)+('queries and equations'!$F$40*Table1[[#This Row],[Year]]^2)</f>
        <v>6772938400.875</v>
      </c>
      <c r="M152" s="2">
        <f>M151+'queries and equations'!$D$53</f>
        <v>14800000000.000011</v>
      </c>
      <c r="N152" t="e">
        <f>IF(Table1[[#This Row],[UN]]=MAX(Table1[UN]),Table1[[#This Row],[UN]],#N/A)</f>
        <v>#N/A</v>
      </c>
      <c r="O152" t="e">
        <f>IF(Table1[[#This Row],[IIASA]]=MAX(Table1[IIASA]),Table1[[#This Row],[IIASA]],#N/A)</f>
        <v>#N/A</v>
      </c>
      <c r="P152" t="e">
        <f>IF(Table1[[#This Row],[IHME]]=MAX(Table1[IHME]),Table1[[#This Row],[IHME]],#N/A)</f>
        <v>#N/A</v>
      </c>
    </row>
    <row r="153" spans="1:16" x14ac:dyDescent="0.35">
      <c r="B153">
        <v>2101</v>
      </c>
      <c r="L153" s="1"/>
      <c r="M153" s="2"/>
      <c r="N153" t="e">
        <f>IF(Table1[[#This Row],[UN]]=MAX(Table1[UN]),Table1[[#This Row],[UN]],#N/A)</f>
        <v>#N/A</v>
      </c>
      <c r="O153" t="e">
        <f>IF(Table1[[#This Row],[IIASA]]=MAX(Table1[IIASA]),Table1[[#This Row],[IIASA]],#N/A)</f>
        <v>#N/A</v>
      </c>
      <c r="P153" t="e">
        <f>IF(Table1[[#This Row],[IHME]]=MAX(Table1[IHME]),Table1[[#This Row],[IHME]],#N/A)</f>
        <v>#N/A</v>
      </c>
    </row>
    <row r="154" spans="1:16" x14ac:dyDescent="0.35">
      <c r="B154">
        <v>2102</v>
      </c>
      <c r="L154" s="1"/>
      <c r="M154" s="2"/>
      <c r="N154" t="e">
        <f>IF(Table1[[#This Row],[UN]]=MAX(Table1[UN]),Table1[[#This Row],[UN]],#N/A)</f>
        <v>#N/A</v>
      </c>
      <c r="O154" t="e">
        <f>IF(Table1[[#This Row],[IIASA]]=MAX(Table1[IIASA]),Table1[[#This Row],[IIASA]],#N/A)</f>
        <v>#N/A</v>
      </c>
      <c r="P154" t="e">
        <f>IF(Table1[[#This Row],[IHME]]=MAX(Table1[IHME]),Table1[[#This Row],[IHME]],#N/A)</f>
        <v>#N/A</v>
      </c>
    </row>
    <row r="155" spans="1:16" x14ac:dyDescent="0.35">
      <c r="B155">
        <v>2103</v>
      </c>
      <c r="L155" s="1"/>
      <c r="M155" s="2"/>
      <c r="N155" t="e">
        <f>IF(Table1[[#This Row],[UN]]=MAX(Table1[UN]),Table1[[#This Row],[UN]],#N/A)</f>
        <v>#N/A</v>
      </c>
      <c r="O155" t="e">
        <f>IF(Table1[[#This Row],[IIASA]]=MAX(Table1[IIASA]),Table1[[#This Row],[IIASA]],#N/A)</f>
        <v>#N/A</v>
      </c>
      <c r="P155" t="e">
        <f>IF(Table1[[#This Row],[IHME]]=MAX(Table1[IHME]),Table1[[#This Row],[IHME]],#N/A)</f>
        <v>#N/A</v>
      </c>
    </row>
    <row r="156" spans="1:16" x14ac:dyDescent="0.35">
      <c r="B156">
        <v>2104</v>
      </c>
      <c r="L156" s="1"/>
      <c r="M156" s="2"/>
      <c r="N156" t="e">
        <f>IF(Table1[[#This Row],[UN]]=MAX(Table1[UN]),Table1[[#This Row],[UN]],#N/A)</f>
        <v>#N/A</v>
      </c>
      <c r="O156" t="e">
        <f>IF(Table1[[#This Row],[IIASA]]=MAX(Table1[IIASA]),Table1[[#This Row],[IIASA]],#N/A)</f>
        <v>#N/A</v>
      </c>
      <c r="P156" t="e">
        <f>IF(Table1[[#This Row],[IHME]]=MAX(Table1[IHME]),Table1[[#This Row],[IHME]],#N/A)</f>
        <v>#N/A</v>
      </c>
    </row>
    <row r="157" spans="1:16" x14ac:dyDescent="0.35">
      <c r="B157">
        <v>2105</v>
      </c>
      <c r="L157" s="1"/>
      <c r="M157" s="2"/>
      <c r="N157" t="e">
        <f>IF(Table1[[#This Row],[UN]]=MAX(Table1[UN]),Table1[[#This Row],[UN]],#N/A)</f>
        <v>#N/A</v>
      </c>
      <c r="O157" t="e">
        <f>IF(Table1[[#This Row],[IIASA]]=MAX(Table1[IIASA]),Table1[[#This Row],[IIASA]],#N/A)</f>
        <v>#N/A</v>
      </c>
      <c r="P157" t="e">
        <f>IF(Table1[[#This Row],[IHME]]=MAX(Table1[IHME]),Table1[[#This Row],[IHME]],#N/A)</f>
        <v>#N/A</v>
      </c>
    </row>
    <row r="158" spans="1:16" x14ac:dyDescent="0.35">
      <c r="B158">
        <v>2106</v>
      </c>
      <c r="L158" s="1"/>
      <c r="M158" s="2"/>
      <c r="N158" t="e">
        <f>IF(Table1[[#This Row],[UN]]=MAX(Table1[UN]),Table1[[#This Row],[UN]],#N/A)</f>
        <v>#N/A</v>
      </c>
      <c r="O158" t="e">
        <f>IF(Table1[[#This Row],[IIASA]]=MAX(Table1[IIASA]),Table1[[#This Row],[IIASA]],#N/A)</f>
        <v>#N/A</v>
      </c>
      <c r="P158" t="e">
        <f>IF(Table1[[#This Row],[IHME]]=MAX(Table1[IHME]),Table1[[#This Row],[IHME]],#N/A)</f>
        <v>#N/A</v>
      </c>
    </row>
    <row r="159" spans="1:16" x14ac:dyDescent="0.35">
      <c r="B159">
        <v>2107</v>
      </c>
      <c r="L159" s="1"/>
      <c r="M159" s="2"/>
      <c r="N159" t="e">
        <f>IF(Table1[[#This Row],[UN]]=MAX(Table1[UN]),Table1[[#This Row],[UN]],#N/A)</f>
        <v>#N/A</v>
      </c>
      <c r="O159" t="e">
        <f>IF(Table1[[#This Row],[IIASA]]=MAX(Table1[IIASA]),Table1[[#This Row],[IIASA]],#N/A)</f>
        <v>#N/A</v>
      </c>
      <c r="P159" t="e">
        <f>IF(Table1[[#This Row],[IHME]]=MAX(Table1[IHME]),Table1[[#This Row],[IHME]],#N/A)</f>
        <v>#N/A</v>
      </c>
    </row>
    <row r="160" spans="1:16" x14ac:dyDescent="0.35">
      <c r="B160">
        <v>2108</v>
      </c>
      <c r="L160" s="1"/>
      <c r="M160" s="2"/>
      <c r="N160" t="e">
        <f>IF(Table1[[#This Row],[UN]]=MAX(Table1[UN]),Table1[[#This Row],[UN]],#N/A)</f>
        <v>#N/A</v>
      </c>
      <c r="O160" t="e">
        <f>IF(Table1[[#This Row],[IIASA]]=MAX(Table1[IIASA]),Table1[[#This Row],[IIASA]],#N/A)</f>
        <v>#N/A</v>
      </c>
      <c r="P160" t="e">
        <f>IF(Table1[[#This Row],[IHME]]=MAX(Table1[IHME]),Table1[[#This Row],[IHME]],#N/A)</f>
        <v>#N/A</v>
      </c>
    </row>
    <row r="161" spans="2:16" x14ac:dyDescent="0.35">
      <c r="B161">
        <v>2109</v>
      </c>
      <c r="L161" s="1"/>
      <c r="M161" s="2"/>
      <c r="N161" t="e">
        <f>IF(Table1[[#This Row],[UN]]=MAX(Table1[UN]),Table1[[#This Row],[UN]],#N/A)</f>
        <v>#N/A</v>
      </c>
      <c r="O161" t="e">
        <f>IF(Table1[[#This Row],[IIASA]]=MAX(Table1[IIASA]),Table1[[#This Row],[IIASA]],#N/A)</f>
        <v>#N/A</v>
      </c>
      <c r="P161" t="e">
        <f>IF(Table1[[#This Row],[IHME]]=MAX(Table1[IHME]),Table1[[#This Row],[IHME]],#N/A)</f>
        <v>#N/A</v>
      </c>
    </row>
    <row r="162" spans="2:16" x14ac:dyDescent="0.35">
      <c r="B162">
        <v>2110</v>
      </c>
      <c r="L162" s="1"/>
      <c r="M162" s="2"/>
      <c r="N162" t="e">
        <f>IF(Table1[[#This Row],[UN]]=MAX(Table1[UN]),Table1[[#This Row],[UN]],#N/A)</f>
        <v>#N/A</v>
      </c>
      <c r="O162" t="e">
        <f>IF(Table1[[#This Row],[IIASA]]=MAX(Table1[IIASA]),Table1[[#This Row],[IIASA]],#N/A)</f>
        <v>#N/A</v>
      </c>
      <c r="P162" t="e">
        <f>IF(Table1[[#This Row],[IHME]]=MAX(Table1[IHME]),Table1[[#This Row],[IHME]],#N/A)</f>
        <v>#N/A</v>
      </c>
    </row>
    <row r="163" spans="2:16" x14ac:dyDescent="0.35">
      <c r="B163">
        <v>2111</v>
      </c>
      <c r="L163" s="1"/>
      <c r="M163" s="2"/>
      <c r="N163" t="e">
        <f>IF(Table1[[#This Row],[UN]]=MAX(Table1[UN]),Table1[[#This Row],[UN]],#N/A)</f>
        <v>#N/A</v>
      </c>
      <c r="O163" t="e">
        <f>IF(Table1[[#This Row],[IIASA]]=MAX(Table1[IIASA]),Table1[[#This Row],[IIASA]],#N/A)</f>
        <v>#N/A</v>
      </c>
      <c r="P163" t="e">
        <f>IF(Table1[[#This Row],[IHME]]=MAX(Table1[IHME]),Table1[[#This Row],[IHME]],#N/A)</f>
        <v>#N/A</v>
      </c>
    </row>
    <row r="164" spans="2:16" x14ac:dyDescent="0.35">
      <c r="B164">
        <v>2112</v>
      </c>
      <c r="L164" s="1"/>
      <c r="M164" s="2"/>
      <c r="N164" t="e">
        <f>IF(Table1[[#This Row],[UN]]=MAX(Table1[UN]),Table1[[#This Row],[UN]],#N/A)</f>
        <v>#N/A</v>
      </c>
      <c r="O164" t="e">
        <f>IF(Table1[[#This Row],[IIASA]]=MAX(Table1[IIASA]),Table1[[#This Row],[IIASA]],#N/A)</f>
        <v>#N/A</v>
      </c>
      <c r="P164" t="e">
        <f>IF(Table1[[#This Row],[IHME]]=MAX(Table1[IHME]),Table1[[#This Row],[IHME]],#N/A)</f>
        <v>#N/A</v>
      </c>
    </row>
    <row r="165" spans="2:16" x14ac:dyDescent="0.35">
      <c r="B165">
        <v>2113</v>
      </c>
      <c r="L165" s="1"/>
      <c r="M165" s="2"/>
      <c r="N165" t="e">
        <f>IF(Table1[[#This Row],[UN]]=MAX(Table1[UN]),Table1[[#This Row],[UN]],#N/A)</f>
        <v>#N/A</v>
      </c>
      <c r="O165" t="e">
        <f>IF(Table1[[#This Row],[IIASA]]=MAX(Table1[IIASA]),Table1[[#This Row],[IIASA]],#N/A)</f>
        <v>#N/A</v>
      </c>
      <c r="P165" t="e">
        <f>IF(Table1[[#This Row],[IHME]]=MAX(Table1[IHME]),Table1[[#This Row],[IHME]],#N/A)</f>
        <v>#N/A</v>
      </c>
    </row>
    <row r="166" spans="2:16" x14ac:dyDescent="0.35">
      <c r="B166">
        <v>2114</v>
      </c>
      <c r="L166" s="1"/>
      <c r="M166" s="2"/>
      <c r="N166" t="e">
        <f>IF(Table1[[#This Row],[UN]]=MAX(Table1[UN]),Table1[[#This Row],[UN]],#N/A)</f>
        <v>#N/A</v>
      </c>
      <c r="O166" t="e">
        <f>IF(Table1[[#This Row],[IIASA]]=MAX(Table1[IIASA]),Table1[[#This Row],[IIASA]],#N/A)</f>
        <v>#N/A</v>
      </c>
      <c r="P166" t="e">
        <f>IF(Table1[[#This Row],[IHME]]=MAX(Table1[IHME]),Table1[[#This Row],[IHME]],#N/A)</f>
        <v>#N/A</v>
      </c>
    </row>
    <row r="167" spans="2:16" x14ac:dyDescent="0.35">
      <c r="B167">
        <v>2115</v>
      </c>
      <c r="L167" s="1"/>
      <c r="M167" s="2"/>
      <c r="N167" t="e">
        <f>IF(Table1[[#This Row],[UN]]=MAX(Table1[UN]),Table1[[#This Row],[UN]],#N/A)</f>
        <v>#N/A</v>
      </c>
      <c r="O167" t="e">
        <f>IF(Table1[[#This Row],[IIASA]]=MAX(Table1[IIASA]),Table1[[#This Row],[IIASA]],#N/A)</f>
        <v>#N/A</v>
      </c>
      <c r="P167" t="e">
        <f>IF(Table1[[#This Row],[IHME]]=MAX(Table1[IHME]),Table1[[#This Row],[IHME]],#N/A)</f>
        <v>#N/A</v>
      </c>
    </row>
    <row r="168" spans="2:16" x14ac:dyDescent="0.35">
      <c r="B168">
        <v>2116</v>
      </c>
      <c r="L168" s="1"/>
      <c r="M168" s="2"/>
      <c r="N168" t="e">
        <f>IF(Table1[[#This Row],[UN]]=MAX(Table1[UN]),Table1[[#This Row],[UN]],#N/A)</f>
        <v>#N/A</v>
      </c>
      <c r="O168" t="e">
        <f>IF(Table1[[#This Row],[IIASA]]=MAX(Table1[IIASA]),Table1[[#This Row],[IIASA]],#N/A)</f>
        <v>#N/A</v>
      </c>
      <c r="P168" t="e">
        <f>IF(Table1[[#This Row],[IHME]]=MAX(Table1[IHME]),Table1[[#This Row],[IHME]],#N/A)</f>
        <v>#N/A</v>
      </c>
    </row>
    <row r="169" spans="2:16" x14ac:dyDescent="0.35">
      <c r="B169">
        <v>2117</v>
      </c>
      <c r="L169" s="1"/>
      <c r="M169" s="2"/>
      <c r="N169" t="e">
        <f>IF(Table1[[#This Row],[UN]]=MAX(Table1[UN]),Table1[[#This Row],[UN]],#N/A)</f>
        <v>#N/A</v>
      </c>
      <c r="O169" t="e">
        <f>IF(Table1[[#This Row],[IIASA]]=MAX(Table1[IIASA]),Table1[[#This Row],[IIASA]],#N/A)</f>
        <v>#N/A</v>
      </c>
      <c r="P169" t="e">
        <f>IF(Table1[[#This Row],[IHME]]=MAX(Table1[IHME]),Table1[[#This Row],[IHME]],#N/A)</f>
        <v>#N/A</v>
      </c>
    </row>
    <row r="170" spans="2:16" x14ac:dyDescent="0.35">
      <c r="B170">
        <v>2118</v>
      </c>
      <c r="L170" s="1"/>
      <c r="M170" s="2"/>
      <c r="N170" t="e">
        <f>IF(Table1[[#This Row],[UN]]=MAX(Table1[UN]),Table1[[#This Row],[UN]],#N/A)</f>
        <v>#N/A</v>
      </c>
      <c r="O170" t="e">
        <f>IF(Table1[[#This Row],[IIASA]]=MAX(Table1[IIASA]),Table1[[#This Row],[IIASA]],#N/A)</f>
        <v>#N/A</v>
      </c>
      <c r="P170" t="e">
        <f>IF(Table1[[#This Row],[IHME]]=MAX(Table1[IHME]),Table1[[#This Row],[IHME]],#N/A)</f>
        <v>#N/A</v>
      </c>
    </row>
    <row r="171" spans="2:16" x14ac:dyDescent="0.35">
      <c r="B171">
        <v>2119</v>
      </c>
      <c r="L171" s="1"/>
      <c r="M171" s="2"/>
      <c r="N171" t="e">
        <f>IF(Table1[[#This Row],[UN]]=MAX(Table1[UN]),Table1[[#This Row],[UN]],#N/A)</f>
        <v>#N/A</v>
      </c>
      <c r="O171" t="e">
        <f>IF(Table1[[#This Row],[IIASA]]=MAX(Table1[IIASA]),Table1[[#This Row],[IIASA]],#N/A)</f>
        <v>#N/A</v>
      </c>
      <c r="P171" t="e">
        <f>IF(Table1[[#This Row],[IHME]]=MAX(Table1[IHME]),Table1[[#This Row],[IHME]],#N/A)</f>
        <v>#N/A</v>
      </c>
    </row>
    <row r="172" spans="2:16" x14ac:dyDescent="0.35">
      <c r="B172">
        <v>2120</v>
      </c>
      <c r="L172" s="1"/>
      <c r="M172" s="2"/>
      <c r="N172" t="e">
        <f>IF(Table1[[#This Row],[UN]]=MAX(Table1[UN]),Table1[[#This Row],[UN]],#N/A)</f>
        <v>#N/A</v>
      </c>
      <c r="O172" t="e">
        <f>IF(Table1[[#This Row],[IIASA]]=MAX(Table1[IIASA]),Table1[[#This Row],[IIASA]],#N/A)</f>
        <v>#N/A</v>
      </c>
      <c r="P172" t="e">
        <f>IF(Table1[[#This Row],[IHME]]=MAX(Table1[IHME]),Table1[[#This Row],[IHME]],#N/A)</f>
        <v>#N/A</v>
      </c>
    </row>
    <row r="173" spans="2:16" x14ac:dyDescent="0.35">
      <c r="B173">
        <v>2121</v>
      </c>
      <c r="L173" s="1"/>
      <c r="M173" s="2"/>
      <c r="N173" t="e">
        <f>IF(Table1[[#This Row],[UN]]=MAX(Table1[UN]),Table1[[#This Row],[UN]],#N/A)</f>
        <v>#N/A</v>
      </c>
      <c r="O173" t="e">
        <f>IF(Table1[[#This Row],[IIASA]]=MAX(Table1[IIASA]),Table1[[#This Row],[IIASA]],#N/A)</f>
        <v>#N/A</v>
      </c>
      <c r="P173" t="e">
        <f>IF(Table1[[#This Row],[IHME]]=MAX(Table1[IHME]),Table1[[#This Row],[IHME]],#N/A)</f>
        <v>#N/A</v>
      </c>
    </row>
    <row r="174" spans="2:16" x14ac:dyDescent="0.35">
      <c r="B174">
        <v>2122</v>
      </c>
      <c r="L174" s="1"/>
      <c r="M174" s="2"/>
      <c r="N174" t="e">
        <f>IF(Table1[[#This Row],[UN]]=MAX(Table1[UN]),Table1[[#This Row],[UN]],#N/A)</f>
        <v>#N/A</v>
      </c>
      <c r="O174" t="e">
        <f>IF(Table1[[#This Row],[IIASA]]=MAX(Table1[IIASA]),Table1[[#This Row],[IIASA]],#N/A)</f>
        <v>#N/A</v>
      </c>
      <c r="P174" t="e">
        <f>IF(Table1[[#This Row],[IHME]]=MAX(Table1[IHME]),Table1[[#This Row],[IHME]],#N/A)</f>
        <v>#N/A</v>
      </c>
    </row>
    <row r="175" spans="2:16" x14ac:dyDescent="0.35">
      <c r="B175">
        <v>2123</v>
      </c>
      <c r="L175" s="1"/>
      <c r="M175" s="2"/>
      <c r="N175" t="e">
        <f>IF(Table1[[#This Row],[UN]]=MAX(Table1[UN]),Table1[[#This Row],[UN]],#N/A)</f>
        <v>#N/A</v>
      </c>
      <c r="O175" t="e">
        <f>IF(Table1[[#This Row],[IIASA]]=MAX(Table1[IIASA]),Table1[[#This Row],[IIASA]],#N/A)</f>
        <v>#N/A</v>
      </c>
      <c r="P175" t="e">
        <f>IF(Table1[[#This Row],[IHME]]=MAX(Table1[IHME]),Table1[[#This Row],[IHME]],#N/A)</f>
        <v>#N/A</v>
      </c>
    </row>
    <row r="176" spans="2:16" x14ac:dyDescent="0.35">
      <c r="B176">
        <v>2124</v>
      </c>
      <c r="L176" s="1"/>
      <c r="M176" s="2"/>
      <c r="N176" t="e">
        <f>IF(Table1[[#This Row],[UN]]=MAX(Table1[UN]),Table1[[#This Row],[UN]],#N/A)</f>
        <v>#N/A</v>
      </c>
      <c r="O176" t="e">
        <f>IF(Table1[[#This Row],[IIASA]]=MAX(Table1[IIASA]),Table1[[#This Row],[IIASA]],#N/A)</f>
        <v>#N/A</v>
      </c>
      <c r="P176" t="e">
        <f>IF(Table1[[#This Row],[IHME]]=MAX(Table1[IHME]),Table1[[#This Row],[IHME]],#N/A)</f>
        <v>#N/A</v>
      </c>
    </row>
    <row r="177" spans="2:16" x14ac:dyDescent="0.35">
      <c r="B177">
        <v>2125</v>
      </c>
      <c r="L177" s="1"/>
      <c r="M177" s="2"/>
      <c r="N177" t="e">
        <f>IF(Table1[[#This Row],[UN]]=MAX(Table1[UN]),Table1[[#This Row],[UN]],#N/A)</f>
        <v>#N/A</v>
      </c>
      <c r="O177" t="e">
        <f>IF(Table1[[#This Row],[IIASA]]=MAX(Table1[IIASA]),Table1[[#This Row],[IIASA]],#N/A)</f>
        <v>#N/A</v>
      </c>
      <c r="P177" t="e">
        <f>IF(Table1[[#This Row],[IHME]]=MAX(Table1[IHME]),Table1[[#This Row],[IHME]],#N/A)</f>
        <v>#N/A</v>
      </c>
    </row>
    <row r="178" spans="2:16" x14ac:dyDescent="0.35">
      <c r="B178">
        <v>2126</v>
      </c>
      <c r="L178" s="1"/>
      <c r="M178" s="2"/>
      <c r="N178" t="e">
        <f>IF(Table1[[#This Row],[UN]]=MAX(Table1[UN]),Table1[[#This Row],[UN]],#N/A)</f>
        <v>#N/A</v>
      </c>
      <c r="O178" t="e">
        <f>IF(Table1[[#This Row],[IIASA]]=MAX(Table1[IIASA]),Table1[[#This Row],[IIASA]],#N/A)</f>
        <v>#N/A</v>
      </c>
      <c r="P178" t="e">
        <f>IF(Table1[[#This Row],[IHME]]=MAX(Table1[IHME]),Table1[[#This Row],[IHME]],#N/A)</f>
        <v>#N/A</v>
      </c>
    </row>
    <row r="179" spans="2:16" x14ac:dyDescent="0.35">
      <c r="B179">
        <v>2127</v>
      </c>
      <c r="L179" s="1"/>
      <c r="M179" s="2"/>
      <c r="N179" t="e">
        <f>IF(Table1[[#This Row],[UN]]=MAX(Table1[UN]),Table1[[#This Row],[UN]],#N/A)</f>
        <v>#N/A</v>
      </c>
      <c r="O179" t="e">
        <f>IF(Table1[[#This Row],[IIASA]]=MAX(Table1[IIASA]),Table1[[#This Row],[IIASA]],#N/A)</f>
        <v>#N/A</v>
      </c>
      <c r="P179" t="e">
        <f>IF(Table1[[#This Row],[IHME]]=MAX(Table1[IHME]),Table1[[#This Row],[IHME]],#N/A)</f>
        <v>#N/A</v>
      </c>
    </row>
    <row r="180" spans="2:16" x14ac:dyDescent="0.35">
      <c r="B180">
        <v>2128</v>
      </c>
      <c r="L180" s="1"/>
      <c r="M180" s="2"/>
      <c r="N180" t="e">
        <f>IF(Table1[[#This Row],[UN]]=MAX(Table1[UN]),Table1[[#This Row],[UN]],#N/A)</f>
        <v>#N/A</v>
      </c>
      <c r="O180" t="e">
        <f>IF(Table1[[#This Row],[IIASA]]=MAX(Table1[IIASA]),Table1[[#This Row],[IIASA]],#N/A)</f>
        <v>#N/A</v>
      </c>
      <c r="P180" t="e">
        <f>IF(Table1[[#This Row],[IHME]]=MAX(Table1[IHME]),Table1[[#This Row],[IHME]],#N/A)</f>
        <v>#N/A</v>
      </c>
    </row>
    <row r="181" spans="2:16" x14ac:dyDescent="0.35">
      <c r="B181">
        <v>2129</v>
      </c>
      <c r="L181" s="1"/>
      <c r="M181" s="2"/>
      <c r="N181" t="e">
        <f>IF(Table1[[#This Row],[UN]]=MAX(Table1[UN]),Table1[[#This Row],[UN]],#N/A)</f>
        <v>#N/A</v>
      </c>
      <c r="O181" t="e">
        <f>IF(Table1[[#This Row],[IIASA]]=MAX(Table1[IIASA]),Table1[[#This Row],[IIASA]],#N/A)</f>
        <v>#N/A</v>
      </c>
      <c r="P181" t="e">
        <f>IF(Table1[[#This Row],[IHME]]=MAX(Table1[IHME]),Table1[[#This Row],[IHME]],#N/A)</f>
        <v>#N/A</v>
      </c>
    </row>
    <row r="182" spans="2:16" x14ac:dyDescent="0.35">
      <c r="B182">
        <v>2130</v>
      </c>
      <c r="L182" s="1"/>
      <c r="M182" s="2"/>
      <c r="N182" t="e">
        <f>IF(Table1[[#This Row],[UN]]=MAX(Table1[UN]),Table1[[#This Row],[UN]],#N/A)</f>
        <v>#N/A</v>
      </c>
      <c r="O182" t="e">
        <f>IF(Table1[[#This Row],[IIASA]]=MAX(Table1[IIASA]),Table1[[#This Row],[IIASA]],#N/A)</f>
        <v>#N/A</v>
      </c>
      <c r="P182" t="e">
        <f>IF(Table1[[#This Row],[IHME]]=MAX(Table1[IHME]),Table1[[#This Row],[IHME]],#N/A)</f>
        <v>#N/A</v>
      </c>
    </row>
    <row r="183" spans="2:16" x14ac:dyDescent="0.35">
      <c r="B183">
        <v>2131</v>
      </c>
      <c r="L183" s="1"/>
      <c r="M183" s="2"/>
      <c r="N183" t="e">
        <f>IF(Table1[[#This Row],[UN]]=MAX(Table1[UN]),Table1[[#This Row],[UN]],#N/A)</f>
        <v>#N/A</v>
      </c>
      <c r="O183" t="e">
        <f>IF(Table1[[#This Row],[IIASA]]=MAX(Table1[IIASA]),Table1[[#This Row],[IIASA]],#N/A)</f>
        <v>#N/A</v>
      </c>
      <c r="P183" t="e">
        <f>IF(Table1[[#This Row],[IHME]]=MAX(Table1[IHME]),Table1[[#This Row],[IHME]],#N/A)</f>
        <v>#N/A</v>
      </c>
    </row>
    <row r="184" spans="2:16" x14ac:dyDescent="0.35">
      <c r="B184">
        <v>2132</v>
      </c>
      <c r="L184" s="1"/>
      <c r="M184" s="2"/>
      <c r="N184" t="e">
        <f>IF(Table1[[#This Row],[UN]]=MAX(Table1[UN]),Table1[[#This Row],[UN]],#N/A)</f>
        <v>#N/A</v>
      </c>
      <c r="O184" t="e">
        <f>IF(Table1[[#This Row],[IIASA]]=MAX(Table1[IIASA]),Table1[[#This Row],[IIASA]],#N/A)</f>
        <v>#N/A</v>
      </c>
      <c r="P184" t="e">
        <f>IF(Table1[[#This Row],[IHME]]=MAX(Table1[IHME]),Table1[[#This Row],[IHME]],#N/A)</f>
        <v>#N/A</v>
      </c>
    </row>
    <row r="185" spans="2:16" x14ac:dyDescent="0.35">
      <c r="B185">
        <v>2133</v>
      </c>
      <c r="L185" s="1"/>
      <c r="M185" s="2"/>
      <c r="N185" t="e">
        <f>IF(Table1[[#This Row],[UN]]=MAX(Table1[UN]),Table1[[#This Row],[UN]],#N/A)</f>
        <v>#N/A</v>
      </c>
      <c r="O185" t="e">
        <f>IF(Table1[[#This Row],[IIASA]]=MAX(Table1[IIASA]),Table1[[#This Row],[IIASA]],#N/A)</f>
        <v>#N/A</v>
      </c>
      <c r="P185" t="e">
        <f>IF(Table1[[#This Row],[IHME]]=MAX(Table1[IHME]),Table1[[#This Row],[IHME]],#N/A)</f>
        <v>#N/A</v>
      </c>
    </row>
    <row r="186" spans="2:16" x14ac:dyDescent="0.35">
      <c r="B186">
        <v>2134</v>
      </c>
      <c r="L186" s="1"/>
      <c r="M186" s="2"/>
      <c r="N186" t="e">
        <f>IF(Table1[[#This Row],[UN]]=MAX(Table1[UN]),Table1[[#This Row],[UN]],#N/A)</f>
        <v>#N/A</v>
      </c>
      <c r="O186" t="e">
        <f>IF(Table1[[#This Row],[IIASA]]=MAX(Table1[IIASA]),Table1[[#This Row],[IIASA]],#N/A)</f>
        <v>#N/A</v>
      </c>
      <c r="P186" t="e">
        <f>IF(Table1[[#This Row],[IHME]]=MAX(Table1[IHME]),Table1[[#This Row],[IHME]],#N/A)</f>
        <v>#N/A</v>
      </c>
    </row>
    <row r="187" spans="2:16" x14ac:dyDescent="0.35">
      <c r="B187">
        <v>2135</v>
      </c>
      <c r="L187" s="1"/>
      <c r="M187" s="2"/>
      <c r="N187" t="e">
        <f>IF(Table1[[#This Row],[UN]]=MAX(Table1[UN]),Table1[[#This Row],[UN]],#N/A)</f>
        <v>#N/A</v>
      </c>
      <c r="O187" t="e">
        <f>IF(Table1[[#This Row],[IIASA]]=MAX(Table1[IIASA]),Table1[[#This Row],[IIASA]],#N/A)</f>
        <v>#N/A</v>
      </c>
      <c r="P187" t="e">
        <f>IF(Table1[[#This Row],[IHME]]=MAX(Table1[IHME]),Table1[[#This Row],[IHME]],#N/A)</f>
        <v>#N/A</v>
      </c>
    </row>
    <row r="188" spans="2:16" x14ac:dyDescent="0.35">
      <c r="B188">
        <v>2136</v>
      </c>
      <c r="L188" s="1"/>
      <c r="M188" s="2"/>
      <c r="N188" t="e">
        <f>IF(Table1[[#This Row],[UN]]=MAX(Table1[UN]),Table1[[#This Row],[UN]],#N/A)</f>
        <v>#N/A</v>
      </c>
      <c r="O188" t="e">
        <f>IF(Table1[[#This Row],[IIASA]]=MAX(Table1[IIASA]),Table1[[#This Row],[IIASA]],#N/A)</f>
        <v>#N/A</v>
      </c>
      <c r="P188" t="e">
        <f>IF(Table1[[#This Row],[IHME]]=MAX(Table1[IHME]),Table1[[#This Row],[IHME]],#N/A)</f>
        <v>#N/A</v>
      </c>
    </row>
    <row r="189" spans="2:16" x14ac:dyDescent="0.35">
      <c r="B189">
        <v>2137</v>
      </c>
      <c r="L189" s="1"/>
      <c r="M189" s="2"/>
      <c r="N189" t="e">
        <f>IF(Table1[[#This Row],[UN]]=MAX(Table1[UN]),Table1[[#This Row],[UN]],#N/A)</f>
        <v>#N/A</v>
      </c>
      <c r="O189" t="e">
        <f>IF(Table1[[#This Row],[IIASA]]=MAX(Table1[IIASA]),Table1[[#This Row],[IIASA]],#N/A)</f>
        <v>#N/A</v>
      </c>
      <c r="P189" t="e">
        <f>IF(Table1[[#This Row],[IHME]]=MAX(Table1[IHME]),Table1[[#This Row],[IHME]],#N/A)</f>
        <v>#N/A</v>
      </c>
    </row>
    <row r="190" spans="2:16" x14ac:dyDescent="0.35">
      <c r="B190">
        <v>2138</v>
      </c>
      <c r="L190" s="1"/>
      <c r="M190" s="2"/>
      <c r="N190" t="e">
        <f>IF(Table1[[#This Row],[UN]]=MAX(Table1[UN]),Table1[[#This Row],[UN]],#N/A)</f>
        <v>#N/A</v>
      </c>
      <c r="O190" t="e">
        <f>IF(Table1[[#This Row],[IIASA]]=MAX(Table1[IIASA]),Table1[[#This Row],[IIASA]],#N/A)</f>
        <v>#N/A</v>
      </c>
      <c r="P190" t="e">
        <f>IF(Table1[[#This Row],[IHME]]=MAX(Table1[IHME]),Table1[[#This Row],[IHME]],#N/A)</f>
        <v>#N/A</v>
      </c>
    </row>
    <row r="191" spans="2:16" x14ac:dyDescent="0.35">
      <c r="B191">
        <v>2139</v>
      </c>
      <c r="L191" s="1"/>
      <c r="M191" s="2"/>
      <c r="N191" t="e">
        <f>IF(Table1[[#This Row],[UN]]=MAX(Table1[UN]),Table1[[#This Row],[UN]],#N/A)</f>
        <v>#N/A</v>
      </c>
      <c r="O191" t="e">
        <f>IF(Table1[[#This Row],[IIASA]]=MAX(Table1[IIASA]),Table1[[#This Row],[IIASA]],#N/A)</f>
        <v>#N/A</v>
      </c>
      <c r="P191" t="e">
        <f>IF(Table1[[#This Row],[IHME]]=MAX(Table1[IHME]),Table1[[#This Row],[IHME]],#N/A)</f>
        <v>#N/A</v>
      </c>
    </row>
    <row r="192" spans="2:16" x14ac:dyDescent="0.35">
      <c r="B192">
        <v>2140</v>
      </c>
      <c r="L192" s="1"/>
      <c r="M192" s="2"/>
      <c r="N192" t="e">
        <f>IF(Table1[[#This Row],[UN]]=MAX(Table1[UN]),Table1[[#This Row],[UN]],#N/A)</f>
        <v>#N/A</v>
      </c>
      <c r="O192" t="e">
        <f>IF(Table1[[#This Row],[IIASA]]=MAX(Table1[IIASA]),Table1[[#This Row],[IIASA]],#N/A)</f>
        <v>#N/A</v>
      </c>
      <c r="P192" t="e">
        <f>IF(Table1[[#This Row],[IHME]]=MAX(Table1[IHME]),Table1[[#This Row],[IHME]],#N/A)</f>
        <v>#N/A</v>
      </c>
    </row>
    <row r="193" spans="2:16" x14ac:dyDescent="0.35">
      <c r="B193">
        <v>2141</v>
      </c>
      <c r="L193" s="1"/>
      <c r="M193" s="2"/>
      <c r="N193" t="e">
        <f>IF(Table1[[#This Row],[UN]]=MAX(Table1[UN]),Table1[[#This Row],[UN]],#N/A)</f>
        <v>#N/A</v>
      </c>
      <c r="O193" t="e">
        <f>IF(Table1[[#This Row],[IIASA]]=MAX(Table1[IIASA]),Table1[[#This Row],[IIASA]],#N/A)</f>
        <v>#N/A</v>
      </c>
      <c r="P193" t="e">
        <f>IF(Table1[[#This Row],[IHME]]=MAX(Table1[IHME]),Table1[[#This Row],[IHME]],#N/A)</f>
        <v>#N/A</v>
      </c>
    </row>
    <row r="194" spans="2:16" x14ac:dyDescent="0.35">
      <c r="B194">
        <v>2142</v>
      </c>
      <c r="L194" s="1"/>
      <c r="M194" s="2"/>
      <c r="N194" t="e">
        <f>IF(Table1[[#This Row],[UN]]=MAX(Table1[UN]),Table1[[#This Row],[UN]],#N/A)</f>
        <v>#N/A</v>
      </c>
      <c r="O194" t="e">
        <f>IF(Table1[[#This Row],[IIASA]]=MAX(Table1[IIASA]),Table1[[#This Row],[IIASA]],#N/A)</f>
        <v>#N/A</v>
      </c>
      <c r="P194" t="e">
        <f>IF(Table1[[#This Row],[IHME]]=MAX(Table1[IHME]),Table1[[#This Row],[IHME]],#N/A)</f>
        <v>#N/A</v>
      </c>
    </row>
    <row r="195" spans="2:16" x14ac:dyDescent="0.35">
      <c r="B195">
        <v>2143</v>
      </c>
      <c r="L195" s="1"/>
      <c r="M195" s="2"/>
      <c r="N195" t="e">
        <f>IF(Table1[[#This Row],[UN]]=MAX(Table1[UN]),Table1[[#This Row],[UN]],#N/A)</f>
        <v>#N/A</v>
      </c>
      <c r="O195" t="e">
        <f>IF(Table1[[#This Row],[IIASA]]=MAX(Table1[IIASA]),Table1[[#This Row],[IIASA]],#N/A)</f>
        <v>#N/A</v>
      </c>
      <c r="P195" t="e">
        <f>IF(Table1[[#This Row],[IHME]]=MAX(Table1[IHME]),Table1[[#This Row],[IHME]],#N/A)</f>
        <v>#N/A</v>
      </c>
    </row>
    <row r="196" spans="2:16" x14ac:dyDescent="0.35">
      <c r="B196">
        <v>2144</v>
      </c>
      <c r="L196" s="1"/>
      <c r="M196" s="2"/>
      <c r="N196" t="e">
        <f>IF(Table1[[#This Row],[UN]]=MAX(Table1[UN]),Table1[[#This Row],[UN]],#N/A)</f>
        <v>#N/A</v>
      </c>
      <c r="O196" t="e">
        <f>IF(Table1[[#This Row],[IIASA]]=MAX(Table1[IIASA]),Table1[[#This Row],[IIASA]],#N/A)</f>
        <v>#N/A</v>
      </c>
      <c r="P196" t="e">
        <f>IF(Table1[[#This Row],[IHME]]=MAX(Table1[IHME]),Table1[[#This Row],[IHME]],#N/A)</f>
        <v>#N/A</v>
      </c>
    </row>
    <row r="197" spans="2:16" x14ac:dyDescent="0.35">
      <c r="B197">
        <v>2145</v>
      </c>
      <c r="L197" s="1"/>
      <c r="M197" s="2"/>
      <c r="N197" t="e">
        <f>IF(Table1[[#This Row],[UN]]=MAX(Table1[UN]),Table1[[#This Row],[UN]],#N/A)</f>
        <v>#N/A</v>
      </c>
      <c r="O197" t="e">
        <f>IF(Table1[[#This Row],[IIASA]]=MAX(Table1[IIASA]),Table1[[#This Row],[IIASA]],#N/A)</f>
        <v>#N/A</v>
      </c>
      <c r="P197" t="e">
        <f>IF(Table1[[#This Row],[IHME]]=MAX(Table1[IHME]),Table1[[#This Row],[IHME]],#N/A)</f>
        <v>#N/A</v>
      </c>
    </row>
    <row r="198" spans="2:16" x14ac:dyDescent="0.35">
      <c r="B198">
        <v>2146</v>
      </c>
      <c r="L198" s="1"/>
      <c r="M198" s="2"/>
      <c r="N198" t="e">
        <f>IF(Table1[[#This Row],[UN]]=MAX(Table1[UN]),Table1[[#This Row],[UN]],#N/A)</f>
        <v>#N/A</v>
      </c>
      <c r="O198" t="e">
        <f>IF(Table1[[#This Row],[IIASA]]=MAX(Table1[IIASA]),Table1[[#This Row],[IIASA]],#N/A)</f>
        <v>#N/A</v>
      </c>
      <c r="P198" t="e">
        <f>IF(Table1[[#This Row],[IHME]]=MAX(Table1[IHME]),Table1[[#This Row],[IHME]],#N/A)</f>
        <v>#N/A</v>
      </c>
    </row>
    <row r="199" spans="2:16" x14ac:dyDescent="0.35">
      <c r="B199">
        <v>2147</v>
      </c>
      <c r="L199" s="1"/>
      <c r="M199" s="2"/>
      <c r="N199" t="e">
        <f>IF(Table1[[#This Row],[UN]]=MAX(Table1[UN]),Table1[[#This Row],[UN]],#N/A)</f>
        <v>#N/A</v>
      </c>
      <c r="O199" t="e">
        <f>IF(Table1[[#This Row],[IIASA]]=MAX(Table1[IIASA]),Table1[[#This Row],[IIASA]],#N/A)</f>
        <v>#N/A</v>
      </c>
      <c r="P199" t="e">
        <f>IF(Table1[[#This Row],[IHME]]=MAX(Table1[IHME]),Table1[[#This Row],[IHME]],#N/A)</f>
        <v>#N/A</v>
      </c>
    </row>
    <row r="200" spans="2:16" x14ac:dyDescent="0.35">
      <c r="B200">
        <v>2148</v>
      </c>
      <c r="L200" s="1"/>
      <c r="M200" s="2"/>
      <c r="N200" t="e">
        <f>IF(Table1[[#This Row],[UN]]=MAX(Table1[UN]),Table1[[#This Row],[UN]],#N/A)</f>
        <v>#N/A</v>
      </c>
      <c r="O200" t="e">
        <f>IF(Table1[[#This Row],[IIASA]]=MAX(Table1[IIASA]),Table1[[#This Row],[IIASA]],#N/A)</f>
        <v>#N/A</v>
      </c>
      <c r="P200" t="e">
        <f>IF(Table1[[#This Row],[IHME]]=MAX(Table1[IHME]),Table1[[#This Row],[IHME]],#N/A)</f>
        <v>#N/A</v>
      </c>
    </row>
    <row r="201" spans="2:16" x14ac:dyDescent="0.35">
      <c r="B201">
        <v>2149</v>
      </c>
      <c r="L201" s="1"/>
      <c r="M201" s="2"/>
      <c r="N201" t="e">
        <f>IF(Table1[[#This Row],[UN]]=MAX(Table1[UN]),Table1[[#This Row],[UN]],#N/A)</f>
        <v>#N/A</v>
      </c>
      <c r="O201" t="e">
        <f>IF(Table1[[#This Row],[IIASA]]=MAX(Table1[IIASA]),Table1[[#This Row],[IIASA]],#N/A)</f>
        <v>#N/A</v>
      </c>
      <c r="P201" t="e">
        <f>IF(Table1[[#This Row],[IHME]]=MAX(Table1[IHME]),Table1[[#This Row],[IHME]],#N/A)</f>
        <v>#N/A</v>
      </c>
    </row>
    <row r="202" spans="2:16" x14ac:dyDescent="0.35">
      <c r="L202" s="1"/>
      <c r="M202" s="2"/>
      <c r="N202" t="e">
        <f>IF(Table1[[#This Row],[UN]]=MAX(Table1[UN]),Table1[[#This Row],[UN]],#N/A)</f>
        <v>#N/A</v>
      </c>
      <c r="O202" t="e">
        <f>IF(Table1[[#This Row],[IIASA]]=MAX(Table1[IIASA]),Table1[[#This Row],[IIASA]],#N/A)</f>
        <v>#N/A</v>
      </c>
      <c r="P202" t="e">
        <f>IF(Table1[[#This Row],[IHME]]=MAX(Table1[IHME]),Table1[[#This Row],[IHME]],#N/A)</f>
        <v>#N/A</v>
      </c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GridLines="0" view="pageBreakPreview" zoomScale="70" zoomScaleNormal="70" zoomScaleSheetLayoutView="70" workbookViewId="0">
      <selection activeCell="AE56" sqref="AE56"/>
    </sheetView>
  </sheetViews>
  <sheetFormatPr defaultRowHeight="14.5" x14ac:dyDescent="0.35"/>
  <cols>
    <col min="1" max="1" width="1.7265625" customWidth="1"/>
    <col min="2" max="2" width="10.453125" customWidth="1"/>
    <col min="20" max="20" width="9.36328125" customWidth="1"/>
  </cols>
  <sheetData/>
  <pageMargins left="0.7" right="0.7" top="0.75" bottom="0.75" header="0.3" footer="0.3"/>
  <pageSetup scale="5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2" zoomScale="70" zoomScaleNormal="70" workbookViewId="0">
      <selection activeCell="K83" sqref="K83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4AAAD9-5989-4C87-A723-276779EF40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fcstWCDE</vt:lpstr>
      <vt:lpstr>queries and equations</vt:lpstr>
      <vt:lpstr>data</vt:lpstr>
      <vt:lpstr>chart</vt:lpstr>
      <vt:lpstr>original</vt:lpstr>
      <vt:lpstr>chart!Print_Area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Shea, Kristopher</dc:creator>
  <cp:lastModifiedBy>Shea, Kristopher</cp:lastModifiedBy>
  <cp:lastPrinted>2023-11-23T15:32:40Z</cp:lastPrinted>
  <dcterms:created xsi:type="dcterms:W3CDTF">2023-11-22T17:16:24Z</dcterms:created>
  <dcterms:modified xsi:type="dcterms:W3CDTF">2024-04-12T02:29:15Z</dcterms:modified>
</cp:coreProperties>
</file>