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30" windowWidth="20520" windowHeight="391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D47" i="21" l="1"/>
  <c r="L21" i="22"/>
  <c r="L6" i="22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<sst xmlns="http://schemas.openxmlformats.org/spreadsheetml/2006/main" count="2919" uniqueCount="195">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</sst>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4" workbookViewId="0">
      <selection activeCell="D47" sqref="D47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360200</v>
      </c>
      <c r="E4" s="2">
        <f>D4-C4</f>
        <v>-281800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373200</v>
      </c>
      <c r="E13" s="24">
        <f>SUM(E4:E11)</f>
        <v>-268800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54200</v>
      </c>
      <c r="E20" s="2">
        <f t="shared" si="0"/>
        <v>-7200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46600</v>
      </c>
      <c r="E27" s="2">
        <f t="shared" si="0"/>
        <v>30400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152260</v>
      </c>
      <c r="E40" s="20">
        <f>C40-D40</f>
        <v>103405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220940</v>
      </c>
      <c r="E42" s="12">
        <f>SUM(E4:E11,E16:E26)</f>
        <v>-195795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5523.5</v>
      </c>
      <c r="E44" s="13">
        <f>C44-D44</f>
        <v>4134.875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215416.5</v>
      </c>
      <c r="E45" s="14">
        <f>SUM(E42:E44)</f>
        <v>-191660.125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129249.9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90474.93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38774.969999999994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86166.6</v>
      </c>
      <c r="E51" s="2"/>
      <c r="F51" s="2"/>
      <c r="G51" s="2"/>
    </row>
    <row r="52" spans="1:7" x14ac:dyDescent="0.25">
      <c r="B52" s="2"/>
      <c r="C52" s="2"/>
      <c r="D52" s="16">
        <f>D47+D51</f>
        <v>215416.5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23613.6875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21107.6875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23613.6875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21107.6875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23613.6875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21107.6875</v>
      </c>
      <c r="G57" s="2"/>
    </row>
    <row r="58" spans="1:7" x14ac:dyDescent="0.25">
      <c r="A58" t="s">
        <v>182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12952.875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12952.875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86166.6</v>
      </c>
      <c r="E60" s="24">
        <f>SUM(E55:E59)</f>
        <v>10024</v>
      </c>
      <c r="F60" s="23">
        <f>SUM(F55:F59)</f>
        <v>76142.600000000006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360200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3000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373200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54200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46600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L12" sqref="L12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2" ht="28.5" x14ac:dyDescent="0.45">
      <c r="A1" s="49" t="s">
        <v>151</v>
      </c>
    </row>
    <row r="3" spans="1:12" x14ac:dyDescent="0.25">
      <c r="B3" s="15" t="s">
        <v>152</v>
      </c>
      <c r="J3" s="15" t="s">
        <v>186</v>
      </c>
    </row>
    <row r="4" spans="1:12" x14ac:dyDescent="0.25">
      <c r="A4" s="15" t="s">
        <v>153</v>
      </c>
      <c r="B4" s="50">
        <v>1</v>
      </c>
      <c r="C4" s="53">
        <f>B39</f>
        <v>87974.93</v>
      </c>
      <c r="J4" t="s">
        <v>187</v>
      </c>
      <c r="L4">
        <v>100000</v>
      </c>
    </row>
    <row r="5" spans="1:12" x14ac:dyDescent="0.25">
      <c r="A5" s="15" t="s">
        <v>154</v>
      </c>
      <c r="B5" s="50">
        <v>2</v>
      </c>
      <c r="C5" s="53">
        <f>E39</f>
        <v>-5654.0300000000061</v>
      </c>
      <c r="J5" t="s">
        <v>188</v>
      </c>
      <c r="L5">
        <v>40000</v>
      </c>
    </row>
    <row r="6" spans="1:12" x14ac:dyDescent="0.25">
      <c r="A6" s="15"/>
      <c r="B6" s="50"/>
      <c r="C6" s="54">
        <f>SUM(C4:C5)</f>
        <v>82320.899999999994</v>
      </c>
      <c r="L6" s="15">
        <f>SUM(L4:L5)</f>
        <v>140000</v>
      </c>
    </row>
    <row r="8" spans="1:12" x14ac:dyDescent="0.25">
      <c r="A8" s="47" t="s">
        <v>155</v>
      </c>
      <c r="B8" s="52"/>
      <c r="C8" s="52"/>
      <c r="D8" s="52" t="s">
        <v>47</v>
      </c>
      <c r="J8" t="s">
        <v>189</v>
      </c>
      <c r="L8" s="51">
        <v>-50000</v>
      </c>
    </row>
    <row r="9" spans="1:12" x14ac:dyDescent="0.25">
      <c r="A9" s="47" t="s">
        <v>156</v>
      </c>
      <c r="B9" s="50"/>
      <c r="C9" s="50"/>
      <c r="D9" s="52" t="s">
        <v>157</v>
      </c>
      <c r="J9" t="s">
        <v>190</v>
      </c>
      <c r="L9" s="51">
        <v>-54936</v>
      </c>
    </row>
    <row r="10" spans="1:12" x14ac:dyDescent="0.25">
      <c r="A10" t="s">
        <v>158</v>
      </c>
      <c r="B10" s="51">
        <f>Aggregate!D48</f>
        <v>90474.93</v>
      </c>
      <c r="C10" s="51"/>
      <c r="D10" s="51" t="s">
        <v>158</v>
      </c>
      <c r="E10" s="51">
        <f>Aggregate!D49</f>
        <v>38774.969999999994</v>
      </c>
      <c r="J10" t="s">
        <v>192</v>
      </c>
      <c r="L10" s="51">
        <v>-225</v>
      </c>
    </row>
    <row r="11" spans="1:12" x14ac:dyDescent="0.25">
      <c r="A11" t="s">
        <v>160</v>
      </c>
      <c r="B11" s="51">
        <v>-2500</v>
      </c>
      <c r="C11" s="51"/>
      <c r="D11" s="51" t="s">
        <v>159</v>
      </c>
      <c r="E11" s="51">
        <f>-500-20</f>
        <v>-520</v>
      </c>
      <c r="J11" t="s">
        <v>194</v>
      </c>
      <c r="L11" s="51">
        <v>630</v>
      </c>
    </row>
    <row r="12" spans="1:12" x14ac:dyDescent="0.25">
      <c r="B12" s="51"/>
      <c r="C12" s="51"/>
      <c r="D12" s="51" t="s">
        <v>161</v>
      </c>
      <c r="E12" s="51">
        <v>-534</v>
      </c>
    </row>
    <row r="13" spans="1:12" x14ac:dyDescent="0.25">
      <c r="B13" s="51"/>
      <c r="C13" s="51"/>
      <c r="D13" s="51" t="s">
        <v>181</v>
      </c>
      <c r="E13" s="51">
        <v>-175</v>
      </c>
    </row>
    <row r="14" spans="1:12" x14ac:dyDescent="0.25">
      <c r="B14" s="51"/>
      <c r="C14" s="51"/>
      <c r="D14" s="51" t="s">
        <v>185</v>
      </c>
      <c r="E14" s="51">
        <v>-40000</v>
      </c>
    </row>
    <row r="15" spans="1:12" x14ac:dyDescent="0.25">
      <c r="B15" s="51"/>
      <c r="C15" s="51"/>
      <c r="D15" s="51" t="s">
        <v>193</v>
      </c>
      <c r="E15" s="51">
        <v>-3200</v>
      </c>
    </row>
    <row r="16" spans="1:12" x14ac:dyDescent="0.25">
      <c r="B16" s="51"/>
      <c r="C16" s="51"/>
      <c r="E16" s="51"/>
    </row>
    <row r="18" spans="5:12" x14ac:dyDescent="0.25">
      <c r="E18" s="51"/>
    </row>
    <row r="21" spans="5:12" x14ac:dyDescent="0.25">
      <c r="J21" s="15" t="s">
        <v>191</v>
      </c>
      <c r="L21" s="15">
        <f>SUM(L6:L20)</f>
        <v>35469</v>
      </c>
    </row>
    <row r="39" spans="1:5" x14ac:dyDescent="0.25">
      <c r="A39" s="47" t="s">
        <v>40</v>
      </c>
      <c r="B39" s="54">
        <f>SUM(B10:B38)</f>
        <v>87974.93</v>
      </c>
      <c r="D39" s="47" t="s">
        <v>40</v>
      </c>
      <c r="E39" s="54">
        <f>SUM(E10:E38)</f>
        <v>-5654.0300000000061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3" zoomScaleNormal="100" workbookViewId="0">
      <selection activeCell="E103" sqref="E103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103000</v>
      </c>
      <c r="E13" s="30">
        <f>SUM(E4:E11)</f>
        <v>-17000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63755</v>
      </c>
      <c r="E42" s="12">
        <f>SUM(E4:E11,E16:E26)</f>
        <v>-21745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1593.875</v>
      </c>
      <c r="E44" s="13">
        <f>C44-D44</f>
        <v>543.625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62161.125</v>
      </c>
      <c r="E45" s="14">
        <f>SUM(E42:E44)</f>
        <v>-21201.375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37296.674999999996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26107.672499999997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11189.002499999999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24864.45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62161.125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8288.15</v>
      </c>
      <c r="E55" s="2">
        <v>0</v>
      </c>
      <c r="F55" s="13">
        <f>D55-E55</f>
        <v>8288.15</v>
      </c>
      <c r="G55" s="2"/>
    </row>
    <row r="56" spans="1:7" x14ac:dyDescent="0.25">
      <c r="A56" s="2" t="s">
        <v>38</v>
      </c>
      <c r="B56" s="2"/>
      <c r="C56" s="2"/>
      <c r="D56" s="13">
        <f>D51/3</f>
        <v>8288.15</v>
      </c>
      <c r="E56" s="2">
        <v>0</v>
      </c>
      <c r="F56" s="13">
        <f t="shared" ref="F56:F57" si="1">D56-E56</f>
        <v>8288.15</v>
      </c>
      <c r="G56" s="2"/>
    </row>
    <row r="57" spans="1:7" x14ac:dyDescent="0.25">
      <c r="A57" s="2" t="s">
        <v>39</v>
      </c>
      <c r="B57" s="2"/>
      <c r="C57" s="2"/>
      <c r="D57" s="13">
        <f>D51/3</f>
        <v>8288.15</v>
      </c>
      <c r="E57" s="2">
        <v>0</v>
      </c>
      <c r="F57" s="13">
        <f t="shared" si="1"/>
        <v>8288.15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24864.449999999997</v>
      </c>
      <c r="E60" s="30">
        <f>SUM(E55:E59)</f>
        <v>0</v>
      </c>
      <c r="F60" s="23">
        <f>SUM(F55:F59)</f>
        <v>24864.449999999997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175</v>
      </c>
      <c r="B74" s="2" t="s">
        <v>176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13000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103000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184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7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36" workbookViewId="0">
      <selection activeCell="E122" sqref="E12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166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212200</v>
      </c>
      <c r="E4" s="2">
        <f>D4-C4</f>
        <v>-74800</v>
      </c>
      <c r="F4" s="2"/>
      <c r="G4" s="3"/>
      <c r="J4" t="s">
        <v>167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169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168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55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55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212200</v>
      </c>
      <c r="E13" s="30">
        <f>SUM(E4:E11)</f>
        <v>-74800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170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43700</v>
      </c>
      <c r="E20" s="2">
        <f t="shared" si="0"/>
        <v>-18700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35100</v>
      </c>
      <c r="E27" s="2">
        <f t="shared" si="0"/>
        <v>29900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79350</v>
      </c>
      <c r="E40" s="29">
        <f>C40-D40</f>
        <v>25650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132850</v>
      </c>
      <c r="E42" s="12">
        <f>SUM(E4:E11,E16:E26)</f>
        <v>-79050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3321.25</v>
      </c>
      <c r="E44" s="13">
        <f>C44-D44</f>
        <v>1228.75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129528.75</v>
      </c>
      <c r="E45" s="14">
        <f>SUM(E42:E44)</f>
        <v>-77821.25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77717.25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54402.074999999997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23315.174999999999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51811.5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129528.75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12952.875</v>
      </c>
      <c r="E55" s="2">
        <v>0</v>
      </c>
      <c r="F55" s="13">
        <f>D55-E55</f>
        <v>12952.875</v>
      </c>
      <c r="G55" s="2"/>
    </row>
    <row r="56" spans="1:7" x14ac:dyDescent="0.25">
      <c r="A56" s="2" t="s">
        <v>38</v>
      </c>
      <c r="B56" s="2"/>
      <c r="C56" s="2"/>
      <c r="D56" s="13">
        <f>D51/4</f>
        <v>12952.875</v>
      </c>
      <c r="E56" s="2">
        <v>0</v>
      </c>
      <c r="F56" s="13">
        <f t="shared" ref="F56:F58" si="1">D56-E56</f>
        <v>12952.875</v>
      </c>
      <c r="G56" s="2"/>
    </row>
    <row r="57" spans="1:7" x14ac:dyDescent="0.25">
      <c r="A57" s="2" t="s">
        <v>39</v>
      </c>
      <c r="B57" s="2"/>
      <c r="C57" s="2"/>
      <c r="D57" s="13">
        <f>D51/4</f>
        <v>12952.875</v>
      </c>
      <c r="E57" s="2">
        <v>0</v>
      </c>
      <c r="F57" s="13">
        <f t="shared" si="1"/>
        <v>12952.875</v>
      </c>
      <c r="G57" s="2"/>
    </row>
    <row r="58" spans="1:7" x14ac:dyDescent="0.25">
      <c r="A58" s="2" t="s">
        <v>182</v>
      </c>
      <c r="B58" s="2"/>
      <c r="C58" s="2"/>
      <c r="D58" s="13">
        <f>D51/4</f>
        <v>12952.875</v>
      </c>
      <c r="E58" s="2">
        <v>0</v>
      </c>
      <c r="F58" s="13">
        <f t="shared" si="1"/>
        <v>12952.875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51811.5</v>
      </c>
      <c r="E60" s="30">
        <f>SUM(E55:E58)</f>
        <v>0</v>
      </c>
      <c r="F60" s="23">
        <f>SUM(F55:F58)</f>
        <v>51811.5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163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212200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212200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165</v>
      </c>
      <c r="C118" s="2" t="s">
        <v>164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179</v>
      </c>
      <c r="C120" s="2" t="s">
        <v>178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183</v>
      </c>
      <c r="D121" s="2"/>
      <c r="E121" s="2">
        <v>10000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43700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173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174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180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171</v>
      </c>
      <c r="C346" s="2" t="s">
        <v>162</v>
      </c>
      <c r="D346" s="39">
        <v>41874</v>
      </c>
      <c r="E346" s="2">
        <v>20000</v>
      </c>
    </row>
    <row r="347" spans="1:7" x14ac:dyDescent="0.25">
      <c r="B347" s="2" t="s">
        <v>172</v>
      </c>
      <c r="C347" s="2" t="s">
        <v>162</v>
      </c>
      <c r="D347" s="39">
        <v>41879</v>
      </c>
      <c r="E347" s="2">
        <v>9600</v>
      </c>
    </row>
    <row r="348" spans="1:7" x14ac:dyDescent="0.25">
      <c r="B348" s="2"/>
      <c r="C348" s="2" t="s">
        <v>177</v>
      </c>
      <c r="D348" s="39">
        <v>41882</v>
      </c>
      <c r="E348" s="2">
        <v>5500</v>
      </c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35100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182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2014-09-09T18:20:26Z</dcterms:modified>
</cp:coreProperties>
</file>