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110" windowWidth="20520" windowHeight="4035" tabRatio="984" activeTab="4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K15" i="5" l="1"/>
  <c r="D59" i="21" l="1"/>
  <c r="E11" i="22" l="1"/>
  <c r="K3" i="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E112" i="5"/>
  <c r="D90" i="5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23" i="22" s="1"/>
  <c r="C5" i="22" s="1"/>
  <c r="D48" i="21"/>
  <c r="B10" i="22" s="1"/>
  <c r="B23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<sst xmlns="http://schemas.openxmlformats.org/spreadsheetml/2006/main" count="2899" uniqueCount="178">
  <si>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</si>
  <si>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</si>
  <si>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</si>
  <si>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</si>
  <si>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</si>
  <si>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</si>
  <si>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</si>
  <si>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</si>
  <si>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</si>
  <si>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</si>
  <si>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</si>
  <si>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</si>
  <si>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</si>
  <si>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</si>
  <si>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</si>
  <si>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</si>
  <si>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</si>
  <si>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</si>
  <si>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</si>
  <si>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</si>
  <si>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</si>
  <si>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</si>
  <si>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</si>
  <si>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</si>
  <si>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</si>
  <si>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</si>
  <si>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</si>
  <si>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</si>
  <si>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</si>
  <si>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</si>
  <si>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</si>
  <si>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</si>
  <si>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</si>
  <si>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</si>
  <si>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</si>
  <si>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</si>
  <si>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</si>
  <si>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</si>
  <si>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</si>
  <si>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</si>
  <si>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</si>
  <si>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</si>
  <si>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</si>
  <si>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</si>
  <si>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</si>
  <si>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</si>
  <si>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</si>
  <si>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</si>
  <si>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</si>
  <si>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</si>
  <si>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</si>
  <si>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</si>
  <si>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</si>
  <si>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</si>
  <si>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</si>
  <si>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</si>
  <si>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</si>
  <si>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</si>
  <si>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</si>
  <si>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</si>
  <si>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</si>
  <si>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</si>
  <si>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</si>
  <si>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</si>
  <si>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</si>
  <si>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</si>
  <si>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</si>
  <si>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</si>
  <si>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</si>
  <si>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</si>
  <si>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</si>
  <si>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</si>
  <si>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</si>
  <si>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</si>
  <si>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</si>
  <si>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</si>
  <si>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</si>
  <si>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</si>
  <si>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</si>
  <si>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</si>
  <si>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</si>
  <si>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</si>
  <si>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</si>
  <si>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</si>
  <si>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</si>
  <si>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</si>
  <si>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</si>
  <si>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</si>
  <si>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</si>
  <si>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</si>
  <si>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</si>
  <si>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</si>
  <si>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</si>
  <si>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</si>
  <si>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</si>
  <si>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</si>
  <si>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</si>
  <si>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</si>
  <si>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</si>
  <si>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</si>
  <si>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</si>
  <si>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</si>
  <si>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</si>
  <si>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</si>
  <si>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</si>
  <si>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</si>
  <si>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</si>
  <si>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</si>
  <si>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</si>
  <si>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</si>
  <si>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</si>
  <si>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</si>
  <si>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</si>
  <si>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</si>
  <si>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</si>
  <si>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</si>
  <si>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</si>
  <si>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</si>
  <si>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</si>
  <si>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</si>
  <si>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</si>
  <si>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</si>
  <si>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</si>
  <si>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</si>
  <si>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</si>
  <si>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</si>
  <si>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</si>
  <si>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</si>
  <si>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</si>
  <si>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</si>
  <si>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</si>
  <si>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</si>
  <si>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</si>
  <si>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</si>
  <si>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</si>
  <si>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</si>
  <si>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</si>
  <si>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</si>
  <si>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</si>
  <si>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</si>
  <si>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</si>
  <si>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</si>
  <si>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</si>
  <si>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</si>
  <si>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</si>
  <si>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</si>
  <si>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</si>
  <si>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</si>
  <si>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</si>
  <si>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</si>
  <si>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</si>
  <si>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</si>
  <si>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Amount to be cleared</t>
  </si>
  <si>
    <t>Khurram (Makeup)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</si>
  <si>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</si>
  <si>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</si>
  <si>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</si>
  <si>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</si>
  <si>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</si>
  <si>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</si>
  <si>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</si>
  <si>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</si>
  <si>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</si>
  <si>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Salary (Mudasir)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</si>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</sst>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6" t="s">
        <v>148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0" t="s">
        <v>93</v>
      </c>
      <c r="B1" s="61"/>
      <c r="C1" s="61"/>
      <c r="D1" s="61"/>
      <c r="E1" s="61"/>
      <c r="F1" s="61"/>
      <c r="G1" s="6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58" sqref="D58:D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6" t="s">
        <v>147</v>
      </c>
      <c r="B1" s="57"/>
      <c r="C1" s="57"/>
      <c r="D1" s="57"/>
      <c r="E1" s="57"/>
      <c r="F1" s="57"/>
      <c r="G1" s="57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350000</v>
      </c>
      <c r="E4" s="2">
        <f>D4-C4</f>
        <v>-292000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350000</v>
      </c>
      <c r="E13" s="24">
        <f>SUM(E4:E11)</f>
        <v>-292000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3300</v>
      </c>
      <c r="E16" s="2">
        <f t="shared" ref="E16:E27" si="0">C16-D16</f>
        <v>10630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965</v>
      </c>
      <c r="E17" s="2">
        <f t="shared" si="0"/>
        <v>4670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43000</v>
      </c>
      <c r="E20" s="2">
        <f t="shared" si="0"/>
        <v>4000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41100</v>
      </c>
      <c r="E27" s="2">
        <f t="shared" si="0"/>
        <v>35900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134960</v>
      </c>
      <c r="E40" s="20">
        <f>C40-D40</f>
        <v>120705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215040</v>
      </c>
      <c r="E42" s="12">
        <f>SUM(E4:E11,E16:E26)</f>
        <v>-207195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5376</v>
      </c>
      <c r="E44" s="13">
        <f>C44-D44</f>
        <v>4282.375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209664</v>
      </c>
      <c r="E45" s="14">
        <f>SUM(E42:E44)</f>
        <v>-202912.625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125798.39999999999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88058.87999999999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37739.519999999997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83865.600000000006</v>
      </c>
      <c r="E51" s="2"/>
      <c r="F51" s="2"/>
      <c r="G51" s="2"/>
    </row>
    <row r="52" spans="1:7" x14ac:dyDescent="0.25">
      <c r="B52" s="2"/>
      <c r="C52" s="2"/>
      <c r="D52" s="16">
        <f>D47+D51</f>
        <v>209664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8" t="s">
        <v>36</v>
      </c>
      <c r="G54" s="58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22632.1875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20126.1875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22632.1875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20126.1875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22632.1875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20126.1875</v>
      </c>
      <c r="G57" s="2"/>
    </row>
    <row r="58" spans="1:7" x14ac:dyDescent="0.25">
      <c r="A58" t="s">
        <v>77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13596.375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13596.375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Boutique'!D59+'Zernaab Consultancy'!D59+Sheet6!D59+Sheet7!D59+Sheet8!D59+Sheet9!D59+Sheet10!D59+Sheet11!D59+Sheet12!D59+Sheet13!D59+Sheet14!D59+Sheet15!D59+Sheet16!D59+Sheet17!D59+Sheet18!D59+Sheet19!D59+Sheet20!D59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83865.600000000006</v>
      </c>
      <c r="E60" s="24">
        <f>SUM(E55:E59)</f>
        <v>10024</v>
      </c>
      <c r="F60" s="23">
        <f>SUM(F55:F59)</f>
        <v>73841.600000000006</v>
      </c>
      <c r="G60" s="2"/>
    </row>
    <row r="62" spans="1:7" ht="18.75" x14ac:dyDescent="0.3">
      <c r="A62" s="59" t="s">
        <v>41</v>
      </c>
      <c r="B62" s="59"/>
      <c r="C62" s="59"/>
      <c r="D62" s="59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145000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350000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350000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43000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965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41100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15" sqref="H15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17.42578125" customWidth="1"/>
    <col min="5" max="5" width="11.140625" customWidth="1"/>
  </cols>
  <sheetData>
    <row r="1" spans="1:5" ht="28.5" x14ac:dyDescent="0.45">
      <c r="A1" s="49" t="s">
        <v>154</v>
      </c>
    </row>
    <row r="3" spans="1:5" x14ac:dyDescent="0.25">
      <c r="B3" s="15" t="s">
        <v>155</v>
      </c>
    </row>
    <row r="4" spans="1:5" x14ac:dyDescent="0.25">
      <c r="A4" s="15" t="s">
        <v>156</v>
      </c>
      <c r="B4" s="50">
        <v>1</v>
      </c>
      <c r="C4" s="53">
        <f>B23</f>
        <v>85558.87999999999</v>
      </c>
    </row>
    <row r="5" spans="1:5" x14ac:dyDescent="0.25">
      <c r="A5" s="15" t="s">
        <v>157</v>
      </c>
      <c r="B5" s="50">
        <v>2</v>
      </c>
      <c r="C5" s="53">
        <f>E23</f>
        <v>36685.519999999997</v>
      </c>
    </row>
    <row r="6" spans="1:5" x14ac:dyDescent="0.25">
      <c r="A6" s="15"/>
      <c r="B6" s="50"/>
      <c r="C6" s="54">
        <f>SUM(C4:C5)</f>
        <v>122244.4</v>
      </c>
    </row>
    <row r="8" spans="1:5" x14ac:dyDescent="0.25">
      <c r="A8" s="47" t="s">
        <v>158</v>
      </c>
      <c r="B8" s="52"/>
      <c r="C8" s="52"/>
      <c r="D8" s="52" t="s">
        <v>47</v>
      </c>
    </row>
    <row r="9" spans="1:5" x14ac:dyDescent="0.25">
      <c r="A9" s="47" t="s">
        <v>159</v>
      </c>
      <c r="B9" s="50"/>
      <c r="C9" s="50"/>
      <c r="D9" s="52" t="s">
        <v>160</v>
      </c>
    </row>
    <row r="10" spans="1:5" x14ac:dyDescent="0.25">
      <c r="A10" t="s">
        <v>161</v>
      </c>
      <c r="B10" s="53">
        <f>Aggregate!D48</f>
        <v>88058.87999999999</v>
      </c>
      <c r="D10" t="s">
        <v>161</v>
      </c>
      <c r="E10" s="53">
        <f>Aggregate!D49</f>
        <v>37739.519999999997</v>
      </c>
    </row>
    <row r="11" spans="1:5" x14ac:dyDescent="0.25">
      <c r="A11" t="s">
        <v>163</v>
      </c>
      <c r="B11" s="51">
        <v>-2500</v>
      </c>
      <c r="D11" t="s">
        <v>162</v>
      </c>
      <c r="E11" s="51">
        <f>-500-20</f>
        <v>-520</v>
      </c>
    </row>
    <row r="12" spans="1:5" x14ac:dyDescent="0.25">
      <c r="D12" t="s">
        <v>164</v>
      </c>
      <c r="E12" s="51">
        <v>-534</v>
      </c>
    </row>
    <row r="23" spans="1:5" x14ac:dyDescent="0.25">
      <c r="A23" s="47" t="s">
        <v>40</v>
      </c>
      <c r="B23" s="54">
        <f>SUM(B10:B22)</f>
        <v>85558.87999999999</v>
      </c>
      <c r="D23" s="47" t="s">
        <v>40</v>
      </c>
      <c r="E23" s="54">
        <f>SUM(E10:E22)</f>
        <v>36685.519999999997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113" zoomScaleNormal="100" workbookViewId="0">
      <selection activeCell="D71" sqref="D71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11" ht="28.5" x14ac:dyDescent="0.45">
      <c r="A1" s="60" t="s">
        <v>109</v>
      </c>
      <c r="B1" s="61"/>
      <c r="C1" s="61"/>
      <c r="D1" s="61"/>
      <c r="E1" s="61"/>
      <c r="F1" s="61"/>
      <c r="G1" s="61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  <c r="J2" t="s">
        <v>152</v>
      </c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  <c r="J3" t="s">
        <v>153</v>
      </c>
      <c r="K3">
        <f>E302</f>
        <v>2500</v>
      </c>
    </row>
    <row r="4" spans="1:11" x14ac:dyDescent="0.25">
      <c r="A4" s="34" t="s">
        <v>114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11" x14ac:dyDescent="0.25">
      <c r="A12" s="35"/>
      <c r="B12" s="29"/>
      <c r="C12" s="2"/>
      <c r="D12" s="2"/>
      <c r="E12" s="2"/>
      <c r="F12" s="2"/>
      <c r="G12" s="3"/>
    </row>
    <row r="13" spans="1:11" ht="18.75" x14ac:dyDescent="0.3">
      <c r="A13" s="35" t="s">
        <v>13</v>
      </c>
      <c r="B13" s="29"/>
      <c r="C13" s="30">
        <f>SUM(C4:C12)</f>
        <v>120000</v>
      </c>
      <c r="D13" s="30">
        <f>SUM(D4:D12)</f>
        <v>90000</v>
      </c>
      <c r="E13" s="30">
        <f>SUM(E4:E11)</f>
        <v>-30000</v>
      </c>
      <c r="F13" s="29"/>
      <c r="G13" s="9"/>
    </row>
    <row r="14" spans="1:11" x14ac:dyDescent="0.25">
      <c r="A14" s="35"/>
      <c r="B14" s="29"/>
      <c r="C14" s="2"/>
      <c r="D14" s="2"/>
      <c r="E14" s="2"/>
      <c r="F14" s="2"/>
      <c r="G14" s="3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38745</v>
      </c>
      <c r="E40" s="29">
        <f>C40-D40</f>
        <v>-4245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51255</v>
      </c>
      <c r="E42" s="12">
        <f>SUM(E4:E11,E16:E26)</f>
        <v>-34245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1281.375</v>
      </c>
      <c r="E44" s="13">
        <f>C44-D44</f>
        <v>856.125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49973.625</v>
      </c>
      <c r="E45" s="14">
        <f>SUM(E42:E44)</f>
        <v>-33388.875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29984.174999999999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20988.922499999997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8995.2524999999987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19989.45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49973.625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D51/3</f>
        <v>6663.1500000000005</v>
      </c>
      <c r="E55" s="2">
        <v>0</v>
      </c>
      <c r="F55" s="13">
        <f>D55-E55</f>
        <v>6663.1500000000005</v>
      </c>
      <c r="G55" s="2"/>
    </row>
    <row r="56" spans="1:7" x14ac:dyDescent="0.25">
      <c r="A56" s="2" t="s">
        <v>38</v>
      </c>
      <c r="B56" s="2"/>
      <c r="C56" s="2"/>
      <c r="D56" s="13">
        <f>D51/3</f>
        <v>6663.1500000000005</v>
      </c>
      <c r="E56" s="2">
        <v>0</v>
      </c>
      <c r="F56" s="13">
        <f t="shared" ref="F56:F57" si="1">D56-E56</f>
        <v>6663.1500000000005</v>
      </c>
      <c r="G56" s="2"/>
    </row>
    <row r="57" spans="1:7" x14ac:dyDescent="0.25">
      <c r="A57" s="2" t="s">
        <v>39</v>
      </c>
      <c r="B57" s="2"/>
      <c r="C57" s="2"/>
      <c r="D57" s="13">
        <f>D51/3</f>
        <v>6663.1500000000005</v>
      </c>
      <c r="E57" s="2">
        <v>0</v>
      </c>
      <c r="F57" s="13">
        <f t="shared" si="1"/>
        <v>6663.1500000000005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19989.45</v>
      </c>
      <c r="E60" s="30">
        <f>SUM(E55:E59)</f>
        <v>0</v>
      </c>
      <c r="F60" s="23">
        <f>SUM(F55:F59)</f>
        <v>19989.45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90000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151</v>
      </c>
      <c r="C302" s="2" t="s">
        <v>150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0" t="s">
        <v>145</v>
      </c>
      <c r="B1" s="61"/>
      <c r="C1" s="61"/>
      <c r="D1" s="61"/>
      <c r="E1" s="61"/>
      <c r="F1" s="61"/>
      <c r="G1" s="6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workbookViewId="0">
      <selection activeCell="I194" sqref="I19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x14ac:dyDescent="0.25">
      <c r="A1" s="56" t="s">
        <v>0</v>
      </c>
      <c r="B1" s="57"/>
      <c r="C1" s="57"/>
      <c r="D1" s="57"/>
      <c r="E1" s="57"/>
      <c r="F1" s="57"/>
      <c r="G1" s="57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6" t="s">
        <v>146</v>
      </c>
      <c r="J3" s="15" t="s">
        <v>169</v>
      </c>
    </row>
    <row r="4" spans="1:11" x14ac:dyDescent="0.25">
      <c r="A4" s="34" t="s">
        <v>149</v>
      </c>
      <c r="B4" s="29">
        <v>1</v>
      </c>
      <c r="C4" s="2">
        <f>150000+25000+112000</f>
        <v>287000</v>
      </c>
      <c r="D4" s="2">
        <f>D72</f>
        <v>202000</v>
      </c>
      <c r="E4" s="2">
        <f>D4-C4</f>
        <v>-85000</v>
      </c>
      <c r="F4" s="2"/>
      <c r="G4" s="3"/>
      <c r="J4" t="s">
        <v>170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172</v>
      </c>
      <c r="K6" s="55">
        <v>-25000</v>
      </c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  <c r="J7" t="s">
        <v>171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K8" s="55"/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K9" s="55"/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K10" s="55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K11" s="55"/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202000</v>
      </c>
      <c r="E13" s="30">
        <f>SUM(E4:E11)</f>
        <v>-85000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173</v>
      </c>
      <c r="K15">
        <f>SUM(K4:K14)</f>
        <v>65000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450</v>
      </c>
      <c r="E17" s="2">
        <f t="shared" si="0"/>
        <v>-450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32500</v>
      </c>
      <c r="E20" s="2">
        <f t="shared" si="0"/>
        <v>-7500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65000</v>
      </c>
      <c r="D27" s="2">
        <f>E362</f>
        <v>29600</v>
      </c>
      <c r="E27" s="2">
        <f t="shared" si="0"/>
        <v>35400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62550</v>
      </c>
      <c r="E40" s="29">
        <f>C40-D40</f>
        <v>42450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139450</v>
      </c>
      <c r="E42" s="12">
        <f>SUM(E4:E11,E16:E26)</f>
        <v>-77950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3486.25</v>
      </c>
      <c r="E44" s="13">
        <f>C44-D44</f>
        <v>1063.75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135963.75</v>
      </c>
      <c r="E45" s="14">
        <f>SUM(E42:E44)</f>
        <v>-76886.25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81578.25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57104.774999999994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24473.474999999999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54385.5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135963.75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13596.375</v>
      </c>
      <c r="E55" s="2">
        <v>0</v>
      </c>
      <c r="F55" s="13">
        <f>D55-E55</f>
        <v>13596.375</v>
      </c>
      <c r="G55" s="2"/>
    </row>
    <row r="56" spans="1:7" x14ac:dyDescent="0.25">
      <c r="A56" s="2" t="s">
        <v>38</v>
      </c>
      <c r="B56" s="2"/>
      <c r="C56" s="2"/>
      <c r="D56" s="13">
        <f>D51/4</f>
        <v>13596.375</v>
      </c>
      <c r="E56" s="2">
        <v>0</v>
      </c>
      <c r="F56" s="13">
        <f t="shared" ref="F56:F58" si="1">D56-E56</f>
        <v>13596.375</v>
      </c>
      <c r="G56" s="2"/>
    </row>
    <row r="57" spans="1:7" x14ac:dyDescent="0.25">
      <c r="A57" s="2" t="s">
        <v>39</v>
      </c>
      <c r="B57" s="2"/>
      <c r="C57" s="2"/>
      <c r="D57" s="13">
        <f>D51/4</f>
        <v>13596.375</v>
      </c>
      <c r="E57" s="2">
        <v>0</v>
      </c>
      <c r="F57" s="13">
        <f t="shared" si="1"/>
        <v>13596.375</v>
      </c>
      <c r="G57" s="2"/>
    </row>
    <row r="58" spans="1:7" x14ac:dyDescent="0.25">
      <c r="A58" s="2" t="s">
        <v>77</v>
      </c>
      <c r="B58" s="2"/>
      <c r="C58" s="2"/>
      <c r="D58" s="13">
        <f>D51/4</f>
        <v>13596.375</v>
      </c>
      <c r="E58" s="2">
        <v>0</v>
      </c>
      <c r="F58" s="13">
        <f t="shared" si="1"/>
        <v>13596.375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54385.5</v>
      </c>
      <c r="E60" s="30">
        <f>SUM(E55:E58)</f>
        <v>0</v>
      </c>
      <c r="F60" s="23">
        <f>SUM(F55:F58)</f>
        <v>54385.5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166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202000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202000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168</v>
      </c>
      <c r="C118" s="2" t="s">
        <v>167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107</v>
      </c>
      <c r="C119" s="2" t="s">
        <v>87</v>
      </c>
      <c r="D119" s="2"/>
      <c r="E119" s="2">
        <v>10000</v>
      </c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32500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176</v>
      </c>
      <c r="C187" s="2" t="s">
        <v>89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177</v>
      </c>
      <c r="C188" s="2" t="s">
        <v>89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450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174</v>
      </c>
      <c r="C346" s="2" t="s">
        <v>165</v>
      </c>
      <c r="D346" s="39">
        <v>41874</v>
      </c>
      <c r="E346" s="2">
        <v>20000</v>
      </c>
    </row>
    <row r="347" spans="1:7" x14ac:dyDescent="0.25">
      <c r="B347" s="2" t="s">
        <v>175</v>
      </c>
      <c r="C347" s="2" t="s">
        <v>165</v>
      </c>
      <c r="D347" s="39">
        <v>41879</v>
      </c>
      <c r="E347" s="2">
        <v>9600</v>
      </c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29600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2014-08-28T15:12:03Z</dcterms:modified>
</cp:coreProperties>
</file>