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4170" windowWidth="20520" windowHeight="3975" tabRatio="984" firstSheet="5" activeTab="21"/>
  </bookViews>
  <sheets>
    <sheet name="Mahad Wedding" sheetId="4" r:id="rId1"/>
    <sheet name="Bin Alam Printing" sheetId="1" r:id="rId2"/>
    <sheet name="PDP" sheetId="2" r:id="rId3"/>
    <sheet name="Waqar Boutique" sheetId="3" r:id="rId4"/>
    <sheet name="Zernaab Consultanc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Aggregate" sheetId="21" r:id="rId21"/>
    <sheet name="Reserves" sheetId="22" r:id="rId22"/>
  </sheets>
  <calcPr calcId="145621"/>
</workbook>
</file>

<file path=xl/calcChain.xml><?xml version="1.0" encoding="utf-8"?>
<calcChain xmlns="http://schemas.openxmlformats.org/spreadsheetml/2006/main">
  <c r="D83" i="21" l="1"/>
  <c r="D84" i="21"/>
  <c r="D85" i="21"/>
  <c r="D86" i="21"/>
  <c r="D87" i="21"/>
  <c r="D88" i="21"/>
  <c r="D89" i="21"/>
  <c r="D82" i="21"/>
  <c r="D74" i="21"/>
  <c r="D75" i="21"/>
  <c r="D76" i="21"/>
  <c r="D77" i="21"/>
  <c r="D78" i="21"/>
  <c r="D79" i="21"/>
  <c r="D80" i="21"/>
  <c r="D73" i="21"/>
  <c r="K15" i="5" l="1"/>
  <c r="D59" i="21" l="1"/>
  <c r="E11" i="22" l="1"/>
  <c r="K3" i="2" l="1"/>
  <c r="C4" i="5" l="1"/>
  <c r="E58" i="21" l="1"/>
  <c r="F59" i="4"/>
  <c r="C27" i="21" l="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41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54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35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19" i="21"/>
  <c r="E120" i="21"/>
  <c r="E118" i="21"/>
  <c r="E270" i="2" l="1"/>
  <c r="E120" i="2"/>
  <c r="C4" i="2"/>
  <c r="E27" i="4" l="1"/>
  <c r="E27" i="2"/>
  <c r="E27" i="3"/>
  <c r="E27" i="6"/>
  <c r="E27" i="7"/>
  <c r="E27" i="8"/>
  <c r="E27" i="9"/>
  <c r="E27" i="10"/>
  <c r="E27" i="11"/>
  <c r="E27" i="12"/>
  <c r="E27" i="13"/>
  <c r="E27" i="14"/>
  <c r="E27" i="15"/>
  <c r="E27" i="16"/>
  <c r="E27" i="17"/>
  <c r="E27" i="18"/>
  <c r="E27" i="19"/>
  <c r="E27" i="20"/>
  <c r="D27" i="1"/>
  <c r="E27" i="1" s="1"/>
  <c r="D27" i="2"/>
  <c r="D27" i="3"/>
  <c r="D27" i="6"/>
  <c r="D27" i="7"/>
  <c r="D27" i="8"/>
  <c r="D27" i="9"/>
  <c r="D27" i="10"/>
  <c r="D27" i="11"/>
  <c r="D27" i="12"/>
  <c r="D27" i="13"/>
  <c r="D27" i="14"/>
  <c r="D27" i="15"/>
  <c r="D27" i="16"/>
  <c r="D27" i="17"/>
  <c r="D27" i="18"/>
  <c r="D27" i="19"/>
  <c r="D27" i="20"/>
  <c r="D27" i="4"/>
  <c r="E362" i="1"/>
  <c r="E362" i="2"/>
  <c r="E362" i="3"/>
  <c r="E362" i="5"/>
  <c r="D27" i="5" s="1"/>
  <c r="E27" i="5" s="1"/>
  <c r="E362" i="6"/>
  <c r="E362" i="7"/>
  <c r="E362" i="8"/>
  <c r="E362" i="9"/>
  <c r="E362" i="10"/>
  <c r="E362" i="11"/>
  <c r="E362" i="12"/>
  <c r="E362" i="13"/>
  <c r="E362" i="14"/>
  <c r="E362" i="15"/>
  <c r="E362" i="16"/>
  <c r="E362" i="17"/>
  <c r="E362" i="18"/>
  <c r="E362" i="19"/>
  <c r="E362" i="20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62" i="4"/>
  <c r="E362" i="21" l="1"/>
  <c r="D27" i="21" s="1"/>
  <c r="E27" i="21" s="1"/>
  <c r="C17" i="21"/>
  <c r="C18" i="21"/>
  <c r="C19" i="21"/>
  <c r="C20" i="21"/>
  <c r="C21" i="21"/>
  <c r="C22" i="21"/>
  <c r="C23" i="21"/>
  <c r="C24" i="21"/>
  <c r="C25" i="21"/>
  <c r="C26" i="21"/>
  <c r="C16" i="21"/>
  <c r="E98" i="4"/>
  <c r="E97" i="4"/>
  <c r="E96" i="4"/>
  <c r="D11" i="21" l="1"/>
  <c r="D8" i="21"/>
  <c r="D5" i="21"/>
  <c r="C5" i="21"/>
  <c r="C7" i="21"/>
  <c r="C8" i="21"/>
  <c r="C10" i="21"/>
  <c r="C11" i="21"/>
  <c r="C4" i="21"/>
  <c r="E326" i="21" l="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25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00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79" i="21"/>
  <c r="E234" i="21"/>
  <c r="E233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08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187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62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96" i="21"/>
  <c r="E56" i="21"/>
  <c r="E57" i="21"/>
  <c r="E59" i="21"/>
  <c r="E55" i="21"/>
  <c r="D65" i="21"/>
  <c r="D66" i="21"/>
  <c r="D67" i="21"/>
  <c r="D68" i="21"/>
  <c r="D69" i="21"/>
  <c r="D70" i="21"/>
  <c r="D71" i="21"/>
  <c r="D64" i="21"/>
  <c r="E43" i="21"/>
  <c r="C40" i="21"/>
  <c r="C13" i="21"/>
  <c r="E11" i="21"/>
  <c r="E8" i="21"/>
  <c r="E5" i="21"/>
  <c r="E203" i="21" l="1"/>
  <c r="D17" i="21" s="1"/>
  <c r="E17" i="21" s="1"/>
  <c r="E249" i="21"/>
  <c r="D21" i="21" s="1"/>
  <c r="E21" i="21" s="1"/>
  <c r="E295" i="21"/>
  <c r="D18" i="21" s="1"/>
  <c r="E18" i="21" s="1"/>
  <c r="E316" i="21"/>
  <c r="D22" i="21" s="1"/>
  <c r="E22" i="21" s="1"/>
  <c r="E341" i="21"/>
  <c r="D25" i="21" s="1"/>
  <c r="E25" i="21" s="1"/>
  <c r="E270" i="21"/>
  <c r="D24" i="21" s="1"/>
  <c r="E24" i="21" s="1"/>
  <c r="E224" i="21"/>
  <c r="D23" i="21" s="1"/>
  <c r="E23" i="21" s="1"/>
  <c r="E178" i="21"/>
  <c r="D19" i="21" s="1"/>
  <c r="E19" i="21" s="1"/>
  <c r="C42" i="21"/>
  <c r="E157" i="21"/>
  <c r="D26" i="21" s="1"/>
  <c r="E26" i="21" s="1"/>
  <c r="E134" i="21"/>
  <c r="D20" i="21" s="1"/>
  <c r="E20" i="21" s="1"/>
  <c r="E112" i="21"/>
  <c r="D16" i="21" s="1"/>
  <c r="E16" i="21" s="1"/>
  <c r="E60" i="21"/>
  <c r="D90" i="21"/>
  <c r="D10" i="21" s="1"/>
  <c r="E10" i="21" s="1"/>
  <c r="D81" i="21"/>
  <c r="D7" i="21" s="1"/>
  <c r="E7" i="21" s="1"/>
  <c r="D72" i="21"/>
  <c r="D4" i="21" s="1"/>
  <c r="E341" i="20"/>
  <c r="E316" i="20"/>
  <c r="D22" i="20" s="1"/>
  <c r="E22" i="20" s="1"/>
  <c r="E295" i="20"/>
  <c r="D18" i="20" s="1"/>
  <c r="E18" i="20" s="1"/>
  <c r="E270" i="20"/>
  <c r="D24" i="20" s="1"/>
  <c r="E24" i="20" s="1"/>
  <c r="E249" i="20"/>
  <c r="D21" i="20" s="1"/>
  <c r="E21" i="20" s="1"/>
  <c r="E224" i="20"/>
  <c r="E203" i="20"/>
  <c r="E178" i="20"/>
  <c r="D19" i="20" s="1"/>
  <c r="E19" i="20" s="1"/>
  <c r="E157" i="20"/>
  <c r="D26" i="20" s="1"/>
  <c r="E26" i="20" s="1"/>
  <c r="E134" i="20"/>
  <c r="E112" i="20"/>
  <c r="D90" i="20"/>
  <c r="D91" i="20" s="1"/>
  <c r="D81" i="20"/>
  <c r="D72" i="20"/>
  <c r="D4" i="20" s="1"/>
  <c r="E60" i="20"/>
  <c r="E43" i="20"/>
  <c r="C40" i="20"/>
  <c r="D25" i="20"/>
  <c r="E25" i="20" s="1"/>
  <c r="D23" i="20"/>
  <c r="E23" i="20" s="1"/>
  <c r="D20" i="20"/>
  <c r="E20" i="20" s="1"/>
  <c r="D17" i="20"/>
  <c r="E17" i="20" s="1"/>
  <c r="D16" i="20"/>
  <c r="E16" i="20" s="1"/>
  <c r="C13" i="20"/>
  <c r="C42" i="20" s="1"/>
  <c r="E11" i="20"/>
  <c r="E8" i="20"/>
  <c r="E7" i="20"/>
  <c r="D7" i="20"/>
  <c r="E5" i="20"/>
  <c r="E341" i="19"/>
  <c r="E316" i="19"/>
  <c r="E295" i="19"/>
  <c r="E270" i="19"/>
  <c r="D24" i="19" s="1"/>
  <c r="E24" i="19" s="1"/>
  <c r="E249" i="19"/>
  <c r="E224" i="19"/>
  <c r="E203" i="19"/>
  <c r="E178" i="19"/>
  <c r="D19" i="19" s="1"/>
  <c r="E19" i="19" s="1"/>
  <c r="E157" i="19"/>
  <c r="E134" i="19"/>
  <c r="E112" i="19"/>
  <c r="D90" i="19"/>
  <c r="D81" i="19"/>
  <c r="D7" i="19" s="1"/>
  <c r="E7" i="19" s="1"/>
  <c r="D72" i="19"/>
  <c r="D91" i="19" s="1"/>
  <c r="E60" i="19"/>
  <c r="E43" i="19"/>
  <c r="C40" i="19"/>
  <c r="C42" i="19" s="1"/>
  <c r="D26" i="19"/>
  <c r="E26" i="19" s="1"/>
  <c r="D25" i="19"/>
  <c r="E25" i="19" s="1"/>
  <c r="D23" i="19"/>
  <c r="E23" i="19" s="1"/>
  <c r="D22" i="19"/>
  <c r="E22" i="19" s="1"/>
  <c r="D21" i="19"/>
  <c r="E21" i="19" s="1"/>
  <c r="D20" i="19"/>
  <c r="E20" i="19" s="1"/>
  <c r="D18" i="19"/>
  <c r="E18" i="19" s="1"/>
  <c r="D17" i="19"/>
  <c r="E17" i="19" s="1"/>
  <c r="D16" i="19"/>
  <c r="E16" i="19" s="1"/>
  <c r="C13" i="19"/>
  <c r="E11" i="19"/>
  <c r="D10" i="19"/>
  <c r="E10" i="19" s="1"/>
  <c r="E8" i="19"/>
  <c r="E5" i="19"/>
  <c r="E341" i="18"/>
  <c r="E316" i="18"/>
  <c r="E295" i="18"/>
  <c r="E270" i="18"/>
  <c r="E249" i="18"/>
  <c r="E224" i="18"/>
  <c r="D23" i="18" s="1"/>
  <c r="E23" i="18" s="1"/>
  <c r="E203" i="18"/>
  <c r="E178" i="18"/>
  <c r="D19" i="18" s="1"/>
  <c r="E19" i="18" s="1"/>
  <c r="E157" i="18"/>
  <c r="E134" i="18"/>
  <c r="E112" i="18"/>
  <c r="D16" i="18" s="1"/>
  <c r="D90" i="18"/>
  <c r="D81" i="18"/>
  <c r="D7" i="18" s="1"/>
  <c r="E7" i="18" s="1"/>
  <c r="D72" i="18"/>
  <c r="D4" i="18" s="1"/>
  <c r="E60" i="18"/>
  <c r="E43" i="18"/>
  <c r="C40" i="18"/>
  <c r="D26" i="18"/>
  <c r="E26" i="18" s="1"/>
  <c r="D25" i="18"/>
  <c r="E25" i="18" s="1"/>
  <c r="E24" i="18"/>
  <c r="D24" i="18"/>
  <c r="D22" i="18"/>
  <c r="E22" i="18" s="1"/>
  <c r="D21" i="18"/>
  <c r="E21" i="18" s="1"/>
  <c r="E20" i="18"/>
  <c r="D20" i="18"/>
  <c r="D18" i="18"/>
  <c r="E18" i="18" s="1"/>
  <c r="D17" i="18"/>
  <c r="E17" i="18" s="1"/>
  <c r="C13" i="18"/>
  <c r="C42" i="18" s="1"/>
  <c r="E11" i="18"/>
  <c r="D10" i="18"/>
  <c r="E10" i="18" s="1"/>
  <c r="E8" i="18"/>
  <c r="E5" i="18"/>
  <c r="E341" i="17"/>
  <c r="E316" i="17"/>
  <c r="D22" i="17" s="1"/>
  <c r="E22" i="17" s="1"/>
  <c r="E295" i="17"/>
  <c r="D18" i="17" s="1"/>
  <c r="E18" i="17" s="1"/>
  <c r="E270" i="17"/>
  <c r="D24" i="17" s="1"/>
  <c r="E24" i="17" s="1"/>
  <c r="E249" i="17"/>
  <c r="D21" i="17" s="1"/>
  <c r="E21" i="17" s="1"/>
  <c r="E224" i="17"/>
  <c r="E203" i="17"/>
  <c r="E178" i="17"/>
  <c r="D19" i="17" s="1"/>
  <c r="E19" i="17" s="1"/>
  <c r="E157" i="17"/>
  <c r="D26" i="17" s="1"/>
  <c r="E26" i="17" s="1"/>
  <c r="E134" i="17"/>
  <c r="E112" i="17"/>
  <c r="D90" i="17"/>
  <c r="D91" i="17" s="1"/>
  <c r="D81" i="17"/>
  <c r="D72" i="17"/>
  <c r="D4" i="17" s="1"/>
  <c r="E60" i="17"/>
  <c r="E43" i="17"/>
  <c r="C40" i="17"/>
  <c r="D25" i="17"/>
  <c r="E25" i="17" s="1"/>
  <c r="D23" i="17"/>
  <c r="E23" i="17" s="1"/>
  <c r="D20" i="17"/>
  <c r="E20" i="17" s="1"/>
  <c r="D17" i="17"/>
  <c r="E17" i="17" s="1"/>
  <c r="D16" i="17"/>
  <c r="E16" i="17" s="1"/>
  <c r="C13" i="17"/>
  <c r="C42" i="17" s="1"/>
  <c r="E11" i="17"/>
  <c r="E8" i="17"/>
  <c r="D7" i="17"/>
  <c r="E7" i="17" s="1"/>
  <c r="E5" i="17"/>
  <c r="E341" i="16"/>
  <c r="E316" i="16"/>
  <c r="D22" i="16" s="1"/>
  <c r="E22" i="16" s="1"/>
  <c r="E295" i="16"/>
  <c r="D18" i="16" s="1"/>
  <c r="E18" i="16" s="1"/>
  <c r="E270" i="16"/>
  <c r="D24" i="16" s="1"/>
  <c r="E24" i="16" s="1"/>
  <c r="E249" i="16"/>
  <c r="D21" i="16" s="1"/>
  <c r="E21" i="16" s="1"/>
  <c r="E224" i="16"/>
  <c r="E203" i="16"/>
  <c r="E178" i="16"/>
  <c r="D19" i="16" s="1"/>
  <c r="E19" i="16" s="1"/>
  <c r="E157" i="16"/>
  <c r="D26" i="16" s="1"/>
  <c r="E26" i="16" s="1"/>
  <c r="E134" i="16"/>
  <c r="E112" i="16"/>
  <c r="D90" i="16"/>
  <c r="D91" i="16" s="1"/>
  <c r="D81" i="16"/>
  <c r="D72" i="16"/>
  <c r="D4" i="16" s="1"/>
  <c r="E60" i="16"/>
  <c r="E43" i="16"/>
  <c r="C40" i="16"/>
  <c r="D25" i="16"/>
  <c r="E25" i="16" s="1"/>
  <c r="D23" i="16"/>
  <c r="E23" i="16" s="1"/>
  <c r="D20" i="16"/>
  <c r="E20" i="16" s="1"/>
  <c r="D17" i="16"/>
  <c r="E17" i="16" s="1"/>
  <c r="D16" i="16"/>
  <c r="E16" i="16" s="1"/>
  <c r="C13" i="16"/>
  <c r="C42" i="16" s="1"/>
  <c r="E11" i="16"/>
  <c r="E8" i="16"/>
  <c r="D7" i="16"/>
  <c r="E7" i="16" s="1"/>
  <c r="E5" i="16"/>
  <c r="E341" i="15"/>
  <c r="E316" i="15"/>
  <c r="D22" i="15" s="1"/>
  <c r="E22" i="15" s="1"/>
  <c r="E295" i="15"/>
  <c r="D18" i="15" s="1"/>
  <c r="E18" i="15" s="1"/>
  <c r="E270" i="15"/>
  <c r="D24" i="15" s="1"/>
  <c r="E24" i="15" s="1"/>
  <c r="E249" i="15"/>
  <c r="D21" i="15" s="1"/>
  <c r="E21" i="15" s="1"/>
  <c r="E224" i="15"/>
  <c r="E203" i="15"/>
  <c r="E178" i="15"/>
  <c r="D19" i="15" s="1"/>
  <c r="E19" i="15" s="1"/>
  <c r="E157" i="15"/>
  <c r="D26" i="15" s="1"/>
  <c r="E26" i="15" s="1"/>
  <c r="E134" i="15"/>
  <c r="E112" i="15"/>
  <c r="D90" i="15"/>
  <c r="D91" i="15" s="1"/>
  <c r="D81" i="15"/>
  <c r="D72" i="15"/>
  <c r="D4" i="15" s="1"/>
  <c r="E60" i="15"/>
  <c r="E43" i="15"/>
  <c r="C40" i="15"/>
  <c r="D25" i="15"/>
  <c r="E25" i="15" s="1"/>
  <c r="D23" i="15"/>
  <c r="E23" i="15" s="1"/>
  <c r="D20" i="15"/>
  <c r="E20" i="15" s="1"/>
  <c r="D17" i="15"/>
  <c r="E17" i="15" s="1"/>
  <c r="D16" i="15"/>
  <c r="E16" i="15" s="1"/>
  <c r="C13" i="15"/>
  <c r="C42" i="15" s="1"/>
  <c r="E11" i="15"/>
  <c r="E8" i="15"/>
  <c r="D7" i="15"/>
  <c r="E7" i="15" s="1"/>
  <c r="E5" i="15"/>
  <c r="E341" i="14"/>
  <c r="E316" i="14"/>
  <c r="D22" i="14" s="1"/>
  <c r="E22" i="14" s="1"/>
  <c r="E295" i="14"/>
  <c r="D18" i="14" s="1"/>
  <c r="E18" i="14" s="1"/>
  <c r="E270" i="14"/>
  <c r="D24" i="14" s="1"/>
  <c r="E24" i="14" s="1"/>
  <c r="E249" i="14"/>
  <c r="D21" i="14" s="1"/>
  <c r="E21" i="14" s="1"/>
  <c r="E224" i="14"/>
  <c r="E203" i="14"/>
  <c r="E178" i="14"/>
  <c r="D19" i="14" s="1"/>
  <c r="E19" i="14" s="1"/>
  <c r="E157" i="14"/>
  <c r="D26" i="14" s="1"/>
  <c r="E26" i="14" s="1"/>
  <c r="E134" i="14"/>
  <c r="E112" i="14"/>
  <c r="D90" i="14"/>
  <c r="D91" i="14" s="1"/>
  <c r="D81" i="14"/>
  <c r="D72" i="14"/>
  <c r="D4" i="14" s="1"/>
  <c r="E60" i="14"/>
  <c r="E43" i="14"/>
  <c r="C40" i="14"/>
  <c r="D25" i="14"/>
  <c r="E25" i="14" s="1"/>
  <c r="D23" i="14"/>
  <c r="E23" i="14" s="1"/>
  <c r="D20" i="14"/>
  <c r="E20" i="14" s="1"/>
  <c r="D17" i="14"/>
  <c r="E17" i="14" s="1"/>
  <c r="D16" i="14"/>
  <c r="E16" i="14" s="1"/>
  <c r="C13" i="14"/>
  <c r="C42" i="14" s="1"/>
  <c r="E11" i="14"/>
  <c r="E8" i="14"/>
  <c r="D7" i="14"/>
  <c r="E7" i="14" s="1"/>
  <c r="E5" i="14"/>
  <c r="E341" i="13"/>
  <c r="E316" i="13"/>
  <c r="D22" i="13" s="1"/>
  <c r="E22" i="13" s="1"/>
  <c r="E295" i="13"/>
  <c r="E270" i="13"/>
  <c r="E249" i="13"/>
  <c r="E224" i="13"/>
  <c r="E203" i="13"/>
  <c r="E178" i="13"/>
  <c r="D19" i="13" s="1"/>
  <c r="E19" i="13" s="1"/>
  <c r="E157" i="13"/>
  <c r="D26" i="13" s="1"/>
  <c r="E26" i="13" s="1"/>
  <c r="E134" i="13"/>
  <c r="E112" i="13"/>
  <c r="D90" i="13"/>
  <c r="D81" i="13"/>
  <c r="D72" i="13"/>
  <c r="D91" i="13" s="1"/>
  <c r="E60" i="13"/>
  <c r="E43" i="13"/>
  <c r="C40" i="13"/>
  <c r="D25" i="13"/>
  <c r="E25" i="13" s="1"/>
  <c r="D24" i="13"/>
  <c r="E24" i="13" s="1"/>
  <c r="D23" i="13"/>
  <c r="E23" i="13" s="1"/>
  <c r="D21" i="13"/>
  <c r="E21" i="13" s="1"/>
  <c r="D20" i="13"/>
  <c r="E20" i="13" s="1"/>
  <c r="E18" i="13"/>
  <c r="D18" i="13"/>
  <c r="D17" i="13"/>
  <c r="E17" i="13" s="1"/>
  <c r="D16" i="13"/>
  <c r="E16" i="13" s="1"/>
  <c r="C13" i="13"/>
  <c r="C42" i="13" s="1"/>
  <c r="E11" i="13"/>
  <c r="D10" i="13"/>
  <c r="E10" i="13" s="1"/>
  <c r="E8" i="13"/>
  <c r="E7" i="13"/>
  <c r="D7" i="13"/>
  <c r="E5" i="13"/>
  <c r="E341" i="12"/>
  <c r="E316" i="12"/>
  <c r="E295" i="12"/>
  <c r="D18" i="12" s="1"/>
  <c r="E18" i="12" s="1"/>
  <c r="E270" i="12"/>
  <c r="E249" i="12"/>
  <c r="E224" i="12"/>
  <c r="D23" i="12" s="1"/>
  <c r="E23" i="12" s="1"/>
  <c r="E203" i="12"/>
  <c r="E178" i="12"/>
  <c r="D19" i="12" s="1"/>
  <c r="E19" i="12" s="1"/>
  <c r="E157" i="12"/>
  <c r="E134" i="12"/>
  <c r="E112" i="12"/>
  <c r="D16" i="12" s="1"/>
  <c r="D90" i="12"/>
  <c r="D81" i="12"/>
  <c r="D72" i="12"/>
  <c r="D91" i="12" s="1"/>
  <c r="E60" i="12"/>
  <c r="E43" i="12"/>
  <c r="C42" i="12"/>
  <c r="C40" i="12"/>
  <c r="D26" i="12"/>
  <c r="E26" i="12" s="1"/>
  <c r="D25" i="12"/>
  <c r="E25" i="12" s="1"/>
  <c r="E24" i="12"/>
  <c r="D24" i="12"/>
  <c r="D22" i="12"/>
  <c r="E22" i="12" s="1"/>
  <c r="D21" i="12"/>
  <c r="E21" i="12" s="1"/>
  <c r="E20" i="12"/>
  <c r="D20" i="12"/>
  <c r="D17" i="12"/>
  <c r="E17" i="12" s="1"/>
  <c r="C13" i="12"/>
  <c r="E11" i="12"/>
  <c r="D10" i="12"/>
  <c r="E10" i="12" s="1"/>
  <c r="E8" i="12"/>
  <c r="D7" i="12"/>
  <c r="E7" i="12" s="1"/>
  <c r="E5" i="12"/>
  <c r="E341" i="11"/>
  <c r="E316" i="11"/>
  <c r="E295" i="11"/>
  <c r="E270" i="11"/>
  <c r="E249" i="11"/>
  <c r="E224" i="11"/>
  <c r="D23" i="11" s="1"/>
  <c r="E23" i="11" s="1"/>
  <c r="E203" i="11"/>
  <c r="E178" i="11"/>
  <c r="D19" i="11" s="1"/>
  <c r="E19" i="11" s="1"/>
  <c r="E157" i="11"/>
  <c r="E134" i="11"/>
  <c r="E112" i="11"/>
  <c r="D90" i="11"/>
  <c r="D81" i="11"/>
  <c r="D7" i="11" s="1"/>
  <c r="E7" i="11" s="1"/>
  <c r="D72" i="11"/>
  <c r="D91" i="11" s="1"/>
  <c r="E60" i="11"/>
  <c r="E43" i="11"/>
  <c r="C40" i="11"/>
  <c r="D26" i="11"/>
  <c r="E26" i="11" s="1"/>
  <c r="D25" i="11"/>
  <c r="E25" i="11" s="1"/>
  <c r="D24" i="11"/>
  <c r="E24" i="11" s="1"/>
  <c r="D22" i="11"/>
  <c r="E22" i="11" s="1"/>
  <c r="D21" i="11"/>
  <c r="E21" i="11" s="1"/>
  <c r="D20" i="11"/>
  <c r="E20" i="11" s="1"/>
  <c r="D18" i="11"/>
  <c r="E18" i="11" s="1"/>
  <c r="D17" i="11"/>
  <c r="E17" i="11" s="1"/>
  <c r="D16" i="11"/>
  <c r="E16" i="11" s="1"/>
  <c r="C13" i="11"/>
  <c r="C42" i="11" s="1"/>
  <c r="E11" i="11"/>
  <c r="D10" i="11"/>
  <c r="E10" i="11" s="1"/>
  <c r="E8" i="11"/>
  <c r="E5" i="11"/>
  <c r="E341" i="10"/>
  <c r="E316" i="10"/>
  <c r="D22" i="10" s="1"/>
  <c r="E22" i="10" s="1"/>
  <c r="E295" i="10"/>
  <c r="D18" i="10" s="1"/>
  <c r="E18" i="10" s="1"/>
  <c r="E270" i="10"/>
  <c r="D24" i="10" s="1"/>
  <c r="E24" i="10" s="1"/>
  <c r="E249" i="10"/>
  <c r="D21" i="10" s="1"/>
  <c r="E21" i="10" s="1"/>
  <c r="E224" i="10"/>
  <c r="E203" i="10"/>
  <c r="E178" i="10"/>
  <c r="E157" i="10"/>
  <c r="D26" i="10" s="1"/>
  <c r="E26" i="10" s="1"/>
  <c r="E134" i="10"/>
  <c r="E112" i="10"/>
  <c r="D90" i="10"/>
  <c r="D91" i="10" s="1"/>
  <c r="D81" i="10"/>
  <c r="D72" i="10"/>
  <c r="D4" i="10" s="1"/>
  <c r="E60" i="10"/>
  <c r="E43" i="10"/>
  <c r="C40" i="10"/>
  <c r="D25" i="10"/>
  <c r="E25" i="10" s="1"/>
  <c r="D23" i="10"/>
  <c r="E23" i="10" s="1"/>
  <c r="D20" i="10"/>
  <c r="E20" i="10" s="1"/>
  <c r="D19" i="10"/>
  <c r="E19" i="10" s="1"/>
  <c r="D17" i="10"/>
  <c r="E17" i="10" s="1"/>
  <c r="D16" i="10"/>
  <c r="E16" i="10" s="1"/>
  <c r="C13" i="10"/>
  <c r="C42" i="10" s="1"/>
  <c r="E11" i="10"/>
  <c r="E8" i="10"/>
  <c r="D7" i="10"/>
  <c r="E7" i="10" s="1"/>
  <c r="E5" i="10"/>
  <c r="E341" i="9"/>
  <c r="E316" i="9"/>
  <c r="E295" i="9"/>
  <c r="E270" i="9"/>
  <c r="E249" i="9"/>
  <c r="E224" i="9"/>
  <c r="D23" i="9" s="1"/>
  <c r="E23" i="9" s="1"/>
  <c r="E203" i="9"/>
  <c r="E178" i="9"/>
  <c r="D19" i="9" s="1"/>
  <c r="E19" i="9" s="1"/>
  <c r="E157" i="9"/>
  <c r="E134" i="9"/>
  <c r="E112" i="9"/>
  <c r="D90" i="9"/>
  <c r="D81" i="9"/>
  <c r="D72" i="9"/>
  <c r="D91" i="9" s="1"/>
  <c r="E60" i="9"/>
  <c r="E43" i="9"/>
  <c r="C42" i="9"/>
  <c r="C40" i="9"/>
  <c r="D26" i="9"/>
  <c r="E26" i="9" s="1"/>
  <c r="D25" i="9"/>
  <c r="E25" i="9" s="1"/>
  <c r="E24" i="9"/>
  <c r="D24" i="9"/>
  <c r="D22" i="9"/>
  <c r="E22" i="9" s="1"/>
  <c r="D21" i="9"/>
  <c r="E21" i="9" s="1"/>
  <c r="E20" i="9"/>
  <c r="D20" i="9"/>
  <c r="D18" i="9"/>
  <c r="E18" i="9" s="1"/>
  <c r="D17" i="9"/>
  <c r="E17" i="9" s="1"/>
  <c r="E16" i="9"/>
  <c r="D16" i="9"/>
  <c r="C13" i="9"/>
  <c r="E11" i="9"/>
  <c r="D10" i="9"/>
  <c r="E10" i="9" s="1"/>
  <c r="E8" i="9"/>
  <c r="D7" i="9"/>
  <c r="E7" i="9" s="1"/>
  <c r="E5" i="9"/>
  <c r="E341" i="8"/>
  <c r="E316" i="8"/>
  <c r="D22" i="8" s="1"/>
  <c r="E22" i="8" s="1"/>
  <c r="E295" i="8"/>
  <c r="E270" i="8"/>
  <c r="D24" i="8" s="1"/>
  <c r="E24" i="8" s="1"/>
  <c r="E249" i="8"/>
  <c r="E224" i="8"/>
  <c r="E203" i="8"/>
  <c r="E178" i="8"/>
  <c r="D19" i="8" s="1"/>
  <c r="E19" i="8" s="1"/>
  <c r="E157" i="8"/>
  <c r="D26" i="8" s="1"/>
  <c r="E26" i="8" s="1"/>
  <c r="E134" i="8"/>
  <c r="E112" i="8"/>
  <c r="D91" i="8"/>
  <c r="D90" i="8"/>
  <c r="D81" i="8"/>
  <c r="D72" i="8"/>
  <c r="D4" i="8" s="1"/>
  <c r="E60" i="8"/>
  <c r="E43" i="8"/>
  <c r="C40" i="8"/>
  <c r="C42" i="8" s="1"/>
  <c r="D25" i="8"/>
  <c r="E25" i="8" s="1"/>
  <c r="D23" i="8"/>
  <c r="E23" i="8" s="1"/>
  <c r="D21" i="8"/>
  <c r="E21" i="8" s="1"/>
  <c r="D20" i="8"/>
  <c r="E20" i="8" s="1"/>
  <c r="D18" i="8"/>
  <c r="E18" i="8" s="1"/>
  <c r="D17" i="8"/>
  <c r="E17" i="8" s="1"/>
  <c r="D16" i="8"/>
  <c r="E16" i="8" s="1"/>
  <c r="C13" i="8"/>
  <c r="E11" i="8"/>
  <c r="D10" i="8"/>
  <c r="E10" i="8" s="1"/>
  <c r="E8" i="8"/>
  <c r="D7" i="8"/>
  <c r="E7" i="8" s="1"/>
  <c r="E5" i="8"/>
  <c r="E341" i="7"/>
  <c r="E316" i="7"/>
  <c r="D22" i="7" s="1"/>
  <c r="E22" i="7" s="1"/>
  <c r="E295" i="7"/>
  <c r="D18" i="7" s="1"/>
  <c r="E18" i="7" s="1"/>
  <c r="E270" i="7"/>
  <c r="D24" i="7" s="1"/>
  <c r="E24" i="7" s="1"/>
  <c r="E249" i="7"/>
  <c r="D21" i="7" s="1"/>
  <c r="E21" i="7" s="1"/>
  <c r="E224" i="7"/>
  <c r="E203" i="7"/>
  <c r="E178" i="7"/>
  <c r="E157" i="7"/>
  <c r="D26" i="7" s="1"/>
  <c r="E26" i="7" s="1"/>
  <c r="E134" i="7"/>
  <c r="E112" i="7"/>
  <c r="D90" i="7"/>
  <c r="D91" i="7" s="1"/>
  <c r="D81" i="7"/>
  <c r="D72" i="7"/>
  <c r="D4" i="7" s="1"/>
  <c r="E60" i="7"/>
  <c r="E43" i="7"/>
  <c r="C40" i="7"/>
  <c r="D25" i="7"/>
  <c r="E25" i="7" s="1"/>
  <c r="D23" i="7"/>
  <c r="E23" i="7" s="1"/>
  <c r="D20" i="7"/>
  <c r="E20" i="7" s="1"/>
  <c r="D19" i="7"/>
  <c r="E19" i="7" s="1"/>
  <c r="D17" i="7"/>
  <c r="E17" i="7" s="1"/>
  <c r="D16" i="7"/>
  <c r="E16" i="7" s="1"/>
  <c r="C13" i="7"/>
  <c r="C42" i="7" s="1"/>
  <c r="E11" i="7"/>
  <c r="E8" i="7"/>
  <c r="D7" i="7"/>
  <c r="E7" i="7" s="1"/>
  <c r="E5" i="7"/>
  <c r="E341" i="6"/>
  <c r="E316" i="6"/>
  <c r="E295" i="6"/>
  <c r="E270" i="6"/>
  <c r="D24" i="6" s="1"/>
  <c r="E24" i="6" s="1"/>
  <c r="E249" i="6"/>
  <c r="E224" i="6"/>
  <c r="D23" i="6" s="1"/>
  <c r="E23" i="6" s="1"/>
  <c r="E203" i="6"/>
  <c r="E178" i="6"/>
  <c r="D19" i="6" s="1"/>
  <c r="E19" i="6" s="1"/>
  <c r="E157" i="6"/>
  <c r="E134" i="6"/>
  <c r="E112" i="6"/>
  <c r="D16" i="6" s="1"/>
  <c r="D90" i="6"/>
  <c r="D81" i="6"/>
  <c r="D7" i="6" s="1"/>
  <c r="E7" i="6" s="1"/>
  <c r="D72" i="6"/>
  <c r="D4" i="6" s="1"/>
  <c r="E60" i="6"/>
  <c r="E43" i="6"/>
  <c r="C40" i="6"/>
  <c r="D26" i="6"/>
  <c r="E26" i="6" s="1"/>
  <c r="D25" i="6"/>
  <c r="E25" i="6" s="1"/>
  <c r="D22" i="6"/>
  <c r="E22" i="6" s="1"/>
  <c r="D21" i="6"/>
  <c r="E21" i="6" s="1"/>
  <c r="E20" i="6"/>
  <c r="D20" i="6"/>
  <c r="D18" i="6"/>
  <c r="E18" i="6" s="1"/>
  <c r="D17" i="6"/>
  <c r="E17" i="6" s="1"/>
  <c r="C13" i="6"/>
  <c r="C42" i="6" s="1"/>
  <c r="E11" i="6"/>
  <c r="D10" i="6"/>
  <c r="E10" i="6" s="1"/>
  <c r="E8" i="6"/>
  <c r="E5" i="6"/>
  <c r="E341" i="5"/>
  <c r="E316" i="5"/>
  <c r="D22" i="5" s="1"/>
  <c r="E22" i="5" s="1"/>
  <c r="E295" i="5"/>
  <c r="D18" i="5" s="1"/>
  <c r="E18" i="5" s="1"/>
  <c r="E270" i="5"/>
  <c r="D24" i="5" s="1"/>
  <c r="E24" i="5" s="1"/>
  <c r="E249" i="5"/>
  <c r="D21" i="5" s="1"/>
  <c r="E21" i="5" s="1"/>
  <c r="E224" i="5"/>
  <c r="E203" i="5"/>
  <c r="D17" i="5" s="1"/>
  <c r="E17" i="5" s="1"/>
  <c r="E178" i="5"/>
  <c r="E157" i="5"/>
  <c r="D26" i="5" s="1"/>
  <c r="E26" i="5" s="1"/>
  <c r="E134" i="5"/>
  <c r="E112" i="5"/>
  <c r="D90" i="5"/>
  <c r="D81" i="5"/>
  <c r="D72" i="5"/>
  <c r="D4" i="5" s="1"/>
  <c r="E60" i="5"/>
  <c r="E43" i="5"/>
  <c r="C40" i="5"/>
  <c r="D25" i="5"/>
  <c r="E25" i="5" s="1"/>
  <c r="D23" i="5"/>
  <c r="E23" i="5" s="1"/>
  <c r="D20" i="5"/>
  <c r="E20" i="5" s="1"/>
  <c r="D19" i="5"/>
  <c r="E19" i="5" s="1"/>
  <c r="D16" i="5"/>
  <c r="E16" i="5" s="1"/>
  <c r="C13" i="5"/>
  <c r="E11" i="5"/>
  <c r="E8" i="5"/>
  <c r="D7" i="5"/>
  <c r="E7" i="5" s="1"/>
  <c r="E5" i="5"/>
  <c r="E341" i="3"/>
  <c r="E316" i="3"/>
  <c r="D22" i="3" s="1"/>
  <c r="E22" i="3" s="1"/>
  <c r="E295" i="3"/>
  <c r="D18" i="3" s="1"/>
  <c r="E18" i="3" s="1"/>
  <c r="E270" i="3"/>
  <c r="E249" i="3"/>
  <c r="D21" i="3" s="1"/>
  <c r="E21" i="3" s="1"/>
  <c r="E224" i="3"/>
  <c r="E203" i="3"/>
  <c r="E178" i="3"/>
  <c r="E157" i="3"/>
  <c r="D26" i="3" s="1"/>
  <c r="E26" i="3" s="1"/>
  <c r="E134" i="3"/>
  <c r="E112" i="3"/>
  <c r="D16" i="3" s="1"/>
  <c r="D90" i="3"/>
  <c r="D81" i="3"/>
  <c r="D72" i="3"/>
  <c r="D4" i="3" s="1"/>
  <c r="E60" i="3"/>
  <c r="E43" i="3"/>
  <c r="C40" i="3"/>
  <c r="D25" i="3"/>
  <c r="E25" i="3" s="1"/>
  <c r="D24" i="3"/>
  <c r="E24" i="3" s="1"/>
  <c r="D23" i="3"/>
  <c r="E23" i="3" s="1"/>
  <c r="D20" i="3"/>
  <c r="E20" i="3" s="1"/>
  <c r="D19" i="3"/>
  <c r="E19" i="3" s="1"/>
  <c r="D17" i="3"/>
  <c r="E17" i="3" s="1"/>
  <c r="C13" i="3"/>
  <c r="E11" i="3"/>
  <c r="E8" i="3"/>
  <c r="E7" i="3"/>
  <c r="D7" i="3"/>
  <c r="E5" i="3"/>
  <c r="E341" i="2"/>
  <c r="D25" i="2" s="1"/>
  <c r="E25" i="2" s="1"/>
  <c r="E316" i="2"/>
  <c r="D22" i="2" s="1"/>
  <c r="E22" i="2" s="1"/>
  <c r="E295" i="2"/>
  <c r="D18" i="2" s="1"/>
  <c r="E18" i="2" s="1"/>
  <c r="D24" i="2"/>
  <c r="E24" i="2" s="1"/>
  <c r="E249" i="2"/>
  <c r="D21" i="2" s="1"/>
  <c r="E21" i="2" s="1"/>
  <c r="E224" i="2"/>
  <c r="E203" i="2"/>
  <c r="D17" i="2" s="1"/>
  <c r="E17" i="2" s="1"/>
  <c r="E178" i="2"/>
  <c r="E157" i="2"/>
  <c r="D26" i="2" s="1"/>
  <c r="E26" i="2" s="1"/>
  <c r="E134" i="2"/>
  <c r="E112" i="2"/>
  <c r="D16" i="2" s="1"/>
  <c r="D90" i="2"/>
  <c r="D10" i="2" s="1"/>
  <c r="E10" i="2" s="1"/>
  <c r="D81" i="2"/>
  <c r="D7" i="2" s="1"/>
  <c r="E7" i="2" s="1"/>
  <c r="D72" i="2"/>
  <c r="D4" i="2" s="1"/>
  <c r="E60" i="2"/>
  <c r="E43" i="2"/>
  <c r="C40" i="2"/>
  <c r="D23" i="2"/>
  <c r="E23" i="2" s="1"/>
  <c r="D20" i="2"/>
  <c r="E20" i="2" s="1"/>
  <c r="D19" i="2"/>
  <c r="E19" i="2" s="1"/>
  <c r="C13" i="2"/>
  <c r="E11" i="2"/>
  <c r="E8" i="2"/>
  <c r="E5" i="2"/>
  <c r="E341" i="1"/>
  <c r="D25" i="1" s="1"/>
  <c r="E25" i="1" s="1"/>
  <c r="E316" i="1"/>
  <c r="D22" i="1" s="1"/>
  <c r="E22" i="1" s="1"/>
  <c r="E295" i="1"/>
  <c r="D18" i="1" s="1"/>
  <c r="E18" i="1" s="1"/>
  <c r="E270" i="1"/>
  <c r="D24" i="1" s="1"/>
  <c r="E24" i="1" s="1"/>
  <c r="E249" i="1"/>
  <c r="D21" i="1" s="1"/>
  <c r="E21" i="1" s="1"/>
  <c r="E224" i="1"/>
  <c r="E203" i="1"/>
  <c r="D17" i="1" s="1"/>
  <c r="E17" i="1" s="1"/>
  <c r="E178" i="1"/>
  <c r="E157" i="1"/>
  <c r="D26" i="1" s="1"/>
  <c r="E26" i="1" s="1"/>
  <c r="E134" i="1"/>
  <c r="D20" i="1" s="1"/>
  <c r="E20" i="1" s="1"/>
  <c r="E112" i="1"/>
  <c r="D16" i="1" s="1"/>
  <c r="D90" i="1"/>
  <c r="D81" i="1"/>
  <c r="D72" i="1"/>
  <c r="D4" i="1" s="1"/>
  <c r="E60" i="1"/>
  <c r="E43" i="1"/>
  <c r="C40" i="1"/>
  <c r="D23" i="1"/>
  <c r="E23" i="1" s="1"/>
  <c r="D19" i="1"/>
  <c r="E19" i="1" s="1"/>
  <c r="C13" i="1"/>
  <c r="E11" i="1"/>
  <c r="E8" i="1"/>
  <c r="D7" i="1"/>
  <c r="E7" i="1" s="1"/>
  <c r="E5" i="1"/>
  <c r="E341" i="4"/>
  <c r="E316" i="4"/>
  <c r="D22" i="4" s="1"/>
  <c r="E22" i="4" s="1"/>
  <c r="E295" i="4"/>
  <c r="D18" i="4" s="1"/>
  <c r="E18" i="4" s="1"/>
  <c r="E270" i="4"/>
  <c r="D24" i="4" s="1"/>
  <c r="E24" i="4" s="1"/>
  <c r="E249" i="4"/>
  <c r="D21" i="4" s="1"/>
  <c r="E21" i="4" s="1"/>
  <c r="E224" i="4"/>
  <c r="E203" i="4"/>
  <c r="D17" i="4" s="1"/>
  <c r="E17" i="4" s="1"/>
  <c r="E178" i="4"/>
  <c r="D19" i="4" s="1"/>
  <c r="E19" i="4" s="1"/>
  <c r="E157" i="4"/>
  <c r="D26" i="4" s="1"/>
  <c r="E26" i="4" s="1"/>
  <c r="E134" i="4"/>
  <c r="D20" i="4" s="1"/>
  <c r="E20" i="4" s="1"/>
  <c r="E112" i="4"/>
  <c r="D90" i="4"/>
  <c r="D81" i="4"/>
  <c r="D72" i="4"/>
  <c r="D4" i="4" s="1"/>
  <c r="E60" i="4"/>
  <c r="E43" i="4"/>
  <c r="C40" i="4"/>
  <c r="D25" i="4"/>
  <c r="E25" i="4" s="1"/>
  <c r="D23" i="4"/>
  <c r="E23" i="4" s="1"/>
  <c r="D16" i="4"/>
  <c r="E16" i="4" s="1"/>
  <c r="C13" i="4"/>
  <c r="E11" i="4"/>
  <c r="E8" i="4"/>
  <c r="D7" i="4"/>
  <c r="E7" i="4" s="1"/>
  <c r="E5" i="4"/>
  <c r="D91" i="5" l="1"/>
  <c r="C42" i="5"/>
  <c r="C44" i="5" s="1"/>
  <c r="D91" i="3"/>
  <c r="C42" i="3"/>
  <c r="C44" i="3" s="1"/>
  <c r="C45" i="3" s="1"/>
  <c r="C42" i="2"/>
  <c r="C44" i="2" s="1"/>
  <c r="C42" i="1"/>
  <c r="C44" i="1" s="1"/>
  <c r="D91" i="1"/>
  <c r="D91" i="4"/>
  <c r="C42" i="4"/>
  <c r="C44" i="4" s="1"/>
  <c r="C45" i="4" s="1"/>
  <c r="D40" i="21"/>
  <c r="E40" i="21" s="1"/>
  <c r="C44" i="21"/>
  <c r="C45" i="21" s="1"/>
  <c r="D91" i="21"/>
  <c r="D13" i="21"/>
  <c r="E4" i="21"/>
  <c r="C44" i="20"/>
  <c r="D13" i="20"/>
  <c r="E4" i="20"/>
  <c r="D10" i="20"/>
  <c r="E10" i="20" s="1"/>
  <c r="D40" i="20"/>
  <c r="E40" i="20" s="1"/>
  <c r="C44" i="19"/>
  <c r="D4" i="19"/>
  <c r="D40" i="19"/>
  <c r="E40" i="19" s="1"/>
  <c r="C44" i="18"/>
  <c r="D13" i="18"/>
  <c r="E4" i="18"/>
  <c r="E16" i="18"/>
  <c r="D40" i="18"/>
  <c r="E40" i="18" s="1"/>
  <c r="D91" i="18"/>
  <c r="C44" i="17"/>
  <c r="D13" i="17"/>
  <c r="E4" i="17"/>
  <c r="D10" i="17"/>
  <c r="E10" i="17" s="1"/>
  <c r="D40" i="17"/>
  <c r="E40" i="17" s="1"/>
  <c r="E40" i="16"/>
  <c r="C44" i="16"/>
  <c r="D13" i="16"/>
  <c r="E4" i="16"/>
  <c r="D10" i="16"/>
  <c r="E10" i="16" s="1"/>
  <c r="D40" i="16"/>
  <c r="C44" i="15"/>
  <c r="E4" i="15"/>
  <c r="D10" i="15"/>
  <c r="E10" i="15" s="1"/>
  <c r="D40" i="15"/>
  <c r="E40" i="15" s="1"/>
  <c r="C44" i="14"/>
  <c r="C45" i="14"/>
  <c r="D13" i="14"/>
  <c r="E4" i="14"/>
  <c r="D10" i="14"/>
  <c r="E10" i="14" s="1"/>
  <c r="D40" i="14"/>
  <c r="E40" i="14" s="1"/>
  <c r="C44" i="13"/>
  <c r="D4" i="13"/>
  <c r="D40" i="13"/>
  <c r="E40" i="13" s="1"/>
  <c r="E16" i="12"/>
  <c r="D40" i="12"/>
  <c r="E40" i="12" s="1"/>
  <c r="C44" i="12"/>
  <c r="D4" i="12"/>
  <c r="C44" i="11"/>
  <c r="D4" i="11"/>
  <c r="D40" i="11"/>
  <c r="E40" i="11" s="1"/>
  <c r="C44" i="10"/>
  <c r="D13" i="10"/>
  <c r="E4" i="10"/>
  <c r="D10" i="10"/>
  <c r="E10" i="10" s="1"/>
  <c r="D40" i="10"/>
  <c r="E40" i="10" s="1"/>
  <c r="C45" i="9"/>
  <c r="D40" i="9"/>
  <c r="E40" i="9" s="1"/>
  <c r="D4" i="9"/>
  <c r="C44" i="9"/>
  <c r="C45" i="8"/>
  <c r="C44" i="8"/>
  <c r="D13" i="8"/>
  <c r="D42" i="8" s="1"/>
  <c r="E4" i="8"/>
  <c r="D40" i="8"/>
  <c r="E40" i="8"/>
  <c r="E40" i="7"/>
  <c r="C44" i="7"/>
  <c r="C45" i="7"/>
  <c r="E4" i="7"/>
  <c r="D13" i="7"/>
  <c r="D42" i="7" s="1"/>
  <c r="D10" i="7"/>
  <c r="E10" i="7" s="1"/>
  <c r="D40" i="7"/>
  <c r="E16" i="6"/>
  <c r="D40" i="6"/>
  <c r="E40" i="6" s="1"/>
  <c r="E4" i="6"/>
  <c r="D13" i="6"/>
  <c r="C44" i="6"/>
  <c r="D91" i="6"/>
  <c r="E4" i="5"/>
  <c r="D10" i="5"/>
  <c r="E10" i="5" s="1"/>
  <c r="D40" i="5"/>
  <c r="E40" i="5" s="1"/>
  <c r="D40" i="3"/>
  <c r="E40" i="3" s="1"/>
  <c r="E4" i="3"/>
  <c r="E16" i="3"/>
  <c r="D10" i="3"/>
  <c r="E10" i="3" s="1"/>
  <c r="D40" i="2"/>
  <c r="E40" i="2" s="1"/>
  <c r="E4" i="2"/>
  <c r="D13" i="2"/>
  <c r="D91" i="2"/>
  <c r="E16" i="2"/>
  <c r="E4" i="1"/>
  <c r="E16" i="1"/>
  <c r="D40" i="1"/>
  <c r="E40" i="1" s="1"/>
  <c r="D10" i="1"/>
  <c r="E10" i="1" s="1"/>
  <c r="E4" i="4"/>
  <c r="D13" i="4"/>
  <c r="D42" i="4" s="1"/>
  <c r="D10" i="4"/>
  <c r="E10" i="4" s="1"/>
  <c r="D40" i="4"/>
  <c r="E40" i="4" s="1"/>
  <c r="D42" i="21" l="1"/>
  <c r="D44" i="21" s="1"/>
  <c r="E44" i="21" s="1"/>
  <c r="D42" i="14"/>
  <c r="D42" i="20"/>
  <c r="D42" i="10"/>
  <c r="D42" i="18"/>
  <c r="D42" i="16"/>
  <c r="D45" i="16" s="1"/>
  <c r="E13" i="21"/>
  <c r="E42" i="21"/>
  <c r="E13" i="20"/>
  <c r="E42" i="20"/>
  <c r="D44" i="20"/>
  <c r="D45" i="20" s="1"/>
  <c r="E44" i="20"/>
  <c r="C45" i="20"/>
  <c r="D13" i="19"/>
  <c r="D42" i="19" s="1"/>
  <c r="E4" i="19"/>
  <c r="C45" i="19"/>
  <c r="C45" i="18"/>
  <c r="E13" i="18"/>
  <c r="E42" i="18"/>
  <c r="D44" i="18"/>
  <c r="D45" i="18" s="1"/>
  <c r="C45" i="17"/>
  <c r="E13" i="17"/>
  <c r="E42" i="17"/>
  <c r="D42" i="17"/>
  <c r="E13" i="16"/>
  <c r="E42" i="16"/>
  <c r="D44" i="16"/>
  <c r="E44" i="16"/>
  <c r="C45" i="16"/>
  <c r="E13" i="15"/>
  <c r="E42" i="15"/>
  <c r="D13" i="15"/>
  <c r="D42" i="15" s="1"/>
  <c r="C45" i="15"/>
  <c r="E13" i="14"/>
  <c r="E42" i="14"/>
  <c r="D44" i="14"/>
  <c r="D45" i="14" s="1"/>
  <c r="E44" i="14"/>
  <c r="D13" i="13"/>
  <c r="D42" i="13" s="1"/>
  <c r="E4" i="13"/>
  <c r="C45" i="13"/>
  <c r="D13" i="12"/>
  <c r="D42" i="12" s="1"/>
  <c r="E4" i="12"/>
  <c r="C45" i="12"/>
  <c r="D13" i="11"/>
  <c r="D42" i="11" s="1"/>
  <c r="E4" i="11"/>
  <c r="C45" i="11"/>
  <c r="E13" i="10"/>
  <c r="E42" i="10"/>
  <c r="D44" i="10"/>
  <c r="E44" i="10" s="1"/>
  <c r="C45" i="10"/>
  <c r="D13" i="9"/>
  <c r="D42" i="9" s="1"/>
  <c r="E4" i="9"/>
  <c r="E13" i="8"/>
  <c r="E42" i="8"/>
  <c r="D44" i="8"/>
  <c r="E44" i="8" s="1"/>
  <c r="D44" i="7"/>
  <c r="D45" i="7" s="1"/>
  <c r="E13" i="7"/>
  <c r="E42" i="7"/>
  <c r="E44" i="7"/>
  <c r="E13" i="6"/>
  <c r="E42" i="6"/>
  <c r="C45" i="6"/>
  <c r="D42" i="6"/>
  <c r="C45" i="5"/>
  <c r="E13" i="5"/>
  <c r="E42" i="5"/>
  <c r="D13" i="5"/>
  <c r="D42" i="5" s="1"/>
  <c r="E13" i="3"/>
  <c r="E42" i="3"/>
  <c r="D13" i="3"/>
  <c r="D42" i="3" s="1"/>
  <c r="C45" i="2"/>
  <c r="D42" i="2"/>
  <c r="E13" i="2"/>
  <c r="E42" i="2"/>
  <c r="C45" i="1"/>
  <c r="E42" i="1"/>
  <c r="E13" i="1"/>
  <c r="D13" i="1"/>
  <c r="D42" i="1" s="1"/>
  <c r="D44" i="4"/>
  <c r="D45" i="4" s="1"/>
  <c r="E13" i="4"/>
  <c r="E42" i="4"/>
  <c r="E44" i="18" l="1"/>
  <c r="E44" i="4"/>
  <c r="E45" i="21"/>
  <c r="D45" i="21"/>
  <c r="D47" i="21" s="1"/>
  <c r="D51" i="20"/>
  <c r="D47" i="20"/>
  <c r="E45" i="20"/>
  <c r="E42" i="19"/>
  <c r="E13" i="19"/>
  <c r="D44" i="19"/>
  <c r="E44" i="19" s="1"/>
  <c r="D51" i="18"/>
  <c r="D47" i="18"/>
  <c r="E45" i="18"/>
  <c r="D44" i="17"/>
  <c r="E44" i="17" s="1"/>
  <c r="E45" i="17"/>
  <c r="E45" i="16"/>
  <c r="D51" i="16"/>
  <c r="D47" i="16"/>
  <c r="D44" i="15"/>
  <c r="E44" i="15" s="1"/>
  <c r="E45" i="15"/>
  <c r="D51" i="14"/>
  <c r="D47" i="14"/>
  <c r="E45" i="14"/>
  <c r="E13" i="13"/>
  <c r="E42" i="13"/>
  <c r="D44" i="13"/>
  <c r="E44" i="13" s="1"/>
  <c r="D44" i="12"/>
  <c r="E44" i="12" s="1"/>
  <c r="E13" i="12"/>
  <c r="E42" i="12"/>
  <c r="E13" i="11"/>
  <c r="E42" i="11"/>
  <c r="D44" i="11"/>
  <c r="E44" i="11" s="1"/>
  <c r="D45" i="10"/>
  <c r="E45" i="10"/>
  <c r="E13" i="9"/>
  <c r="E42" i="9"/>
  <c r="D44" i="9"/>
  <c r="E44" i="9" s="1"/>
  <c r="D45" i="8"/>
  <c r="E45" i="8"/>
  <c r="D51" i="7"/>
  <c r="D47" i="7"/>
  <c r="E45" i="7"/>
  <c r="D44" i="6"/>
  <c r="E44" i="6" s="1"/>
  <c r="E45" i="6" s="1"/>
  <c r="D44" i="5"/>
  <c r="E44" i="5" s="1"/>
  <c r="E45" i="5" s="1"/>
  <c r="D44" i="3"/>
  <c r="E44" i="3" s="1"/>
  <c r="E45" i="3" s="1"/>
  <c r="D44" i="2"/>
  <c r="E44" i="2" s="1"/>
  <c r="E45" i="2" s="1"/>
  <c r="D44" i="1"/>
  <c r="E44" i="1" s="1"/>
  <c r="E45" i="1" s="1"/>
  <c r="D51" i="4"/>
  <c r="D47" i="4"/>
  <c r="E45" i="4"/>
  <c r="D45" i="9" l="1"/>
  <c r="E45" i="9"/>
  <c r="D59" i="4"/>
  <c r="D57" i="4"/>
  <c r="D56" i="4"/>
  <c r="D55" i="4"/>
  <c r="D51" i="21"/>
  <c r="D49" i="21"/>
  <c r="E10" i="22" s="1"/>
  <c r="E23" i="22" s="1"/>
  <c r="C5" i="22" s="1"/>
  <c r="D48" i="21"/>
  <c r="B10" i="22" s="1"/>
  <c r="B23" i="22" s="1"/>
  <c r="C4" i="22" s="1"/>
  <c r="D49" i="20"/>
  <c r="D52" i="20"/>
  <c r="D48" i="20"/>
  <c r="D58" i="20"/>
  <c r="F58" i="20" s="1"/>
  <c r="D55" i="20"/>
  <c r="D57" i="20"/>
  <c r="F57" i="20" s="1"/>
  <c r="D56" i="20"/>
  <c r="F56" i="20" s="1"/>
  <c r="D45" i="19"/>
  <c r="E45" i="19"/>
  <c r="D52" i="18"/>
  <c r="D49" i="18"/>
  <c r="D48" i="18"/>
  <c r="D57" i="18"/>
  <c r="F57" i="18" s="1"/>
  <c r="D55" i="18"/>
  <c r="D58" i="18"/>
  <c r="F58" i="18" s="1"/>
  <c r="D56" i="18"/>
  <c r="F56" i="18" s="1"/>
  <c r="D45" i="17"/>
  <c r="D58" i="16"/>
  <c r="F58" i="16" s="1"/>
  <c r="D55" i="16"/>
  <c r="D57" i="16"/>
  <c r="F57" i="16" s="1"/>
  <c r="D56" i="16"/>
  <c r="F56" i="16" s="1"/>
  <c r="D52" i="16"/>
  <c r="D49" i="16"/>
  <c r="D48" i="16"/>
  <c r="D45" i="15"/>
  <c r="D49" i="14"/>
  <c r="D52" i="14"/>
  <c r="D48" i="14"/>
  <c r="D58" i="14"/>
  <c r="F58" i="14" s="1"/>
  <c r="D55" i="14"/>
  <c r="D57" i="14"/>
  <c r="F57" i="14" s="1"/>
  <c r="D56" i="14"/>
  <c r="F56" i="14" s="1"/>
  <c r="D45" i="13"/>
  <c r="E45" i="13"/>
  <c r="E45" i="12"/>
  <c r="D45" i="12"/>
  <c r="D45" i="11"/>
  <c r="E45" i="11"/>
  <c r="D51" i="10"/>
  <c r="D47" i="10"/>
  <c r="D51" i="9"/>
  <c r="D47" i="9"/>
  <c r="D51" i="8"/>
  <c r="D47" i="8"/>
  <c r="D49" i="7"/>
  <c r="D52" i="7"/>
  <c r="D48" i="7"/>
  <c r="D58" i="7"/>
  <c r="F58" i="7" s="1"/>
  <c r="D55" i="7"/>
  <c r="D57" i="7"/>
  <c r="F57" i="7" s="1"/>
  <c r="D56" i="7"/>
  <c r="F56" i="7" s="1"/>
  <c r="D45" i="6"/>
  <c r="D45" i="5"/>
  <c r="D45" i="3"/>
  <c r="D45" i="2"/>
  <c r="D45" i="1"/>
  <c r="D51" i="1" s="1"/>
  <c r="D49" i="4"/>
  <c r="D52" i="4"/>
  <c r="D48" i="4"/>
  <c r="F57" i="4"/>
  <c r="F56" i="4"/>
  <c r="C6" i="22" l="1"/>
  <c r="D52" i="21"/>
  <c r="F55" i="20"/>
  <c r="F60" i="20" s="1"/>
  <c r="D60" i="20"/>
  <c r="D51" i="19"/>
  <c r="D47" i="19"/>
  <c r="F55" i="18"/>
  <c r="F60" i="18" s="1"/>
  <c r="D60" i="18"/>
  <c r="D51" i="17"/>
  <c r="D47" i="17"/>
  <c r="F55" i="16"/>
  <c r="F60" i="16" s="1"/>
  <c r="D60" i="16"/>
  <c r="D51" i="15"/>
  <c r="D47" i="15"/>
  <c r="F55" i="14"/>
  <c r="F60" i="14" s="1"/>
  <c r="D60" i="14"/>
  <c r="D51" i="13"/>
  <c r="D47" i="13"/>
  <c r="D51" i="12"/>
  <c r="D47" i="12"/>
  <c r="D47" i="11"/>
  <c r="D51" i="11"/>
  <c r="D49" i="10"/>
  <c r="D52" i="10"/>
  <c r="D48" i="10"/>
  <c r="D58" i="10"/>
  <c r="F58" i="10" s="1"/>
  <c r="D55" i="10"/>
  <c r="D57" i="10"/>
  <c r="F57" i="10" s="1"/>
  <c r="D56" i="10"/>
  <c r="F56" i="10" s="1"/>
  <c r="D52" i="9"/>
  <c r="D49" i="9"/>
  <c r="D48" i="9"/>
  <c r="D55" i="9"/>
  <c r="D56" i="9"/>
  <c r="F56" i="9" s="1"/>
  <c r="D58" i="9"/>
  <c r="F58" i="9" s="1"/>
  <c r="D57" i="9"/>
  <c r="F57" i="9" s="1"/>
  <c r="D52" i="8"/>
  <c r="D49" i="8"/>
  <c r="D48" i="8"/>
  <c r="D55" i="8"/>
  <c r="D58" i="8"/>
  <c r="F58" i="8" s="1"/>
  <c r="D57" i="8"/>
  <c r="F57" i="8" s="1"/>
  <c r="D56" i="8"/>
  <c r="F56" i="8" s="1"/>
  <c r="F55" i="7"/>
  <c r="F60" i="7" s="1"/>
  <c r="D60" i="7"/>
  <c r="D47" i="6"/>
  <c r="D51" i="6"/>
  <c r="D51" i="5"/>
  <c r="D47" i="5"/>
  <c r="D51" i="3"/>
  <c r="D47" i="3"/>
  <c r="D51" i="2"/>
  <c r="D47" i="2"/>
  <c r="D47" i="1"/>
  <c r="D49" i="1" s="1"/>
  <c r="F55" i="4"/>
  <c r="F60" i="4" s="1"/>
  <c r="D60" i="4"/>
  <c r="D57" i="2" l="1"/>
  <c r="F57" i="2" s="1"/>
  <c r="D56" i="2"/>
  <c r="D55" i="2"/>
  <c r="D55" i="19"/>
  <c r="D58" i="19"/>
  <c r="F58" i="19" s="1"/>
  <c r="D56" i="19"/>
  <c r="F56" i="19" s="1"/>
  <c r="D57" i="19"/>
  <c r="F57" i="19" s="1"/>
  <c r="D52" i="19"/>
  <c r="D49" i="19"/>
  <c r="D48" i="19"/>
  <c r="D52" i="17"/>
  <c r="D48" i="17"/>
  <c r="D49" i="17"/>
  <c r="D55" i="17"/>
  <c r="D58" i="17"/>
  <c r="F58" i="17" s="1"/>
  <c r="D57" i="17"/>
  <c r="F57" i="17" s="1"/>
  <c r="D56" i="17"/>
  <c r="F56" i="17" s="1"/>
  <c r="D49" i="15"/>
  <c r="D52" i="15"/>
  <c r="D48" i="15"/>
  <c r="D58" i="15"/>
  <c r="F58" i="15" s="1"/>
  <c r="D55" i="15"/>
  <c r="D57" i="15"/>
  <c r="F57" i="15" s="1"/>
  <c r="D56" i="15"/>
  <c r="F56" i="15" s="1"/>
  <c r="D52" i="13"/>
  <c r="D49" i="13"/>
  <c r="D48" i="13"/>
  <c r="D55" i="13"/>
  <c r="D58" i="13"/>
  <c r="F58" i="13" s="1"/>
  <c r="D57" i="13"/>
  <c r="F57" i="13" s="1"/>
  <c r="D56" i="13"/>
  <c r="F56" i="13" s="1"/>
  <c r="D55" i="12"/>
  <c r="D58" i="12"/>
  <c r="F58" i="12" s="1"/>
  <c r="D57" i="12"/>
  <c r="F57" i="12" s="1"/>
  <c r="D56" i="12"/>
  <c r="F56" i="12" s="1"/>
  <c r="D52" i="12"/>
  <c r="D49" i="12"/>
  <c r="D48" i="12"/>
  <c r="D56" i="11"/>
  <c r="F56" i="11" s="1"/>
  <c r="D55" i="11"/>
  <c r="D58" i="11"/>
  <c r="F58" i="11" s="1"/>
  <c r="D57" i="11"/>
  <c r="F57" i="11" s="1"/>
  <c r="D52" i="11"/>
  <c r="D49" i="11"/>
  <c r="D48" i="11"/>
  <c r="F55" i="10"/>
  <c r="F60" i="10" s="1"/>
  <c r="D60" i="10"/>
  <c r="F55" i="9"/>
  <c r="F60" i="9" s="1"/>
  <c r="D60" i="9"/>
  <c r="F55" i="8"/>
  <c r="F60" i="8" s="1"/>
  <c r="D60" i="8"/>
  <c r="D56" i="6"/>
  <c r="F56" i="6" s="1"/>
  <c r="D55" i="6"/>
  <c r="D58" i="6"/>
  <c r="F58" i="6" s="1"/>
  <c r="D57" i="6"/>
  <c r="F57" i="6" s="1"/>
  <c r="D52" i="6"/>
  <c r="D49" i="6"/>
  <c r="D48" i="6"/>
  <c r="D49" i="5"/>
  <c r="D52" i="5"/>
  <c r="D48" i="5"/>
  <c r="D58" i="5"/>
  <c r="F58" i="5" s="1"/>
  <c r="D55" i="5"/>
  <c r="D57" i="5"/>
  <c r="F57" i="5" s="1"/>
  <c r="D56" i="5"/>
  <c r="F56" i="5" s="1"/>
  <c r="D52" i="3"/>
  <c r="D49" i="3"/>
  <c r="D48" i="3"/>
  <c r="D58" i="3"/>
  <c r="D57" i="3"/>
  <c r="D56" i="3"/>
  <c r="D55" i="3"/>
  <c r="D49" i="2"/>
  <c r="D52" i="2"/>
  <c r="D48" i="2"/>
  <c r="F56" i="2"/>
  <c r="D57" i="1"/>
  <c r="F57" i="1" s="1"/>
  <c r="D56" i="1"/>
  <c r="F56" i="1" s="1"/>
  <c r="D55" i="1"/>
  <c r="D59" i="1"/>
  <c r="F59" i="1" s="1"/>
  <c r="D48" i="1"/>
  <c r="D52" i="1"/>
  <c r="D55" i="21" l="1"/>
  <c r="F55" i="21" s="1"/>
  <c r="F57" i="3"/>
  <c r="D57" i="21"/>
  <c r="F57" i="21" s="1"/>
  <c r="F56" i="3"/>
  <c r="D56" i="21"/>
  <c r="F56" i="21" s="1"/>
  <c r="F58" i="3"/>
  <c r="F59" i="21"/>
  <c r="D58" i="21"/>
  <c r="F58" i="21" s="1"/>
  <c r="F55" i="19"/>
  <c r="F60" i="19" s="1"/>
  <c r="D60" i="19"/>
  <c r="F55" i="17"/>
  <c r="F60" i="17" s="1"/>
  <c r="D60" i="17"/>
  <c r="F55" i="15"/>
  <c r="F60" i="15" s="1"/>
  <c r="D60" i="15"/>
  <c r="F55" i="13"/>
  <c r="F60" i="13" s="1"/>
  <c r="D60" i="13"/>
  <c r="F55" i="12"/>
  <c r="F60" i="12" s="1"/>
  <c r="D60" i="12"/>
  <c r="F55" i="11"/>
  <c r="F60" i="11" s="1"/>
  <c r="D60" i="11"/>
  <c r="F55" i="6"/>
  <c r="F60" i="6" s="1"/>
  <c r="D60" i="6"/>
  <c r="F55" i="5"/>
  <c r="F60" i="5" s="1"/>
  <c r="D60" i="5"/>
  <c r="F55" i="3"/>
  <c r="D60" i="3"/>
  <c r="D60" i="2"/>
  <c r="F55" i="2"/>
  <c r="F60" i="2" s="1"/>
  <c r="F55" i="1"/>
  <c r="F60" i="1" s="1"/>
  <c r="D60" i="1"/>
  <c r="F60" i="21" l="1"/>
  <c r="D60" i="21"/>
  <c r="F60" i="3"/>
</calcChain>
</file>

<file path=xl/sharedStrings.xml><?xml version="1.0" encoding="utf-8"?>
<sst xmlns="http://schemas.openxmlformats.org/spreadsheetml/2006/main" count="2907" uniqueCount="185">
  <si>
    <t>Company's Name</t>
  </si>
  <si>
    <t>Note #</t>
  </si>
  <si>
    <t>Budgeted</t>
  </si>
  <si>
    <t>Actual</t>
  </si>
  <si>
    <t>Variance</t>
  </si>
  <si>
    <t>Revinues</t>
  </si>
  <si>
    <t>Project 1</t>
  </si>
  <si>
    <t>Sales Return</t>
  </si>
  <si>
    <t>Project 2</t>
  </si>
  <si>
    <t>Favourable</t>
  </si>
  <si>
    <t>Adverse</t>
  </si>
  <si>
    <t>Equal</t>
  </si>
  <si>
    <t>Project 3</t>
  </si>
  <si>
    <t>Total Revinue</t>
  </si>
  <si>
    <t>Cost</t>
  </si>
  <si>
    <t>Fuel Cost</t>
  </si>
  <si>
    <t>Rent</t>
  </si>
  <si>
    <t>Repairs</t>
  </si>
  <si>
    <t>Album Cost</t>
  </si>
  <si>
    <t>Wages</t>
  </si>
  <si>
    <t>Model</t>
  </si>
  <si>
    <t>Makeup Artist</t>
  </si>
  <si>
    <t>Web site Cost</t>
  </si>
  <si>
    <t>Fine/Charges</t>
  </si>
  <si>
    <t>Misc Expenses</t>
  </si>
  <si>
    <t>Total Cost</t>
  </si>
  <si>
    <t>Profit before Z&amp;T</t>
  </si>
  <si>
    <t>Tax</t>
  </si>
  <si>
    <t>Zakaat</t>
  </si>
  <si>
    <t>Profit After Zakaat</t>
  </si>
  <si>
    <t>Company Reserve 60%</t>
  </si>
  <si>
    <t>Fixed 70%</t>
  </si>
  <si>
    <t>Revinue30%</t>
  </si>
  <si>
    <t>Dividend Reserve 40%</t>
  </si>
  <si>
    <t>To be Paid</t>
  </si>
  <si>
    <t>Paid</t>
  </si>
  <si>
    <t xml:space="preserve"> (Acruals/Prepayments)</t>
  </si>
  <si>
    <t>Khurram</t>
  </si>
  <si>
    <t>Mohsin</t>
  </si>
  <si>
    <t>Sultan</t>
  </si>
  <si>
    <t>Total</t>
  </si>
  <si>
    <t>Payments Rcieved</t>
  </si>
  <si>
    <t xml:space="preserve">Projects </t>
  </si>
  <si>
    <t>Date</t>
  </si>
  <si>
    <t>Amount</t>
  </si>
  <si>
    <t>Note1</t>
  </si>
  <si>
    <t>Projct 1 Total</t>
  </si>
  <si>
    <t>Note 2</t>
  </si>
  <si>
    <t>Projct 2 Total</t>
  </si>
  <si>
    <t>Note 3</t>
  </si>
  <si>
    <t>Projct 3 Total</t>
  </si>
  <si>
    <t>Total Amount</t>
  </si>
  <si>
    <t>Note 4</t>
  </si>
  <si>
    <t>Fuel cost</t>
  </si>
  <si>
    <t>Consumed For</t>
  </si>
  <si>
    <t>Note 5</t>
  </si>
  <si>
    <t>Designation</t>
  </si>
  <si>
    <t>Note 6</t>
  </si>
  <si>
    <t>Misc..</t>
  </si>
  <si>
    <t>Title</t>
  </si>
  <si>
    <t>Note 7</t>
  </si>
  <si>
    <t>Albums</t>
  </si>
  <si>
    <t>Album #</t>
  </si>
  <si>
    <t>Note 8</t>
  </si>
  <si>
    <t>Rent Paid</t>
  </si>
  <si>
    <t>Source</t>
  </si>
  <si>
    <t>Note 9</t>
  </si>
  <si>
    <t>Website Cost</t>
  </si>
  <si>
    <t>Note 10</t>
  </si>
  <si>
    <t>Models</t>
  </si>
  <si>
    <t>Name</t>
  </si>
  <si>
    <t>Note 11</t>
  </si>
  <si>
    <t>Note 12</t>
  </si>
  <si>
    <t>Note 13</t>
  </si>
  <si>
    <t>Makeup Arist</t>
  </si>
  <si>
    <t>Note 14</t>
  </si>
  <si>
    <t>Fine Charges</t>
  </si>
  <si>
    <t>Sara</t>
  </si>
  <si>
    <t>17/04/14</t>
  </si>
  <si>
    <t>19/04/14</t>
  </si>
  <si>
    <t>18/04/14</t>
  </si>
  <si>
    <t>Mehndi</t>
  </si>
  <si>
    <t>Baraat</t>
  </si>
  <si>
    <t>Walima</t>
  </si>
  <si>
    <t>Car</t>
  </si>
  <si>
    <t>Bikes</t>
  </si>
  <si>
    <t>Mudasir</t>
  </si>
  <si>
    <t>Designer</t>
  </si>
  <si>
    <t>23/04/14</t>
  </si>
  <si>
    <t>Rikshaw</t>
  </si>
  <si>
    <t>Moin</t>
  </si>
  <si>
    <t>Status</t>
  </si>
  <si>
    <t>Completed</t>
  </si>
  <si>
    <t>Bin Aalam (Printing)</t>
  </si>
  <si>
    <t xml:space="preserve">Booking form </t>
  </si>
  <si>
    <t>12"*8.5"</t>
  </si>
  <si>
    <t>Size  12"*8.5"</t>
  </si>
  <si>
    <t>Carbon less</t>
  </si>
  <si>
    <t xml:space="preserve">Front White </t>
  </si>
  <si>
    <t>2nd Page Green</t>
  </si>
  <si>
    <t>Booking form  size</t>
  </si>
  <si>
    <t>Printing</t>
  </si>
  <si>
    <t>Binding</t>
  </si>
  <si>
    <t>Gum</t>
  </si>
  <si>
    <t>Printer Cost</t>
  </si>
  <si>
    <t>Note 15</t>
  </si>
  <si>
    <t>Printer</t>
  </si>
  <si>
    <t>Shahbaz</t>
  </si>
  <si>
    <t>Warid Card</t>
  </si>
  <si>
    <t>Punjaab Dental Poffessionals</t>
  </si>
  <si>
    <t>Current</t>
  </si>
  <si>
    <t>Wedding</t>
  </si>
  <si>
    <t>Booking Form</t>
  </si>
  <si>
    <t>Photography</t>
  </si>
  <si>
    <t>Photography &amp; Web</t>
  </si>
  <si>
    <t>Website</t>
  </si>
  <si>
    <t>bike</t>
  </si>
  <si>
    <t>bikes</t>
  </si>
  <si>
    <t>JT to beria</t>
  </si>
  <si>
    <t>Bike</t>
  </si>
  <si>
    <t>JT to clinic kv</t>
  </si>
  <si>
    <t>JT to clinic moni</t>
  </si>
  <si>
    <t>Apple</t>
  </si>
  <si>
    <t>Juiced</t>
  </si>
  <si>
    <t>Dunhill</t>
  </si>
  <si>
    <t>Goldleaf</t>
  </si>
  <si>
    <t>File</t>
  </si>
  <si>
    <t>Cards</t>
  </si>
  <si>
    <t>Sajjad Model</t>
  </si>
  <si>
    <t>Shazad</t>
  </si>
  <si>
    <t>Fizza</t>
  </si>
  <si>
    <t>sania</t>
  </si>
  <si>
    <t>Sania Rikshaw</t>
  </si>
  <si>
    <t>Equipment Cost</t>
  </si>
  <si>
    <t>Equipments</t>
  </si>
  <si>
    <t>White Flex</t>
  </si>
  <si>
    <t>1 male</t>
  </si>
  <si>
    <t>Ilias</t>
  </si>
  <si>
    <t>1 Female</t>
  </si>
  <si>
    <t>-</t>
  </si>
  <si>
    <t>Template</t>
  </si>
  <si>
    <t>Domain</t>
  </si>
  <si>
    <t>Helper</t>
  </si>
  <si>
    <t>Hashim</t>
  </si>
  <si>
    <t>Web Designer</t>
  </si>
  <si>
    <t>Waqar Boutique</t>
  </si>
  <si>
    <t>Pending</t>
  </si>
  <si>
    <t>Aggregate of Accounts</t>
  </si>
  <si>
    <t xml:space="preserve"> Mahad Wedding</t>
  </si>
  <si>
    <t>Broadcast, Print, Online</t>
  </si>
  <si>
    <t xml:space="preserve">Kiran Salon </t>
  </si>
  <si>
    <t>Fiza</t>
  </si>
  <si>
    <t>Amount to be cleared</t>
  </si>
  <si>
    <t>Khurram (Makeup)</t>
  </si>
  <si>
    <t>Total Reserves of company</t>
  </si>
  <si>
    <t>Note Number</t>
  </si>
  <si>
    <t>Total fixes Asset Reserve</t>
  </si>
  <si>
    <t>Total Revinue Reserve</t>
  </si>
  <si>
    <t>Note 1</t>
  </si>
  <si>
    <t>Fixed Reserve</t>
  </si>
  <si>
    <t xml:space="preserve">Revinue Reserve </t>
  </si>
  <si>
    <t>Balance B/F</t>
  </si>
  <si>
    <t>Bad Debts (Moin)</t>
  </si>
  <si>
    <t>Salary (Mudasir)</t>
  </si>
  <si>
    <t>Recievables KSMM</t>
  </si>
  <si>
    <t>Brochers 8000</t>
  </si>
  <si>
    <t>100K in Khurrams A/C</t>
  </si>
  <si>
    <t>Marketing</t>
  </si>
  <si>
    <t>Usman Kahloon</t>
  </si>
  <si>
    <t>Khurrams Bank A/c Balance</t>
  </si>
  <si>
    <t>Payment</t>
  </si>
  <si>
    <t>Shahbaz (Designer)</t>
  </si>
  <si>
    <t>Usman Kahloom (Marketing)</t>
  </si>
  <si>
    <t xml:space="preserve">Remaing Balance </t>
  </si>
  <si>
    <t>Advance</t>
  </si>
  <si>
    <t xml:space="preserve">Remaining </t>
  </si>
  <si>
    <t>Royal park-Office</t>
  </si>
  <si>
    <t>Office to STC</t>
  </si>
  <si>
    <t>Interviews</t>
  </si>
  <si>
    <t>HR</t>
  </si>
  <si>
    <t>Flex (standies)</t>
  </si>
  <si>
    <t>Labor</t>
  </si>
  <si>
    <t>Distribution</t>
  </si>
  <si>
    <t>Dilivery</t>
  </si>
  <si>
    <t xml:space="preserve">Lock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</si>
</sst>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3" borderId="1" applyNumberFormat="0" applyAlignment="0" applyProtection="0"/>
    <xf numFmtId="0" fontId="1" fillId="5" borderId="0"/>
    <xf numFmtId="0" fontId="13" fillId="6" borderId="0" applyNumberFormat="0" applyBorder="0" applyAlignment="0" applyProtection="0"/>
    <xf numFmtId="0" fontId="15" fillId="3" borderId="4" applyNumberFormat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6" fillId="3" borderId="1" xfId="1" applyFont="1" applyFill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4" fillId="3" borderId="1" xfId="1" applyFont="1" applyFill="1" applyBorder="1"/>
    <xf numFmtId="0" fontId="2" fillId="5" borderId="0" xfId="1" applyFill="1" applyAlignment="1">
      <alignment horizontal="center"/>
    </xf>
    <xf numFmtId="0" fontId="2" fillId="2" borderId="0" xfId="1" applyFill="1" applyAlignment="1">
      <alignment horizontal="center"/>
    </xf>
    <xf numFmtId="0" fontId="2" fillId="4" borderId="0" xfId="1" applyFill="1" applyAlignment="1">
      <alignment horizontal="center"/>
    </xf>
    <xf numFmtId="0" fontId="2" fillId="3" borderId="1" xfId="1" applyFill="1" applyBorder="1"/>
    <xf numFmtId="0" fontId="2" fillId="0" borderId="0" xfId="1" applyFont="1" applyAlignment="1">
      <alignment horizontal="center"/>
    </xf>
    <xf numFmtId="0" fontId="1" fillId="3" borderId="1" xfId="1" applyFont="1" applyFill="1" applyBorder="1"/>
    <xf numFmtId="0" fontId="0" fillId="3" borderId="1" xfId="1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0" fillId="3" borderId="1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4" fillId="5" borderId="0" xfId="3" applyFont="1"/>
    <xf numFmtId="0" fontId="12" fillId="6" borderId="0" xfId="4" applyFont="1" applyAlignment="1">
      <alignment horizontal="center"/>
    </xf>
    <xf numFmtId="14" fontId="0" fillId="0" borderId="0" xfId="0" applyNumberFormat="1"/>
    <xf numFmtId="0" fontId="15" fillId="3" borderId="4" xfId="5" applyFont="1" applyAlignment="1">
      <alignment horizontal="center"/>
    </xf>
    <xf numFmtId="0" fontId="4" fillId="5" borderId="0" xfId="3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/>
    <xf numFmtId="164" fontId="0" fillId="0" borderId="0" xfId="6" applyNumberFormat="1" applyFont="1" applyAlignment="1">
      <alignment horizontal="center"/>
    </xf>
    <xf numFmtId="164" fontId="0" fillId="0" borderId="0" xfId="6" applyNumberFormat="1" applyFont="1"/>
    <xf numFmtId="164" fontId="4" fillId="0" borderId="0" xfId="6" applyNumberFormat="1" applyFont="1" applyAlignment="1">
      <alignment horizontal="center"/>
    </xf>
    <xf numFmtId="1" fontId="0" fillId="0" borderId="0" xfId="0" applyNumberFormat="1"/>
    <xf numFmtId="1" fontId="4" fillId="0" borderId="0" xfId="0" applyNumberFormat="1" applyFont="1"/>
    <xf numFmtId="43" fontId="0" fillId="0" borderId="0" xfId="6" applyFont="1"/>
    <xf numFmtId="0" fontId="5" fillId="3" borderId="2" xfId="2" applyFont="1" applyBorder="1" applyAlignment="1">
      <alignment horizontal="center"/>
    </xf>
    <xf numFmtId="0" fontId="5" fillId="3" borderId="3" xfId="2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3" borderId="2" xfId="2" applyFont="1" applyBorder="1" applyAlignment="1">
      <alignment horizontal="center"/>
    </xf>
    <xf numFmtId="0" fontId="14" fillId="3" borderId="3" xfId="2" applyFont="1" applyBorder="1" applyAlignment="1">
      <alignment horizontal="center"/>
    </xf>
    <xf numFmtId="6" fontId="0" fillId="0" borderId="0" xfId="0" applyNumberFormat="1" applyAlignment="1">
      <alignment horizontal="center"/>
    </xf>
  </cellXfs>
  <cellStyles count="7">
    <cellStyle name="Accent3" xfId="4" builtinId="37"/>
    <cellStyle name="Calculation" xfId="2" builtinId="22"/>
    <cellStyle name="Comma" xfId="6" builtinId="3"/>
    <cellStyle name="Heading 4" xfId="1" builtinId="19"/>
    <cellStyle name="Normal" xfId="0" builtinId="0"/>
    <cellStyle name="Output" xfId="5" builtinId="21"/>
    <cellStyle name="Style 1" xfId="3"/>
  </cellStyles>
  <dxfs count="315"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623146</xdr:colOff>
      <xdr:row>0</xdr:row>
      <xdr:rowOff>281611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66263</xdr:rowOff>
    </xdr:from>
    <xdr:to>
      <xdr:col>6</xdr:col>
      <xdr:colOff>613621</xdr:colOff>
      <xdr:row>0</xdr:row>
      <xdr:rowOff>295274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3"/>
          <a:ext cx="490963" cy="22901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571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122658</xdr:colOff>
      <xdr:row>0</xdr:row>
      <xdr:rowOff>66264</xdr:rowOff>
    </xdr:from>
    <xdr:to>
      <xdr:col>6</xdr:col>
      <xdr:colOff>613621</xdr:colOff>
      <xdr:row>0</xdr:row>
      <xdr:rowOff>295275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3783" y="66264"/>
          <a:ext cx="490963" cy="2290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102238</xdr:colOff>
      <xdr:row>0</xdr:row>
      <xdr:rowOff>66264</xdr:rowOff>
    </xdr:from>
    <xdr:to>
      <xdr:col>6</xdr:col>
      <xdr:colOff>613622</xdr:colOff>
      <xdr:row>0</xdr:row>
      <xdr:rowOff>304800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363" y="66264"/>
          <a:ext cx="511384" cy="238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356152</xdr:colOff>
      <xdr:row>0</xdr:row>
      <xdr:rowOff>66264</xdr:rowOff>
    </xdr:from>
    <xdr:to>
      <xdr:col>6</xdr:col>
      <xdr:colOff>613621</xdr:colOff>
      <xdr:row>0</xdr:row>
      <xdr:rowOff>186361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277" y="66264"/>
          <a:ext cx="266994" cy="215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4" zoomScale="115" zoomScaleNormal="115" workbookViewId="0">
      <selection activeCell="A2" sqref="A2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6" t="s">
        <v>148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29" t="s">
        <v>91</v>
      </c>
      <c r="G3" s="42" t="s">
        <v>92</v>
      </c>
    </row>
    <row r="4" spans="1:7" x14ac:dyDescent="0.25">
      <c r="A4" s="34" t="s">
        <v>111</v>
      </c>
      <c r="B4" s="29">
        <v>1</v>
      </c>
      <c r="C4" s="2">
        <v>32000</v>
      </c>
      <c r="D4" s="2">
        <f>D72</f>
        <v>33000</v>
      </c>
      <c r="E4" s="2">
        <f>D4-C4</f>
        <v>1000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ht="15" customHeight="1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32000</v>
      </c>
      <c r="D13" s="30">
        <f>SUM(D4:D12)</f>
        <v>33000</v>
      </c>
      <c r="E13" s="30">
        <f>SUM(E4:E11)</f>
        <v>1000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customHeight="1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1630</v>
      </c>
      <c r="D16" s="2">
        <f>E112</f>
        <v>1500</v>
      </c>
      <c r="E16" s="2">
        <f t="shared" ref="E16:E27" si="0">C16-D16</f>
        <v>130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130</v>
      </c>
      <c r="E17" s="2">
        <f t="shared" si="0"/>
        <v>-130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7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ht="15" customHeight="1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22630</v>
      </c>
      <c r="D40" s="12">
        <f>SUM(D16:D39)</f>
        <v>20630</v>
      </c>
      <c r="E40" s="29">
        <f>C40-D40</f>
        <v>2000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9370</v>
      </c>
      <c r="D42" s="12">
        <f>D13-D40</f>
        <v>12370</v>
      </c>
      <c r="E42" s="12">
        <f>SUM(E4:E11,E16:E26)</f>
        <v>3000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234.25</v>
      </c>
      <c r="D44" s="13">
        <f>D42*0.025</f>
        <v>309.25</v>
      </c>
      <c r="E44" s="13">
        <f>C44-D44</f>
        <v>-75</v>
      </c>
      <c r="F44" s="2"/>
      <c r="G44" s="3"/>
    </row>
    <row r="45" spans="1:7" ht="18.75" customHeight="1" x14ac:dyDescent="0.3">
      <c r="A45" s="35" t="s">
        <v>29</v>
      </c>
      <c r="B45" s="29"/>
      <c r="C45" s="14">
        <f>C42-SUM(C43:C44)</f>
        <v>9135.75</v>
      </c>
      <c r="D45" s="14">
        <f>D42-SUM(D43:D44)</f>
        <v>12060.75</v>
      </c>
      <c r="E45" s="14">
        <f>SUM(E42:E44)</f>
        <v>2925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7236.45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5065.5149999999994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2170.9349999999999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4824.3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12060.75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1206.075</v>
      </c>
      <c r="E55" s="2">
        <v>1206</v>
      </c>
      <c r="F55" s="13">
        <f>D55-E55</f>
        <v>7.5000000000045475E-2</v>
      </c>
      <c r="G55" s="2"/>
    </row>
    <row r="56" spans="1:7" x14ac:dyDescent="0.25">
      <c r="A56" s="2" t="s">
        <v>38</v>
      </c>
      <c r="B56" s="2"/>
      <c r="C56" s="2"/>
      <c r="D56" s="13">
        <f>D51/4</f>
        <v>1206.075</v>
      </c>
      <c r="E56" s="2">
        <v>1206</v>
      </c>
      <c r="F56" s="13">
        <f t="shared" ref="F56:F59" si="1">D56-E56</f>
        <v>7.5000000000045475E-2</v>
      </c>
      <c r="G56" s="2"/>
    </row>
    <row r="57" spans="1:7" x14ac:dyDescent="0.25">
      <c r="A57" s="2" t="s">
        <v>39</v>
      </c>
      <c r="B57" s="2"/>
      <c r="C57" s="2"/>
      <c r="D57" s="13">
        <f>D51/4</f>
        <v>1206.075</v>
      </c>
      <c r="E57" s="2">
        <v>1206</v>
      </c>
      <c r="F57" s="13">
        <f t="shared" si="1"/>
        <v>7.5000000000045475E-2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1206.075</v>
      </c>
      <c r="E59" s="2">
        <v>1206</v>
      </c>
      <c r="F59" s="13">
        <f t="shared" si="1"/>
        <v>7.5000000000045475E-2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4824.3</v>
      </c>
      <c r="E60" s="30">
        <f>SUM(E55:E59)</f>
        <v>4824</v>
      </c>
      <c r="F60" s="23">
        <f>SUM(F55:F59)</f>
        <v>0.3000000000001819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>
        <v>33000</v>
      </c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33000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33000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 t="s">
        <v>84</v>
      </c>
      <c r="C96" s="2" t="s">
        <v>81</v>
      </c>
      <c r="D96" s="2" t="s">
        <v>78</v>
      </c>
      <c r="E96" s="2">
        <f>500+200</f>
        <v>700</v>
      </c>
      <c r="F96" s="2"/>
      <c r="G96" s="2"/>
    </row>
    <row r="97" spans="1:7" x14ac:dyDescent="0.25">
      <c r="A97" s="2"/>
      <c r="B97" s="2" t="s">
        <v>85</v>
      </c>
      <c r="C97" s="2" t="s">
        <v>82</v>
      </c>
      <c r="D97" s="2" t="s">
        <v>80</v>
      </c>
      <c r="E97" s="2">
        <f>200+200</f>
        <v>400</v>
      </c>
      <c r="F97" s="2"/>
      <c r="G97" s="2"/>
    </row>
    <row r="98" spans="1:7" x14ac:dyDescent="0.25">
      <c r="A98" s="2"/>
      <c r="B98" s="2" t="s">
        <v>85</v>
      </c>
      <c r="C98" s="2" t="s">
        <v>83</v>
      </c>
      <c r="D98" s="2" t="s">
        <v>79</v>
      </c>
      <c r="E98" s="2">
        <f>200+200</f>
        <v>400</v>
      </c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86</v>
      </c>
      <c r="C118" s="2" t="s">
        <v>87</v>
      </c>
      <c r="D118" s="2" t="s">
        <v>88</v>
      </c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>
        <v>1</v>
      </c>
      <c r="D162" s="39">
        <v>41979</v>
      </c>
      <c r="E162" s="2">
        <v>4500</v>
      </c>
      <c r="F162" s="2"/>
      <c r="G162" s="2"/>
    </row>
    <row r="163" spans="1:7" x14ac:dyDescent="0.25">
      <c r="A163" s="2"/>
      <c r="B163" s="2"/>
      <c r="C163" s="2">
        <v>2</v>
      </c>
      <c r="D163" s="39">
        <v>41979</v>
      </c>
      <c r="E163" s="2">
        <v>4500</v>
      </c>
      <c r="F163" s="2"/>
      <c r="G163" s="2"/>
    </row>
    <row r="164" spans="1:7" x14ac:dyDescent="0.25">
      <c r="A164" s="2"/>
      <c r="B164" s="2"/>
      <c r="C164" s="2">
        <v>3</v>
      </c>
      <c r="D164" s="39">
        <v>41979</v>
      </c>
      <c r="E164" s="2">
        <v>4500</v>
      </c>
      <c r="F164" s="2"/>
      <c r="G164" s="2"/>
    </row>
    <row r="165" spans="1:7" x14ac:dyDescent="0.25">
      <c r="A165" s="2"/>
      <c r="B165" s="2"/>
      <c r="C165" s="2">
        <v>4</v>
      </c>
      <c r="D165" s="39">
        <v>41979</v>
      </c>
      <c r="E165" s="2">
        <v>4500</v>
      </c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18000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 t="s">
        <v>78</v>
      </c>
      <c r="E187" s="2">
        <v>130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314" priority="1" operator="equal">
      <formula>0</formula>
    </cfRule>
    <cfRule type="cellIs" dxfId="313" priority="2" operator="lessThan">
      <formula>0</formula>
    </cfRule>
    <cfRule type="cellIs" dxfId="312" priority="3" operator="greaterThan">
      <formula>0</formula>
    </cfRule>
    <cfRule type="cellIs" dxfId="311" priority="15" operator="greaterThan">
      <formula>0</formula>
    </cfRule>
  </conditionalFormatting>
  <conditionalFormatting sqref="E40">
    <cfRule type="cellIs" dxfId="310" priority="14" operator="lessThan">
      <formula>0</formula>
    </cfRule>
  </conditionalFormatting>
  <conditionalFormatting sqref="E40">
    <cfRule type="cellIs" dxfId="309" priority="13" operator="equal">
      <formula>-1</formula>
    </cfRule>
  </conditionalFormatting>
  <conditionalFormatting sqref="E43:E44 E16:E27">
    <cfRule type="cellIs" dxfId="308" priority="12" operator="greaterThan">
      <formula>0</formula>
    </cfRule>
  </conditionalFormatting>
  <conditionalFormatting sqref="E43:E44 E16:E27">
    <cfRule type="cellIs" dxfId="307" priority="11" operator="lessThan">
      <formula>0</formula>
    </cfRule>
  </conditionalFormatting>
  <conditionalFormatting sqref="E43:E44 E16:E27">
    <cfRule type="cellIs" dxfId="306" priority="10" operator="equal">
      <formula>0</formula>
    </cfRule>
  </conditionalFormatting>
  <conditionalFormatting sqref="E4 E7 E10 E13 E42 E45">
    <cfRule type="cellIs" dxfId="305" priority="7" operator="equal">
      <formula>0</formula>
    </cfRule>
    <cfRule type="cellIs" dxfId="304" priority="8" operator="lessThan">
      <formula>0</formula>
    </cfRule>
    <cfRule type="cellIs" dxfId="303" priority="9" operator="greaterThan">
      <formula>0</formula>
    </cfRule>
  </conditionalFormatting>
  <conditionalFormatting sqref="E5 E8 E11">
    <cfRule type="cellIs" dxfId="302" priority="4" operator="equal">
      <formula>0</formula>
    </cfRule>
    <cfRule type="cellIs" dxfId="301" priority="5" operator="lessThan">
      <formula>0</formula>
    </cfRule>
    <cfRule type="cellIs" dxfId="30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79" priority="1" operator="equal">
      <formula>0</formula>
    </cfRule>
    <cfRule type="cellIs" dxfId="178" priority="2" operator="lessThan">
      <formula>0</formula>
    </cfRule>
    <cfRule type="cellIs" dxfId="177" priority="3" operator="greaterThan">
      <formula>0</formula>
    </cfRule>
    <cfRule type="cellIs" dxfId="176" priority="15" operator="greaterThan">
      <formula>0</formula>
    </cfRule>
  </conditionalFormatting>
  <conditionalFormatting sqref="E40">
    <cfRule type="cellIs" dxfId="175" priority="14" operator="lessThan">
      <formula>0</formula>
    </cfRule>
  </conditionalFormatting>
  <conditionalFormatting sqref="E40">
    <cfRule type="cellIs" dxfId="174" priority="13" operator="equal">
      <formula>-1</formula>
    </cfRule>
  </conditionalFormatting>
  <conditionalFormatting sqref="E43:E44 E16:E27">
    <cfRule type="cellIs" dxfId="173" priority="12" operator="greaterThan">
      <formula>0</formula>
    </cfRule>
  </conditionalFormatting>
  <conditionalFormatting sqref="E43:E44 E16:E27">
    <cfRule type="cellIs" dxfId="172" priority="11" operator="lessThan">
      <formula>0</formula>
    </cfRule>
  </conditionalFormatting>
  <conditionalFormatting sqref="E43:E44 E16:E27">
    <cfRule type="cellIs" dxfId="171" priority="10" operator="equal">
      <formula>0</formula>
    </cfRule>
  </conditionalFormatting>
  <conditionalFormatting sqref="E4 E7 E10 E13 E42 E45">
    <cfRule type="cellIs" dxfId="170" priority="7" operator="equal">
      <formula>0</formula>
    </cfRule>
    <cfRule type="cellIs" dxfId="169" priority="8" operator="lessThan">
      <formula>0</formula>
    </cfRule>
    <cfRule type="cellIs" dxfId="168" priority="9" operator="greaterThan">
      <formula>0</formula>
    </cfRule>
  </conditionalFormatting>
  <conditionalFormatting sqref="E5 E8 E11">
    <cfRule type="cellIs" dxfId="167" priority="4" operator="equal">
      <formula>0</formula>
    </cfRule>
    <cfRule type="cellIs" dxfId="166" priority="5" operator="lessThan">
      <formula>0</formula>
    </cfRule>
    <cfRule type="cellIs" dxfId="165" priority="6" operator="greaterThan">
      <formula>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64" priority="1" operator="equal">
      <formula>0</formula>
    </cfRule>
    <cfRule type="cellIs" dxfId="163" priority="2" operator="lessThan">
      <formula>0</formula>
    </cfRule>
    <cfRule type="cellIs" dxfId="162" priority="3" operator="greaterThan">
      <formula>0</formula>
    </cfRule>
    <cfRule type="cellIs" dxfId="161" priority="15" operator="greaterThan">
      <formula>0</formula>
    </cfRule>
  </conditionalFormatting>
  <conditionalFormatting sqref="E40">
    <cfRule type="cellIs" dxfId="160" priority="14" operator="lessThan">
      <formula>0</formula>
    </cfRule>
  </conditionalFormatting>
  <conditionalFormatting sqref="E40">
    <cfRule type="cellIs" dxfId="159" priority="13" operator="equal">
      <formula>-1</formula>
    </cfRule>
  </conditionalFormatting>
  <conditionalFormatting sqref="E43:E44 E16:E27">
    <cfRule type="cellIs" dxfId="158" priority="12" operator="greaterThan">
      <formula>0</formula>
    </cfRule>
  </conditionalFormatting>
  <conditionalFormatting sqref="E43:E44 E16:E27">
    <cfRule type="cellIs" dxfId="157" priority="11" operator="lessThan">
      <formula>0</formula>
    </cfRule>
  </conditionalFormatting>
  <conditionalFormatting sqref="E43:E44 E16:E27">
    <cfRule type="cellIs" dxfId="156" priority="10" operator="equal">
      <formula>0</formula>
    </cfRule>
  </conditionalFormatting>
  <conditionalFormatting sqref="E4 E7 E10 E13 E42 E45">
    <cfRule type="cellIs" dxfId="155" priority="7" operator="equal">
      <formula>0</formula>
    </cfRule>
    <cfRule type="cellIs" dxfId="154" priority="8" operator="lessThan">
      <formula>0</formula>
    </cfRule>
    <cfRule type="cellIs" dxfId="153" priority="9" operator="greaterThan">
      <formula>0</formula>
    </cfRule>
  </conditionalFormatting>
  <conditionalFormatting sqref="E5 E8 E11">
    <cfRule type="cellIs" dxfId="152" priority="4" operator="equal">
      <formula>0</formula>
    </cfRule>
    <cfRule type="cellIs" dxfId="151" priority="5" operator="lessThan">
      <formula>0</formula>
    </cfRule>
    <cfRule type="cellIs" dxfId="150" priority="6" operator="greater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49" priority="1" operator="equal">
      <formula>0</formula>
    </cfRule>
    <cfRule type="cellIs" dxfId="148" priority="2" operator="lessThan">
      <formula>0</formula>
    </cfRule>
    <cfRule type="cellIs" dxfId="147" priority="3" operator="greaterThan">
      <formula>0</formula>
    </cfRule>
    <cfRule type="cellIs" dxfId="146" priority="15" operator="greaterThan">
      <formula>0</formula>
    </cfRule>
  </conditionalFormatting>
  <conditionalFormatting sqref="E40">
    <cfRule type="cellIs" dxfId="145" priority="14" operator="lessThan">
      <formula>0</formula>
    </cfRule>
  </conditionalFormatting>
  <conditionalFormatting sqref="E40">
    <cfRule type="cellIs" dxfId="144" priority="13" operator="equal">
      <formula>-1</formula>
    </cfRule>
  </conditionalFormatting>
  <conditionalFormatting sqref="E43:E44 E16:E27">
    <cfRule type="cellIs" dxfId="143" priority="12" operator="greaterThan">
      <formula>0</formula>
    </cfRule>
  </conditionalFormatting>
  <conditionalFormatting sqref="E43:E44 E16:E27">
    <cfRule type="cellIs" dxfId="142" priority="11" operator="lessThan">
      <formula>0</formula>
    </cfRule>
  </conditionalFormatting>
  <conditionalFormatting sqref="E43:E44 E16:E27">
    <cfRule type="cellIs" dxfId="141" priority="10" operator="equal">
      <formula>0</formula>
    </cfRule>
  </conditionalFormatting>
  <conditionalFormatting sqref="E4 E7 E10 E13 E42 E45">
    <cfRule type="cellIs" dxfId="140" priority="7" operator="equal">
      <formula>0</formula>
    </cfRule>
    <cfRule type="cellIs" dxfId="139" priority="8" operator="lessThan">
      <formula>0</formula>
    </cfRule>
    <cfRule type="cellIs" dxfId="138" priority="9" operator="greaterThan">
      <formula>0</formula>
    </cfRule>
  </conditionalFormatting>
  <conditionalFormatting sqref="E5 E8 E11">
    <cfRule type="cellIs" dxfId="137" priority="4" operator="equal">
      <formula>0</formula>
    </cfRule>
    <cfRule type="cellIs" dxfId="136" priority="5" operator="lessThan">
      <formula>0</formula>
    </cfRule>
    <cfRule type="cellIs" dxfId="135" priority="6" operator="greater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34" priority="1" operator="equal">
      <formula>0</formula>
    </cfRule>
    <cfRule type="cellIs" dxfId="133" priority="2" operator="lessThan">
      <formula>0</formula>
    </cfRule>
    <cfRule type="cellIs" dxfId="132" priority="3" operator="greaterThan">
      <formula>0</formula>
    </cfRule>
    <cfRule type="cellIs" dxfId="131" priority="15" operator="greaterThan">
      <formula>0</formula>
    </cfRule>
  </conditionalFormatting>
  <conditionalFormatting sqref="E40">
    <cfRule type="cellIs" dxfId="130" priority="14" operator="lessThan">
      <formula>0</formula>
    </cfRule>
  </conditionalFormatting>
  <conditionalFormatting sqref="E40">
    <cfRule type="cellIs" dxfId="129" priority="13" operator="equal">
      <formula>-1</formula>
    </cfRule>
  </conditionalFormatting>
  <conditionalFormatting sqref="E43:E44 E16:E27">
    <cfRule type="cellIs" dxfId="128" priority="12" operator="greaterThan">
      <formula>0</formula>
    </cfRule>
  </conditionalFormatting>
  <conditionalFormatting sqref="E43:E44 E16:E27">
    <cfRule type="cellIs" dxfId="127" priority="11" operator="lessThan">
      <formula>0</formula>
    </cfRule>
  </conditionalFormatting>
  <conditionalFormatting sqref="E43:E44 E16:E27">
    <cfRule type="cellIs" dxfId="126" priority="10" operator="equal">
      <formula>0</formula>
    </cfRule>
  </conditionalFormatting>
  <conditionalFormatting sqref="E4 E7 E10 E13 E42 E45">
    <cfRule type="cellIs" dxfId="125" priority="7" operator="equal">
      <formula>0</formula>
    </cfRule>
    <cfRule type="cellIs" dxfId="124" priority="8" operator="lessThan">
      <formula>0</formula>
    </cfRule>
    <cfRule type="cellIs" dxfId="123" priority="9" operator="greaterThan">
      <formula>0</formula>
    </cfRule>
  </conditionalFormatting>
  <conditionalFormatting sqref="E5 E8 E11">
    <cfRule type="cellIs" dxfId="122" priority="4" operator="equal">
      <formula>0</formula>
    </cfRule>
    <cfRule type="cellIs" dxfId="121" priority="5" operator="lessThan">
      <formula>0</formula>
    </cfRule>
    <cfRule type="cellIs" dxfId="120" priority="6" operator="greaterThan">
      <formula>0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19" priority="1" operator="equal">
      <formula>0</formula>
    </cfRule>
    <cfRule type="cellIs" dxfId="118" priority="2" operator="lessThan">
      <formula>0</formula>
    </cfRule>
    <cfRule type="cellIs" dxfId="117" priority="3" operator="greaterThan">
      <formula>0</formula>
    </cfRule>
    <cfRule type="cellIs" dxfId="116" priority="15" operator="greaterThan">
      <formula>0</formula>
    </cfRule>
  </conditionalFormatting>
  <conditionalFormatting sqref="E40">
    <cfRule type="cellIs" dxfId="115" priority="14" operator="lessThan">
      <formula>0</formula>
    </cfRule>
  </conditionalFormatting>
  <conditionalFormatting sqref="E40">
    <cfRule type="cellIs" dxfId="114" priority="13" operator="equal">
      <formula>-1</formula>
    </cfRule>
  </conditionalFormatting>
  <conditionalFormatting sqref="E43:E44 E16:E27">
    <cfRule type="cellIs" dxfId="113" priority="12" operator="greaterThan">
      <formula>0</formula>
    </cfRule>
  </conditionalFormatting>
  <conditionalFormatting sqref="E43:E44 E16:E27">
    <cfRule type="cellIs" dxfId="112" priority="11" operator="lessThan">
      <formula>0</formula>
    </cfRule>
  </conditionalFormatting>
  <conditionalFormatting sqref="E43:E44 E16:E27">
    <cfRule type="cellIs" dxfId="111" priority="10" operator="equal">
      <formula>0</formula>
    </cfRule>
  </conditionalFormatting>
  <conditionalFormatting sqref="E4 E7 E10 E13 E42 E45">
    <cfRule type="cellIs" dxfId="110" priority="7" operator="equal">
      <formula>0</formula>
    </cfRule>
    <cfRule type="cellIs" dxfId="109" priority="8" operator="lessThan">
      <formula>0</formula>
    </cfRule>
    <cfRule type="cellIs" dxfId="108" priority="9" operator="greaterThan">
      <formula>0</formula>
    </cfRule>
  </conditionalFormatting>
  <conditionalFormatting sqref="E5 E8 E11">
    <cfRule type="cellIs" dxfId="107" priority="4" operator="equal">
      <formula>0</formula>
    </cfRule>
    <cfRule type="cellIs" dxfId="106" priority="5" operator="lessThan">
      <formula>0</formula>
    </cfRule>
    <cfRule type="cellIs" dxfId="105" priority="6" operator="greaterThan">
      <formula>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04" priority="1" operator="equal">
      <formula>0</formula>
    </cfRule>
    <cfRule type="cellIs" dxfId="103" priority="2" operator="lessThan">
      <formula>0</formula>
    </cfRule>
    <cfRule type="cellIs" dxfId="102" priority="3" operator="greaterThan">
      <formula>0</formula>
    </cfRule>
    <cfRule type="cellIs" dxfId="101" priority="15" operator="greaterThan">
      <formula>0</formula>
    </cfRule>
  </conditionalFormatting>
  <conditionalFormatting sqref="E40">
    <cfRule type="cellIs" dxfId="100" priority="14" operator="lessThan">
      <formula>0</formula>
    </cfRule>
  </conditionalFormatting>
  <conditionalFormatting sqref="E40">
    <cfRule type="cellIs" dxfId="99" priority="13" operator="equal">
      <formula>-1</formula>
    </cfRule>
  </conditionalFormatting>
  <conditionalFormatting sqref="E43:E44 E16:E27">
    <cfRule type="cellIs" dxfId="98" priority="12" operator="greaterThan">
      <formula>0</formula>
    </cfRule>
  </conditionalFormatting>
  <conditionalFormatting sqref="E43:E44 E16:E27">
    <cfRule type="cellIs" dxfId="97" priority="11" operator="lessThan">
      <formula>0</formula>
    </cfRule>
  </conditionalFormatting>
  <conditionalFormatting sqref="E43:E44 E16:E27">
    <cfRule type="cellIs" dxfId="96" priority="10" operator="equal">
      <formula>0</formula>
    </cfRule>
  </conditionalFormatting>
  <conditionalFormatting sqref="E4 E7 E10 E13 E42 E45">
    <cfRule type="cellIs" dxfId="95" priority="7" operator="equal">
      <formula>0</formula>
    </cfRule>
    <cfRule type="cellIs" dxfId="94" priority="8" operator="lessThan">
      <formula>0</formula>
    </cfRule>
    <cfRule type="cellIs" dxfId="93" priority="9" operator="greaterThan">
      <formula>0</formula>
    </cfRule>
  </conditionalFormatting>
  <conditionalFormatting sqref="E5 E8 E11">
    <cfRule type="cellIs" dxfId="92" priority="4" operator="equal">
      <formula>0</formula>
    </cfRule>
    <cfRule type="cellIs" dxfId="91" priority="5" operator="lessThan">
      <formula>0</formula>
    </cfRule>
    <cfRule type="cellIs" dxfId="90" priority="6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38"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x14ac:dyDescent="0.25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x14ac:dyDescent="0.25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89" priority="1" operator="equal">
      <formula>0</formula>
    </cfRule>
    <cfRule type="cellIs" dxfId="88" priority="2" operator="lessThan">
      <formula>0</formula>
    </cfRule>
    <cfRule type="cellIs" dxfId="87" priority="3" operator="greaterThan">
      <formula>0</formula>
    </cfRule>
    <cfRule type="cellIs" dxfId="86" priority="15" operator="greaterThan">
      <formula>0</formula>
    </cfRule>
  </conditionalFormatting>
  <conditionalFormatting sqref="E40">
    <cfRule type="cellIs" dxfId="85" priority="14" operator="lessThan">
      <formula>0</formula>
    </cfRule>
  </conditionalFormatting>
  <conditionalFormatting sqref="E40">
    <cfRule type="cellIs" dxfId="84" priority="13" operator="equal">
      <formula>-1</formula>
    </cfRule>
  </conditionalFormatting>
  <conditionalFormatting sqref="E43:E44 E16:E27">
    <cfRule type="cellIs" dxfId="83" priority="12" operator="greaterThan">
      <formula>0</formula>
    </cfRule>
  </conditionalFormatting>
  <conditionalFormatting sqref="E43:E44 E16:E27">
    <cfRule type="cellIs" dxfId="82" priority="11" operator="lessThan">
      <formula>0</formula>
    </cfRule>
  </conditionalFormatting>
  <conditionalFormatting sqref="E43:E44 E16:E27">
    <cfRule type="cellIs" dxfId="81" priority="10" operator="equal">
      <formula>0</formula>
    </cfRule>
  </conditionalFormatting>
  <conditionalFormatting sqref="E4 E7 E10 E13 E42 E45">
    <cfRule type="cellIs" dxfId="80" priority="7" operator="equal">
      <formula>0</formula>
    </cfRule>
    <cfRule type="cellIs" dxfId="79" priority="8" operator="lessThan">
      <formula>0</formula>
    </cfRule>
    <cfRule type="cellIs" dxfId="78" priority="9" operator="greaterThan">
      <formula>0</formula>
    </cfRule>
  </conditionalFormatting>
  <conditionalFormatting sqref="E5 E8 E11">
    <cfRule type="cellIs" dxfId="77" priority="4" operator="equal">
      <formula>0</formula>
    </cfRule>
    <cfRule type="cellIs" dxfId="76" priority="5" operator="lessThan">
      <formula>0</formula>
    </cfRule>
    <cfRule type="cellIs" dxfId="75" priority="6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74" priority="1" operator="equal">
      <formula>0</formula>
    </cfRule>
    <cfRule type="cellIs" dxfId="73" priority="2" operator="lessThan">
      <formula>0</formula>
    </cfRule>
    <cfRule type="cellIs" dxfId="72" priority="3" operator="greaterThan">
      <formula>0</formula>
    </cfRule>
    <cfRule type="cellIs" dxfId="71" priority="15" operator="greaterThan">
      <formula>0</formula>
    </cfRule>
  </conditionalFormatting>
  <conditionalFormatting sqref="E40">
    <cfRule type="cellIs" dxfId="70" priority="14" operator="lessThan">
      <formula>0</formula>
    </cfRule>
  </conditionalFormatting>
  <conditionalFormatting sqref="E40">
    <cfRule type="cellIs" dxfId="69" priority="13" operator="equal">
      <formula>-1</formula>
    </cfRule>
  </conditionalFormatting>
  <conditionalFormatting sqref="E43:E44 E16:E27">
    <cfRule type="cellIs" dxfId="68" priority="12" operator="greaterThan">
      <formula>0</formula>
    </cfRule>
  </conditionalFormatting>
  <conditionalFormatting sqref="E43:E44 E16:E27">
    <cfRule type="cellIs" dxfId="67" priority="11" operator="lessThan">
      <formula>0</formula>
    </cfRule>
  </conditionalFormatting>
  <conditionalFormatting sqref="E43:E44 E16:E27">
    <cfRule type="cellIs" dxfId="66" priority="10" operator="equal">
      <formula>0</formula>
    </cfRule>
  </conditionalFormatting>
  <conditionalFormatting sqref="E4 E7 E10 E13 E42 E45">
    <cfRule type="cellIs" dxfId="65" priority="7" operator="equal">
      <formula>0</formula>
    </cfRule>
    <cfRule type="cellIs" dxfId="64" priority="8" operator="lessThan">
      <formula>0</formula>
    </cfRule>
    <cfRule type="cellIs" dxfId="63" priority="9" operator="greaterThan">
      <formula>0</formula>
    </cfRule>
  </conditionalFormatting>
  <conditionalFormatting sqref="E5 E8 E11">
    <cfRule type="cellIs" dxfId="62" priority="4" operator="equal">
      <formula>0</formula>
    </cfRule>
    <cfRule type="cellIs" dxfId="61" priority="5" operator="lessThan">
      <formula>0</formula>
    </cfRule>
    <cfRule type="cellIs" dxfId="60" priority="6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59" priority="1" operator="equal">
      <formula>0</formula>
    </cfRule>
    <cfRule type="cellIs" dxfId="58" priority="2" operator="lessThan">
      <formula>0</formula>
    </cfRule>
    <cfRule type="cellIs" dxfId="57" priority="3" operator="greaterThan">
      <formula>0</formula>
    </cfRule>
    <cfRule type="cellIs" dxfId="56" priority="15" operator="greaterThan">
      <formula>0</formula>
    </cfRule>
  </conditionalFormatting>
  <conditionalFormatting sqref="E40">
    <cfRule type="cellIs" dxfId="55" priority="14" operator="lessThan">
      <formula>0</formula>
    </cfRule>
  </conditionalFormatting>
  <conditionalFormatting sqref="E40">
    <cfRule type="cellIs" dxfId="54" priority="13" operator="equal">
      <formula>-1</formula>
    </cfRule>
  </conditionalFormatting>
  <conditionalFormatting sqref="E43:E44 E16:E27">
    <cfRule type="cellIs" dxfId="53" priority="12" operator="greaterThan">
      <formula>0</formula>
    </cfRule>
  </conditionalFormatting>
  <conditionalFormatting sqref="E43:E44 E16:E27">
    <cfRule type="cellIs" dxfId="52" priority="11" operator="lessThan">
      <formula>0</formula>
    </cfRule>
  </conditionalFormatting>
  <conditionalFormatting sqref="E43:E44 E16:E27">
    <cfRule type="cellIs" dxfId="51" priority="10" operator="equal">
      <formula>0</formula>
    </cfRule>
  </conditionalFormatting>
  <conditionalFormatting sqref="E4 E7 E10 E13 E42 E45">
    <cfRule type="cellIs" dxfId="50" priority="7" operator="equal">
      <formula>0</formula>
    </cfRule>
    <cfRule type="cellIs" dxfId="49" priority="8" operator="lessThan">
      <formula>0</formula>
    </cfRule>
    <cfRule type="cellIs" dxfId="48" priority="9" operator="greaterThan">
      <formula>0</formula>
    </cfRule>
  </conditionalFormatting>
  <conditionalFormatting sqref="E5 E8 E11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  <cfRule type="cellIs" dxfId="41" priority="15" operator="greaterThan">
      <formula>0</formula>
    </cfRule>
  </conditionalFormatting>
  <conditionalFormatting sqref="E40">
    <cfRule type="cellIs" dxfId="40" priority="14" operator="lessThan">
      <formula>0</formula>
    </cfRule>
  </conditionalFormatting>
  <conditionalFormatting sqref="E40">
    <cfRule type="cellIs" dxfId="39" priority="13" operator="equal">
      <formula>-1</formula>
    </cfRule>
  </conditionalFormatting>
  <conditionalFormatting sqref="E43:E44 E16:E27">
    <cfRule type="cellIs" dxfId="38" priority="12" operator="greaterThan">
      <formula>0</formula>
    </cfRule>
  </conditionalFormatting>
  <conditionalFormatting sqref="E43:E44 E16:E27">
    <cfRule type="cellIs" dxfId="37" priority="11" operator="lessThan">
      <formula>0</formula>
    </cfRule>
  </conditionalFormatting>
  <conditionalFormatting sqref="E43:E44 E16:E27">
    <cfRule type="cellIs" dxfId="36" priority="10" operator="equal">
      <formula>0</formula>
    </cfRule>
  </conditionalFormatting>
  <conditionalFormatting sqref="E4 E7 E10 E13 E42 E45">
    <cfRule type="cellIs" dxfId="35" priority="7" operator="equal">
      <formula>0</formula>
    </cfRule>
    <cfRule type="cellIs" dxfId="34" priority="8" operator="lessThan">
      <formula>0</formula>
    </cfRule>
    <cfRule type="cellIs" dxfId="33" priority="9" operator="greaterThan">
      <formula>0</formula>
    </cfRule>
  </conditionalFormatting>
  <conditionalFormatting sqref="E5 E8 E11">
    <cfRule type="cellIs" dxfId="32" priority="4" operator="equal">
      <formula>0</formula>
    </cfRule>
    <cfRule type="cellIs" dxfId="31" priority="5" operator="lessThan">
      <formula>0</formula>
    </cfRule>
    <cfRule type="cellIs" dxfId="30" priority="6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42" workbookViewId="0">
      <selection activeCell="A58" sqref="A58:XFD5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0" t="s">
        <v>93</v>
      </c>
      <c r="B1" s="61"/>
      <c r="C1" s="61"/>
      <c r="D1" s="61"/>
      <c r="E1" s="61"/>
      <c r="F1" s="61"/>
      <c r="G1" s="6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2" t="s">
        <v>92</v>
      </c>
    </row>
    <row r="4" spans="1:7" x14ac:dyDescent="0.25">
      <c r="A4" s="34" t="s">
        <v>112</v>
      </c>
      <c r="B4" s="29">
        <v>1</v>
      </c>
      <c r="C4" s="2">
        <v>23000</v>
      </c>
      <c r="D4" s="2">
        <f>D72</f>
        <v>25000</v>
      </c>
      <c r="E4" s="2">
        <f>D4-C4</f>
        <v>2000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23000</v>
      </c>
      <c r="D13" s="30">
        <f>SUM(D4:D12)</f>
        <v>25000</v>
      </c>
      <c r="E13" s="30">
        <f>SUM(E4:E11)</f>
        <v>2000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300</v>
      </c>
      <c r="D16" s="2">
        <f>E112</f>
        <v>300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>
        <v>135</v>
      </c>
      <c r="D17" s="2">
        <f>E203</f>
        <v>135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</v>
      </c>
      <c r="D20" s="2">
        <f>E134</f>
        <v>1000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</v>
      </c>
      <c r="D26" s="2">
        <f>E157</f>
        <v>100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12000</v>
      </c>
      <c r="D27" s="2">
        <f>E362</f>
        <v>11500</v>
      </c>
      <c r="E27" s="2">
        <f t="shared" si="0"/>
        <v>500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13535</v>
      </c>
      <c r="D40" s="12">
        <f>SUM(D16:D39)</f>
        <v>13035</v>
      </c>
      <c r="E40" s="29">
        <f>C40-D40</f>
        <v>500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9465</v>
      </c>
      <c r="D42" s="12">
        <f>D13-D40</f>
        <v>11965</v>
      </c>
      <c r="E42" s="12">
        <f>SUM(E4:E11,E16:E26)</f>
        <v>2000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236.625</v>
      </c>
      <c r="D44" s="13">
        <f>D42*0.025</f>
        <v>299.125</v>
      </c>
      <c r="E44" s="13">
        <f>C44-D44</f>
        <v>-62.5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9228.375</v>
      </c>
      <c r="D45" s="14">
        <f>D42-SUM(D43:D44)</f>
        <v>11665.875</v>
      </c>
      <c r="E45" s="14">
        <f>SUM(E42:E44)</f>
        <v>1937.5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6999.5249999999996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4899.6674999999996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2099.8574999999996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4666.3500000000004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11665.875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1166.5875000000001</v>
      </c>
      <c r="E55" s="2">
        <v>1300</v>
      </c>
      <c r="F55" s="13">
        <f>D55-E55</f>
        <v>-133.41249999999991</v>
      </c>
      <c r="G55" s="2"/>
    </row>
    <row r="56" spans="1:7" x14ac:dyDescent="0.25">
      <c r="A56" s="2" t="s">
        <v>38</v>
      </c>
      <c r="B56" s="2"/>
      <c r="C56" s="2"/>
      <c r="D56" s="13">
        <f>D51/4</f>
        <v>1166.5875000000001</v>
      </c>
      <c r="E56" s="2">
        <v>1300</v>
      </c>
      <c r="F56" s="13">
        <f t="shared" ref="F56:F59" si="1">D56-E56</f>
        <v>-133.41249999999991</v>
      </c>
      <c r="G56" s="2"/>
    </row>
    <row r="57" spans="1:7" x14ac:dyDescent="0.25">
      <c r="A57" s="2" t="s">
        <v>39</v>
      </c>
      <c r="B57" s="2"/>
      <c r="C57" s="2"/>
      <c r="D57" s="13">
        <f>D51/4</f>
        <v>1166.5875000000001</v>
      </c>
      <c r="E57" s="2">
        <v>1300</v>
      </c>
      <c r="F57" s="13">
        <f t="shared" si="1"/>
        <v>-133.41249999999991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 t="s">
        <v>90</v>
      </c>
      <c r="B59" s="2"/>
      <c r="C59" s="2"/>
      <c r="D59" s="13">
        <f>D51/4</f>
        <v>1166.5875000000001</v>
      </c>
      <c r="E59" s="2">
        <v>1300</v>
      </c>
      <c r="F59" s="13">
        <f t="shared" si="1"/>
        <v>-133.41249999999991</v>
      </c>
      <c r="G59" s="2"/>
    </row>
    <row r="60" spans="1:7" ht="18.75" x14ac:dyDescent="0.3">
      <c r="A60" s="30" t="s">
        <v>40</v>
      </c>
      <c r="B60" s="30"/>
      <c r="C60" s="22"/>
      <c r="D60" s="23">
        <f>SUM(D55:D59)</f>
        <v>4666.3500000000004</v>
      </c>
      <c r="E60" s="30">
        <f>SUM(E55:E59)</f>
        <v>5200</v>
      </c>
      <c r="F60" s="23">
        <f>SUM(F55:F59)</f>
        <v>-533.64999999999964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t="s">
        <v>100</v>
      </c>
      <c r="B65" t="s">
        <v>95</v>
      </c>
      <c r="D65" s="2">
        <v>25000</v>
      </c>
      <c r="E65" s="2"/>
      <c r="F65" s="2"/>
      <c r="G65" s="2"/>
    </row>
    <row r="66" spans="1:7" x14ac:dyDescent="0.25">
      <c r="A66" s="2" t="s">
        <v>101</v>
      </c>
      <c r="B66" t="s">
        <v>97</v>
      </c>
      <c r="D66" s="2"/>
      <c r="E66" s="2"/>
      <c r="F66" s="2"/>
      <c r="G66" s="2"/>
    </row>
    <row r="67" spans="1:7" x14ac:dyDescent="0.25">
      <c r="A67" s="2"/>
      <c r="B67" t="s">
        <v>98</v>
      </c>
      <c r="D67" s="2"/>
      <c r="E67" s="2"/>
      <c r="F67" s="2"/>
      <c r="G67" s="2"/>
    </row>
    <row r="68" spans="1:7" x14ac:dyDescent="0.25">
      <c r="A68" s="2"/>
      <c r="B68" t="s">
        <v>99</v>
      </c>
      <c r="C68" s="2"/>
      <c r="D68" s="2"/>
      <c r="E68" s="2"/>
      <c r="F68" s="2"/>
      <c r="G68" s="2"/>
    </row>
    <row r="69" spans="1:7" x14ac:dyDescent="0.25">
      <c r="A69" s="2" t="s">
        <v>102</v>
      </c>
      <c r="B69" s="2" t="s">
        <v>103</v>
      </c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25000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t="s">
        <v>94</v>
      </c>
      <c r="B74" t="s">
        <v>96</v>
      </c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25000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85</v>
      </c>
      <c r="D96" s="2"/>
      <c r="E96" s="2">
        <v>300</v>
      </c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300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107</v>
      </c>
      <c r="C118" s="2" t="s">
        <v>87</v>
      </c>
      <c r="D118" s="2"/>
      <c r="E118" s="2">
        <v>1000</v>
      </c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1000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 t="s">
        <v>108</v>
      </c>
      <c r="D141" s="2"/>
      <c r="E141" s="2">
        <v>100</v>
      </c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100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 t="s">
        <v>89</v>
      </c>
      <c r="D187" s="2"/>
      <c r="E187" s="2">
        <v>135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135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 t="s">
        <v>106</v>
      </c>
      <c r="D346" s="2"/>
      <c r="E346" s="2">
        <v>11500</v>
      </c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11500</v>
      </c>
    </row>
  </sheetData>
  <mergeCells count="3">
    <mergeCell ref="A1:G1"/>
    <mergeCell ref="F54:G54"/>
    <mergeCell ref="A62:D62"/>
  </mergeCells>
  <conditionalFormatting sqref="E40">
    <cfRule type="cellIs" dxfId="299" priority="1" operator="equal">
      <formula>0</formula>
    </cfRule>
    <cfRule type="cellIs" dxfId="298" priority="2" operator="lessThan">
      <formula>0</formula>
    </cfRule>
    <cfRule type="cellIs" dxfId="297" priority="3" operator="greaterThan">
      <formula>0</formula>
    </cfRule>
    <cfRule type="cellIs" dxfId="296" priority="15" operator="greaterThan">
      <formula>0</formula>
    </cfRule>
  </conditionalFormatting>
  <conditionalFormatting sqref="E40">
    <cfRule type="cellIs" dxfId="295" priority="14" operator="lessThan">
      <formula>0</formula>
    </cfRule>
  </conditionalFormatting>
  <conditionalFormatting sqref="E40">
    <cfRule type="cellIs" dxfId="294" priority="13" operator="equal">
      <formula>-1</formula>
    </cfRule>
  </conditionalFormatting>
  <conditionalFormatting sqref="E43:E44 E16:E27">
    <cfRule type="cellIs" dxfId="293" priority="12" operator="greaterThan">
      <formula>0</formula>
    </cfRule>
  </conditionalFormatting>
  <conditionalFormatting sqref="E43:E44 E16:E27">
    <cfRule type="cellIs" dxfId="292" priority="11" operator="lessThan">
      <formula>0</formula>
    </cfRule>
  </conditionalFormatting>
  <conditionalFormatting sqref="E43:E44 E16:E27">
    <cfRule type="cellIs" dxfId="291" priority="10" operator="equal">
      <formula>0</formula>
    </cfRule>
  </conditionalFormatting>
  <conditionalFormatting sqref="E4 E7 E10 E13 E42 E45">
    <cfRule type="cellIs" dxfId="290" priority="7" operator="equal">
      <formula>0</formula>
    </cfRule>
    <cfRule type="cellIs" dxfId="289" priority="8" operator="lessThan">
      <formula>0</formula>
    </cfRule>
    <cfRule type="cellIs" dxfId="288" priority="9" operator="greaterThan">
      <formula>0</formula>
    </cfRule>
  </conditionalFormatting>
  <conditionalFormatting sqref="E5 E8 E11">
    <cfRule type="cellIs" dxfId="287" priority="4" operator="equal">
      <formula>0</formula>
    </cfRule>
    <cfRule type="cellIs" dxfId="286" priority="5" operator="lessThan">
      <formula>0</formula>
    </cfRule>
    <cfRule type="cellIs" dxfId="28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9" priority="1" operator="equal">
      <formula>0</formula>
    </cfRule>
    <cfRule type="cellIs" dxfId="28" priority="2" operator="lessThan">
      <formula>0</formula>
    </cfRule>
    <cfRule type="cellIs" dxfId="27" priority="3" operator="greaterThan">
      <formula>0</formula>
    </cfRule>
    <cfRule type="cellIs" dxfId="26" priority="15" operator="greaterThan">
      <formula>0</formula>
    </cfRule>
  </conditionalFormatting>
  <conditionalFormatting sqref="E40">
    <cfRule type="cellIs" dxfId="25" priority="14" operator="lessThan">
      <formula>0</formula>
    </cfRule>
  </conditionalFormatting>
  <conditionalFormatting sqref="E40">
    <cfRule type="cellIs" dxfId="24" priority="13" operator="equal">
      <formula>-1</formula>
    </cfRule>
  </conditionalFormatting>
  <conditionalFormatting sqref="E43:E44 E16:E27">
    <cfRule type="cellIs" dxfId="23" priority="12" operator="greaterThan">
      <formula>0</formula>
    </cfRule>
  </conditionalFormatting>
  <conditionalFormatting sqref="E43:E44 E16:E27">
    <cfRule type="cellIs" dxfId="22" priority="11" operator="lessThan">
      <formula>0</formula>
    </cfRule>
  </conditionalFormatting>
  <conditionalFormatting sqref="E43:E44 E16:E27">
    <cfRule type="cellIs" dxfId="21" priority="10" operator="equal">
      <formula>0</formula>
    </cfRule>
  </conditionalFormatting>
  <conditionalFormatting sqref="E4 E7 E10 E13 E42 E45">
    <cfRule type="cellIs" dxfId="20" priority="7" operator="equal">
      <formula>0</formula>
    </cfRule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E5 E8 E11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71" workbookViewId="0">
      <selection activeCell="D82" sqref="D82:D89"/>
    </sheetView>
  </sheetViews>
  <sheetFormatPr defaultRowHeight="15" x14ac:dyDescent="0.25"/>
  <cols>
    <col min="1" max="1" width="18" customWidth="1"/>
    <col min="2" max="2" width="7.85546875" customWidth="1"/>
    <col min="3" max="3" width="13.42578125" customWidth="1"/>
    <col min="4" max="4" width="12.28515625" customWidth="1"/>
    <col min="5" max="5" width="12" customWidth="1"/>
    <col min="6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6.25" x14ac:dyDescent="0.4">
      <c r="A1" s="56" t="s">
        <v>147</v>
      </c>
      <c r="B1" s="57"/>
      <c r="C1" s="57"/>
      <c r="D1" s="57"/>
      <c r="E1" s="57"/>
      <c r="F1" s="57"/>
      <c r="G1" s="57"/>
    </row>
    <row r="2" spans="1:7" x14ac:dyDescent="0.25">
      <c r="B2" s="20" t="s">
        <v>1</v>
      </c>
      <c r="C2" s="20" t="s">
        <v>2</v>
      </c>
      <c r="D2" s="20" t="s">
        <v>3</v>
      </c>
      <c r="E2" s="20" t="s">
        <v>4</v>
      </c>
    </row>
    <row r="3" spans="1:7" ht="18.75" x14ac:dyDescent="0.3">
      <c r="A3" s="1" t="s">
        <v>5</v>
      </c>
      <c r="B3" s="2"/>
      <c r="C3" s="2"/>
      <c r="D3" s="2"/>
      <c r="E3" s="2"/>
      <c r="F3" s="2"/>
      <c r="G3" s="3"/>
    </row>
    <row r="4" spans="1:7" x14ac:dyDescent="0.25">
      <c r="A4" s="4" t="s">
        <v>6</v>
      </c>
      <c r="B4" s="20">
        <v>1</v>
      </c>
      <c r="C4" s="2">
        <f>'Mahad Wedding'!C4+'Bin Alam Printing'!C4+PDP!C4+'Waqar Boutique'!C4+'Zernaab Consultancy'!C4+Sheet6!C4+Sheet7!C4+Sheet8!C4+Sheet9!C4+Sheet10!C4+Sheet11!C4+Sheet12!C4+Sheet13!C4+Sheet14!C4+Sheet15!C4+Sheet16!C4+Sheet17!C4+Sheet18!C4+Sheet19!C4+Sheet20!C4</f>
        <v>642000</v>
      </c>
      <c r="D4" s="2">
        <f>D72</f>
        <v>360200</v>
      </c>
      <c r="E4" s="2">
        <f>D4-C4</f>
        <v>-281800</v>
      </c>
      <c r="F4" s="2"/>
      <c r="G4" s="3"/>
    </row>
    <row r="5" spans="1:7" x14ac:dyDescent="0.25">
      <c r="A5" s="4" t="s">
        <v>7</v>
      </c>
      <c r="B5" s="20"/>
      <c r="C5" s="2">
        <f>'Mahad Wedding'!C5+'Bin Alam Printing'!C5+PDP!C5+'Waqar Boutique'!C5+'Zernaab Consultancy'!C5+Sheet6!C5+Sheet7!C5+Sheet8!C5+Sheet9!C5+Sheet10!C5+Sheet11!C5+Sheet12!C5+Sheet13!C5+Sheet14!C5+Sheet15!C5+Sheet16!C5+Sheet17!C5+Sheet18!C5+Sheet19!C5+Sheet20!C5</f>
        <v>0</v>
      </c>
      <c r="D5" s="2">
        <f>'Mahad Wedding'!D5+'Bin Alam Printing'!D5+PDP!D5+'Waqar Boutique'!D5+'Zernaab Consultancy'!D5+Sheet6!D5+Sheet7!D5+Sheet8!D5+Sheet9!D5+Sheet10!D5+Sheet11!D5+Sheet12!D5+Sheet13!D5+Sheet14!D5+Sheet15!D5+Sheet16!D5+Sheet17!D5+Sheet18!D5+Sheet19!D5+Sheet20!D5</f>
        <v>0</v>
      </c>
      <c r="E5" s="2">
        <f>D5-C5</f>
        <v>0</v>
      </c>
      <c r="F5" s="2"/>
      <c r="G5" s="3"/>
    </row>
    <row r="6" spans="1:7" x14ac:dyDescent="0.25">
      <c r="A6" s="4"/>
      <c r="B6" s="20"/>
      <c r="C6" s="2"/>
      <c r="D6" s="2"/>
      <c r="E6" s="2"/>
      <c r="F6" s="2"/>
      <c r="G6" s="3"/>
    </row>
    <row r="7" spans="1:7" x14ac:dyDescent="0.25">
      <c r="A7" s="4" t="s">
        <v>8</v>
      </c>
      <c r="B7" s="20">
        <v>2</v>
      </c>
      <c r="C7" s="2">
        <f>'Mahad Wedding'!C7+'Bin Alam Printing'!C7+PDP!C7+'Waqar Boutique'!C7+'Zernaab Consultancy'!C7+Sheet6!C7+Sheet7!C7+Sheet8!C7+Sheet9!C7+Sheet10!C7+Sheet11!C7+Sheet12!C7+Sheet13!C7+Sheet14!C7+Sheet15!C7+Sheet16!C7+Sheet17!C7+Sheet18!C7+Sheet19!C7+Sheet20!C7</f>
        <v>0</v>
      </c>
      <c r="D7" s="2">
        <f>D81</f>
        <v>13000</v>
      </c>
      <c r="E7" s="2">
        <f>D7-C7</f>
        <v>13000</v>
      </c>
      <c r="F7" s="2"/>
      <c r="G7" s="5" t="s">
        <v>9</v>
      </c>
    </row>
    <row r="8" spans="1:7" x14ac:dyDescent="0.25">
      <c r="A8" s="4" t="s">
        <v>7</v>
      </c>
      <c r="B8" s="20"/>
      <c r="C8" s="2">
        <f>'Mahad Wedding'!C8+'Bin Alam Printing'!C8+PDP!C8+'Waqar Boutique'!C8+'Zernaab Consultancy'!C8+Sheet6!C8+Sheet7!C8+Sheet8!C8+Sheet9!C8+Sheet10!C8+Sheet11!C8+Sheet12!C8+Sheet13!C8+Sheet14!C8+Sheet15!C8+Sheet16!C8+Sheet17!C8+Sheet18!C8+Sheet19!C8+Sheet20!C8</f>
        <v>0</v>
      </c>
      <c r="D8" s="2">
        <f>'Mahad Wedding'!D8+'Bin Alam Printing'!D8+PDP!D8+'Waqar Boutique'!D8+'Zernaab Consultancy'!D8+Sheet6!D8+Sheet7!D8+Sheet8!D8+Sheet9!D8+Sheet10!D8+Sheet11!D8+Sheet12!D8+Sheet13!D8+Sheet14!D8+Sheet15!D8+Sheet16!D8+Sheet17!D8+Sheet18!D8+Sheet19!D8+Sheet20!D8</f>
        <v>0</v>
      </c>
      <c r="E8" s="2">
        <f>D8-C8</f>
        <v>0</v>
      </c>
      <c r="F8" s="2"/>
      <c r="G8" s="6" t="s">
        <v>10</v>
      </c>
    </row>
    <row r="9" spans="1:7" x14ac:dyDescent="0.25">
      <c r="A9" s="4"/>
      <c r="B9" s="20"/>
      <c r="C9" s="2"/>
      <c r="D9" s="2"/>
      <c r="E9" s="2"/>
      <c r="F9" s="2"/>
      <c r="G9" s="7" t="s">
        <v>11</v>
      </c>
    </row>
    <row r="10" spans="1:7" x14ac:dyDescent="0.25">
      <c r="A10" s="4" t="s">
        <v>12</v>
      </c>
      <c r="B10" s="20">
        <v>3</v>
      </c>
      <c r="C10" s="2">
        <f>'Mahad Wedding'!C10+'Bin Alam Printing'!C10+PDP!C10+'Waqar Boutique'!C10+'Zernaab Consultancy'!C10+Sheet6!C10+Sheet7!C10+Sheet8!C10+Sheet9!C10+Sheet10!C10+Sheet11!C10+Sheet12!C10+Sheet13!C10+Sheet14!C10+Sheet15!C10+Sheet16!C10+Sheet17!C10+Sheet18!C10+Sheet19!C10+Sheet20!C10</f>
        <v>0</v>
      </c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4" t="s">
        <v>7</v>
      </c>
      <c r="B11" s="20"/>
      <c r="C11" s="2">
        <f>'Mahad Wedding'!C11+'Bin Alam Printing'!C11+PDP!C11+'Waqar Boutique'!C11+'Zernaab Consultancy'!C11+Sheet6!C11+Sheet7!C11+Sheet8!C11+Sheet9!C11+Sheet10!C11+Sheet11!C11+Sheet12!C11+Sheet13!C11+Sheet14!C11+Sheet15!C11+Sheet16!C11+Sheet17!C11+Sheet18!C11+Sheet19!C11+Sheet20!C11</f>
        <v>0</v>
      </c>
      <c r="D11" s="2">
        <f>'Mahad Wedding'!D11+'Bin Alam Printing'!D11+PDP!D11+'Waqar Boutique'!D11+'Zernaab Consultancy'!D11+Sheet6!D11+Sheet7!D11+Sheet8!D11+Sheet9!D11+Sheet10!D11+Sheet11!D11+Sheet12!D11+Sheet13!D11+Sheet14!D11+Sheet15!D11+Sheet16!D11+Sheet17!D11+Sheet18!D11+Sheet19!D11+Sheet20!D11</f>
        <v>0</v>
      </c>
      <c r="E11" s="2">
        <f>D11-C11</f>
        <v>0</v>
      </c>
      <c r="F11" s="2"/>
      <c r="G11" s="3"/>
    </row>
    <row r="12" spans="1:7" x14ac:dyDescent="0.25">
      <c r="A12" s="8"/>
      <c r="B12" s="20"/>
      <c r="C12" s="2"/>
      <c r="D12" s="2"/>
      <c r="E12" s="2"/>
      <c r="F12" s="2"/>
      <c r="G12" s="3"/>
    </row>
    <row r="13" spans="1:7" ht="18.75" x14ac:dyDescent="0.3">
      <c r="A13" s="8" t="s">
        <v>13</v>
      </c>
      <c r="B13" s="20"/>
      <c r="C13" s="24">
        <f>SUM(C4:C12)</f>
        <v>642000</v>
      </c>
      <c r="D13" s="24">
        <f>SUM(D4:D12)</f>
        <v>373200</v>
      </c>
      <c r="E13" s="24">
        <f>SUM(E4:E11)</f>
        <v>-268800</v>
      </c>
      <c r="F13" s="20"/>
      <c r="G13" s="9"/>
    </row>
    <row r="14" spans="1:7" x14ac:dyDescent="0.25">
      <c r="A14" s="8"/>
      <c r="B14" s="20"/>
      <c r="C14" s="2"/>
      <c r="D14" s="2"/>
      <c r="E14" s="2"/>
      <c r="F14" s="2"/>
      <c r="G14" s="3"/>
    </row>
    <row r="15" spans="1:7" ht="18.75" x14ac:dyDescent="0.3">
      <c r="A15" s="1" t="s">
        <v>14</v>
      </c>
      <c r="B15" s="20"/>
      <c r="C15" s="2"/>
      <c r="D15" s="2"/>
      <c r="E15" s="2"/>
      <c r="F15" s="2"/>
      <c r="G15" s="3"/>
    </row>
    <row r="16" spans="1:7" x14ac:dyDescent="0.25">
      <c r="A16" s="10" t="s">
        <v>15</v>
      </c>
      <c r="B16" s="20">
        <v>4</v>
      </c>
      <c r="C16" s="2">
        <f>'Mahad Wedding'!C16+'Bin Alam Printing'!C16+PDP!C16+'Waqar Boutique'!C16+'Zernaab Consultancy'!C16+Sheet6!C16+Sheet7!C16+Sheet8!C16+Sheet9!C16+Sheet10!C16+Sheet11!C16+Sheet12!C16+Sheet13!C16+Sheet14!C16+Sheet15!C16+Sheet16!C16+Sheet17!C16+Sheet18!C16+Sheet19!C16+Sheet20!C16</f>
        <v>13930</v>
      </c>
      <c r="D16" s="2">
        <f>E112</f>
        <v>3300</v>
      </c>
      <c r="E16" s="2">
        <f t="shared" ref="E16:E27" si="0">C16-D16</f>
        <v>10630</v>
      </c>
      <c r="F16" s="2"/>
      <c r="G16" s="3"/>
    </row>
    <row r="17" spans="1:7" x14ac:dyDescent="0.25">
      <c r="A17" s="11" t="s">
        <v>16</v>
      </c>
      <c r="B17" s="20">
        <v>8</v>
      </c>
      <c r="C17" s="2">
        <f>'Mahad Wedding'!C17+'Bin Alam Printing'!C17+PDP!C17+'Waqar Boutique'!C17+'Zernaab Consultancy'!C17+Sheet6!C17+Sheet7!C17+Sheet8!C17+Sheet9!C17+Sheet10!C17+Sheet11!C17+Sheet12!C17+Sheet13!C17+Sheet14!C17+Sheet15!C17+Sheet16!C17+Sheet17!C17+Sheet18!C17+Sheet19!C17+Sheet20!C17</f>
        <v>5635</v>
      </c>
      <c r="D17" s="2">
        <f>E203</f>
        <v>1065</v>
      </c>
      <c r="E17" s="2">
        <f t="shared" si="0"/>
        <v>4570</v>
      </c>
      <c r="F17" s="2"/>
      <c r="G17" s="3"/>
    </row>
    <row r="18" spans="1:7" x14ac:dyDescent="0.25">
      <c r="A18" s="11" t="s">
        <v>17</v>
      </c>
      <c r="B18" s="20">
        <v>12</v>
      </c>
      <c r="C18" s="2">
        <f>'Mahad Wedding'!C18+'Bin Alam Printing'!C18+PDP!C18+'Waqar Boutique'!C18+'Zernaab Consultancy'!C18+Sheet6!C18+Sheet7!C18+Sheet8!C18+Sheet9!C18+Sheet10!C18+Sheet11!C18+Sheet12!C18+Sheet13!C18+Sheet14!C18+Sheet15!C18+Sheet16!C18+Sheet17!C18+Sheet18!C18+Sheet19!C18+Sheet20!C18</f>
        <v>0</v>
      </c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11" t="s">
        <v>18</v>
      </c>
      <c r="B19" s="20">
        <v>7</v>
      </c>
      <c r="C19" s="2">
        <f>'Mahad Wedding'!C19+'Bin Alam Printing'!C19+PDP!C19+'Waqar Boutique'!C19+'Zernaab Consultancy'!C19+Sheet6!C19+Sheet7!C19+Sheet8!C19+Sheet9!C19+Sheet10!C19+Sheet11!C19+Sheet12!C19+Sheet13!C19+Sheet14!C19+Sheet15!C19+Sheet16!C19+Sheet17!C19+Sheet18!C19+Sheet19!C19+Sheet20!C19</f>
        <v>20000</v>
      </c>
      <c r="D19" s="2">
        <f>E178</f>
        <v>18000</v>
      </c>
      <c r="E19" s="2">
        <f t="shared" si="0"/>
        <v>2000</v>
      </c>
      <c r="F19" s="2"/>
      <c r="G19" s="3"/>
    </row>
    <row r="20" spans="1:7" x14ac:dyDescent="0.25">
      <c r="A20" s="11" t="s">
        <v>19</v>
      </c>
      <c r="B20" s="20">
        <v>5</v>
      </c>
      <c r="C20" s="2">
        <f>'Mahad Wedding'!C20+'Bin Alam Printing'!C20+PDP!C20+'Waqar Boutique'!C20+'Zernaab Consultancy'!C20+Sheet6!C20+Sheet7!C20+Sheet8!C20+Sheet9!C20+Sheet10!C20+Sheet11!C20+Sheet12!C20+Sheet13!C20+Sheet14!C20+Sheet15!C20+Sheet16!C20+Sheet17!C20+Sheet18!C20+Sheet19!C20+Sheet20!C20</f>
        <v>47000</v>
      </c>
      <c r="D20" s="2">
        <f>E134</f>
        <v>44200</v>
      </c>
      <c r="E20" s="2">
        <f t="shared" si="0"/>
        <v>2800</v>
      </c>
      <c r="F20" s="2"/>
      <c r="G20" s="3"/>
    </row>
    <row r="21" spans="1:7" x14ac:dyDescent="0.25">
      <c r="A21" s="11" t="s">
        <v>20</v>
      </c>
      <c r="B21" s="20">
        <v>10</v>
      </c>
      <c r="C21" s="2">
        <f>'Mahad Wedding'!C21+'Bin Alam Printing'!C21+PDP!C21+'Waqar Boutique'!C21+'Zernaab Consultancy'!C21+Sheet6!C21+Sheet7!C21+Sheet8!C21+Sheet9!C21+Sheet10!C21+Sheet11!C21+Sheet12!C21+Sheet13!C21+Sheet14!C21+Sheet15!C21+Sheet16!C21+Sheet17!C21+Sheet18!C21+Sheet19!C21+Sheet20!C21</f>
        <v>36000</v>
      </c>
      <c r="D21" s="2">
        <f>E249</f>
        <v>9500</v>
      </c>
      <c r="E21" s="2">
        <f t="shared" si="0"/>
        <v>26500</v>
      </c>
      <c r="F21" s="2"/>
      <c r="G21" s="3"/>
    </row>
    <row r="22" spans="1:7" x14ac:dyDescent="0.25">
      <c r="A22" s="11" t="s">
        <v>21</v>
      </c>
      <c r="B22" s="20">
        <v>13</v>
      </c>
      <c r="C22" s="2">
        <f>'Mahad Wedding'!C22+'Bin Alam Printing'!C22+PDP!C22+'Waqar Boutique'!C22+'Zernaab Consultancy'!C22+Sheet6!C22+Sheet7!C22+Sheet8!C22+Sheet9!C22+Sheet10!C22+Sheet11!C22+Sheet12!C22+Sheet13!C22+Sheet14!C22+Sheet15!C22+Sheet16!C22+Sheet17!C22+Sheet18!C22+Sheet19!C22+Sheet20!C22</f>
        <v>13000</v>
      </c>
      <c r="D22" s="2">
        <f>E316</f>
        <v>5500</v>
      </c>
      <c r="E22" s="2">
        <f t="shared" si="0"/>
        <v>7500</v>
      </c>
      <c r="F22" s="2"/>
      <c r="G22" s="3"/>
    </row>
    <row r="23" spans="1:7" x14ac:dyDescent="0.25">
      <c r="A23" s="11" t="s">
        <v>22</v>
      </c>
      <c r="B23" s="20">
        <v>9</v>
      </c>
      <c r="C23" s="2">
        <f>'Mahad Wedding'!C23+'Bin Alam Printing'!C23+PDP!C23+'Waqar Boutique'!C23+'Zernaab Consultancy'!C23+Sheet6!C23+Sheet7!C23+Sheet8!C23+Sheet9!C23+Sheet10!C23+Sheet11!C23+Sheet12!C23+Sheet13!C23+Sheet14!C23+Sheet15!C23+Sheet16!C23+Sheet17!C23+Sheet18!C23+Sheet19!C23+Sheet20!C23</f>
        <v>18500</v>
      </c>
      <c r="D23" s="2">
        <f>E224</f>
        <v>8300</v>
      </c>
      <c r="E23" s="2">
        <f t="shared" si="0"/>
        <v>10200</v>
      </c>
      <c r="F23" s="2"/>
      <c r="G23" s="3"/>
    </row>
    <row r="24" spans="1:7" x14ac:dyDescent="0.25">
      <c r="A24" s="11" t="s">
        <v>133</v>
      </c>
      <c r="B24" s="20">
        <v>11</v>
      </c>
      <c r="C24" s="2">
        <f>'Mahad Wedding'!C24+'Bin Alam Printing'!C24+PDP!C24+'Waqar Boutique'!C24+'Zernaab Consultancy'!C24+Sheet6!C24+Sheet7!C24+Sheet8!C24+Sheet9!C24+Sheet10!C24+Sheet11!C24+Sheet12!C24+Sheet13!C24+Sheet14!C24+Sheet15!C24+Sheet16!C24+Sheet17!C24+Sheet18!C24+Sheet19!C24+Sheet20!C24</f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11" t="s">
        <v>23</v>
      </c>
      <c r="B25" s="20">
        <v>14</v>
      </c>
      <c r="C25" s="2">
        <f>'Mahad Wedding'!C25+'Bin Alam Printing'!C25+PDP!C25+'Waqar Boutique'!C25+'Zernaab Consultancy'!C25+Sheet6!C25+Sheet7!C25+Sheet8!C25+Sheet9!C25+Sheet10!C25+Sheet11!C25+Sheet12!C25+Sheet13!C25+Sheet14!C25+Sheet15!C25+Sheet16!C25+Sheet17!C25+Sheet18!C25+Sheet19!C25+Sheet20!C25</f>
        <v>0</v>
      </c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11" t="s">
        <v>24</v>
      </c>
      <c r="B26" s="20">
        <v>6</v>
      </c>
      <c r="C26" s="2">
        <f>'Mahad Wedding'!C26+'Bin Alam Printing'!C26+PDP!C26+'Waqar Boutique'!C26+'Zernaab Consultancy'!C26+Sheet6!C26+Sheet7!C26+Sheet8!C26+Sheet9!C26+Sheet10!C26+Sheet11!C26+Sheet12!C26+Sheet13!C26+Sheet14!C26+Sheet15!C26+Sheet16!C26+Sheet17!C26+Sheet18!C26+Sheet19!C26+Sheet20!C26</f>
        <v>21600</v>
      </c>
      <c r="D26" s="2">
        <f>E157</f>
        <v>795</v>
      </c>
      <c r="E26" s="2">
        <f t="shared" si="0"/>
        <v>20805</v>
      </c>
      <c r="F26" s="2"/>
      <c r="G26" s="3"/>
    </row>
    <row r="27" spans="1:7" x14ac:dyDescent="0.25">
      <c r="A27" s="10" t="s">
        <v>104</v>
      </c>
      <c r="B27" s="20">
        <v>15</v>
      </c>
      <c r="C27" s="2">
        <f>'Mahad Wedding'!C27+'Bin Alam Printing'!C27+PDP!C27+'Waqar Boutique'!C27+'Zernaab Consultancy'!C27+Sheet6!C27+Sheet7!C27+Sheet8!C27+Sheet9!C27+Sheet10!C27+Sheet11!C27+Sheet12!C27+Sheet13!C27+Sheet14!C27+Sheet15!C27+Sheet16!C27+Sheet17!C27+Sheet18!C27+Sheet19!C27+Sheet20!C27</f>
        <v>77000</v>
      </c>
      <c r="D27" s="2">
        <f>E362</f>
        <v>46600</v>
      </c>
      <c r="E27" s="2">
        <f t="shared" si="0"/>
        <v>30400</v>
      </c>
      <c r="F27" s="2"/>
      <c r="G27" s="3"/>
    </row>
    <row r="28" spans="1:7" x14ac:dyDescent="0.25">
      <c r="A28" s="10"/>
      <c r="B28" s="20"/>
      <c r="C28" s="2"/>
      <c r="D28" s="2"/>
      <c r="E28" s="2"/>
      <c r="F28" s="2"/>
      <c r="G28" s="3"/>
    </row>
    <row r="29" spans="1:7" x14ac:dyDescent="0.25">
      <c r="A29" s="10"/>
      <c r="B29" s="20"/>
      <c r="C29" s="2"/>
      <c r="D29" s="2"/>
      <c r="E29" s="2"/>
      <c r="F29" s="2"/>
      <c r="G29" s="3"/>
    </row>
    <row r="30" spans="1:7" x14ac:dyDescent="0.25">
      <c r="A30" s="10"/>
      <c r="B30" s="20"/>
      <c r="C30" s="2"/>
      <c r="D30" s="2"/>
      <c r="E30" s="2"/>
      <c r="F30" s="2"/>
      <c r="G30" s="3"/>
    </row>
    <row r="31" spans="1:7" x14ac:dyDescent="0.25">
      <c r="A31" s="10"/>
      <c r="B31" s="20"/>
      <c r="C31" s="2"/>
      <c r="D31" s="2"/>
      <c r="E31" s="2"/>
      <c r="F31" s="2"/>
      <c r="G31" s="3"/>
    </row>
    <row r="32" spans="1:7" x14ac:dyDescent="0.25">
      <c r="A32" s="10"/>
      <c r="B32" s="20"/>
      <c r="C32" s="2"/>
      <c r="D32" s="2"/>
      <c r="E32" s="2"/>
      <c r="F32" s="2"/>
      <c r="G32" s="3"/>
    </row>
    <row r="33" spans="1:7" x14ac:dyDescent="0.25">
      <c r="A33" s="10"/>
      <c r="B33" s="20"/>
      <c r="C33" s="2"/>
      <c r="D33" s="2"/>
      <c r="E33" s="2"/>
      <c r="F33" s="2"/>
      <c r="G33" s="3"/>
    </row>
    <row r="34" spans="1:7" x14ac:dyDescent="0.25">
      <c r="A34" s="10"/>
      <c r="B34" s="20"/>
      <c r="C34" s="2"/>
      <c r="D34" s="2"/>
      <c r="E34" s="2"/>
      <c r="F34" s="2"/>
      <c r="G34" s="3"/>
    </row>
    <row r="35" spans="1:7" x14ac:dyDescent="0.25">
      <c r="A35" s="10"/>
      <c r="B35" s="20"/>
      <c r="C35" s="2"/>
      <c r="D35" s="2"/>
      <c r="E35" s="2"/>
      <c r="F35" s="2"/>
      <c r="G35" s="3"/>
    </row>
    <row r="36" spans="1:7" x14ac:dyDescent="0.25">
      <c r="A36" s="10"/>
      <c r="B36" s="20"/>
      <c r="C36" s="2"/>
      <c r="D36" s="2"/>
      <c r="E36" s="2"/>
      <c r="F36" s="2"/>
      <c r="G36" s="3"/>
    </row>
    <row r="37" spans="1:7" x14ac:dyDescent="0.25">
      <c r="A37" s="10"/>
      <c r="B37" s="20"/>
      <c r="C37" s="2"/>
      <c r="D37" s="2"/>
      <c r="E37" s="2"/>
      <c r="F37" s="2"/>
      <c r="G37" s="3"/>
    </row>
    <row r="38" spans="1:7" x14ac:dyDescent="0.25">
      <c r="A38" s="10"/>
      <c r="B38" s="20"/>
      <c r="C38" s="2"/>
      <c r="D38" s="2"/>
      <c r="E38" s="2"/>
      <c r="F38" s="2"/>
      <c r="G38" s="3"/>
    </row>
    <row r="39" spans="1:7" x14ac:dyDescent="0.25">
      <c r="A39" s="10"/>
      <c r="B39" s="20"/>
      <c r="C39" s="2"/>
      <c r="D39" s="2"/>
      <c r="E39" s="2"/>
      <c r="F39" s="2"/>
      <c r="G39" s="3"/>
    </row>
    <row r="40" spans="1:7" x14ac:dyDescent="0.25">
      <c r="A40" s="8" t="s">
        <v>25</v>
      </c>
      <c r="B40" s="12"/>
      <c r="C40" s="12">
        <f>SUM(C16:C39)</f>
        <v>255665</v>
      </c>
      <c r="D40" s="12">
        <f>SUM(D16:D39)</f>
        <v>141760</v>
      </c>
      <c r="E40" s="20">
        <f>C40-D40</f>
        <v>113905</v>
      </c>
      <c r="F40" s="2"/>
      <c r="G40" s="3"/>
    </row>
    <row r="41" spans="1:7" x14ac:dyDescent="0.25">
      <c r="A41" s="8"/>
      <c r="B41" s="20"/>
      <c r="C41" s="2"/>
      <c r="D41" s="2"/>
      <c r="E41" s="2"/>
      <c r="F41" s="2"/>
      <c r="G41" s="3"/>
    </row>
    <row r="42" spans="1:7" x14ac:dyDescent="0.25">
      <c r="A42" s="8" t="s">
        <v>26</v>
      </c>
      <c r="B42" s="20"/>
      <c r="C42" s="12">
        <f>C13-C40</f>
        <v>386335</v>
      </c>
      <c r="D42" s="12">
        <f>D13-D40</f>
        <v>231440</v>
      </c>
      <c r="E42" s="12">
        <f>SUM(E4:E11,E16:E26)</f>
        <v>-185295</v>
      </c>
      <c r="F42" s="2"/>
      <c r="G42" s="3"/>
    </row>
    <row r="43" spans="1:7" x14ac:dyDescent="0.25">
      <c r="A43" s="8" t="s">
        <v>27</v>
      </c>
      <c r="B43" s="20"/>
      <c r="C43" s="12"/>
      <c r="D43" s="12"/>
      <c r="E43" s="2">
        <f>C43-D43</f>
        <v>0</v>
      </c>
      <c r="F43" s="2"/>
      <c r="G43" s="3"/>
    </row>
    <row r="44" spans="1:7" x14ac:dyDescent="0.25">
      <c r="A44" s="8" t="s">
        <v>28</v>
      </c>
      <c r="B44" s="20"/>
      <c r="C44" s="13">
        <f>C42*0.025</f>
        <v>9658.375</v>
      </c>
      <c r="D44" s="13">
        <f>D42*0.025</f>
        <v>5786</v>
      </c>
      <c r="E44" s="13">
        <f>C44-D44</f>
        <v>3872.375</v>
      </c>
      <c r="F44" s="2"/>
      <c r="G44" s="3"/>
    </row>
    <row r="45" spans="1:7" ht="18.75" x14ac:dyDescent="0.3">
      <c r="A45" s="8" t="s">
        <v>29</v>
      </c>
      <c r="B45" s="20"/>
      <c r="C45" s="14">
        <f>C42-SUM(C43:C44)</f>
        <v>376676.625</v>
      </c>
      <c r="D45" s="14">
        <f>D42-SUM(D43:D44)</f>
        <v>225654</v>
      </c>
      <c r="E45" s="14">
        <f>SUM(E42:E44)</f>
        <v>-181422.625</v>
      </c>
      <c r="F45" s="2"/>
      <c r="G45" s="3"/>
    </row>
    <row r="46" spans="1:7" x14ac:dyDescent="0.25">
      <c r="B46" s="2"/>
      <c r="C46" s="2"/>
      <c r="D46" s="2"/>
      <c r="E46" s="2"/>
      <c r="F46" s="2"/>
      <c r="G46" s="2"/>
    </row>
    <row r="47" spans="1:7" x14ac:dyDescent="0.25">
      <c r="A47" s="15" t="s">
        <v>30</v>
      </c>
      <c r="B47" s="20"/>
      <c r="C47" s="2"/>
      <c r="D47" s="16">
        <f>D45*0.6</f>
        <v>135392.4</v>
      </c>
      <c r="E47" s="2"/>
      <c r="F47" s="2"/>
      <c r="G47" s="2"/>
    </row>
    <row r="48" spans="1:7" x14ac:dyDescent="0.25">
      <c r="A48" s="17" t="s">
        <v>31</v>
      </c>
      <c r="B48" s="18"/>
      <c r="C48" s="2"/>
      <c r="D48" s="19">
        <f>D47*0.7</f>
        <v>94774.68</v>
      </c>
      <c r="E48" s="2"/>
      <c r="F48" s="2"/>
      <c r="G48" s="2"/>
    </row>
    <row r="49" spans="1:7" x14ac:dyDescent="0.25">
      <c r="A49" s="17" t="s">
        <v>32</v>
      </c>
      <c r="B49" s="18"/>
      <c r="C49" s="2"/>
      <c r="D49" s="19">
        <f>D47*0.3</f>
        <v>40617.719999999994</v>
      </c>
      <c r="E49" s="2"/>
      <c r="F49" s="2"/>
      <c r="G49" s="2"/>
    </row>
    <row r="50" spans="1:7" x14ac:dyDescent="0.25">
      <c r="A50" s="15"/>
      <c r="B50" s="20"/>
      <c r="C50" s="2"/>
      <c r="D50" s="19"/>
      <c r="E50" s="2"/>
      <c r="F50" s="2"/>
      <c r="G50" s="2"/>
    </row>
    <row r="51" spans="1:7" x14ac:dyDescent="0.25">
      <c r="A51" s="15" t="s">
        <v>33</v>
      </c>
      <c r="B51" s="20"/>
      <c r="C51" s="2"/>
      <c r="D51" s="16">
        <f>D45*0.4</f>
        <v>90261.6</v>
      </c>
      <c r="E51" s="2"/>
      <c r="F51" s="2"/>
      <c r="G51" s="2"/>
    </row>
    <row r="52" spans="1:7" x14ac:dyDescent="0.25">
      <c r="B52" s="2"/>
      <c r="C52" s="2"/>
      <c r="D52" s="16">
        <f>D47+D51</f>
        <v>225654</v>
      </c>
      <c r="E52" s="2"/>
      <c r="F52" s="2"/>
      <c r="G52" s="2"/>
    </row>
    <row r="53" spans="1:7" x14ac:dyDescent="0.25">
      <c r="B53" s="2"/>
      <c r="C53" s="2"/>
      <c r="D53" s="2"/>
      <c r="E53" s="2"/>
      <c r="F53" s="2"/>
      <c r="G53" s="2"/>
    </row>
    <row r="54" spans="1:7" x14ac:dyDescent="0.25">
      <c r="B54" s="2"/>
      <c r="C54" s="2"/>
      <c r="D54" s="20" t="s">
        <v>34</v>
      </c>
      <c r="E54" s="20" t="s">
        <v>35</v>
      </c>
      <c r="F54" s="58" t="s">
        <v>36</v>
      </c>
      <c r="G54" s="58"/>
    </row>
    <row r="55" spans="1:7" x14ac:dyDescent="0.25">
      <c r="A55" t="s">
        <v>37</v>
      </c>
      <c r="B55" s="2"/>
      <c r="C55" s="2"/>
      <c r="D55" s="13">
        <f>'Mahad Wedding'!D55+'Bin Alam Printing'!D55+PDP!D55+'Waqar Boutique'!D55+'Zernaab Consultancy'!D55+Sheet6!D55+Sheet7!D55+Sheet8!D55+Sheet9!D55+Sheet10!D55+Sheet11!D55+Sheet12!D55+Sheet13!D55+Sheet14!D55+Sheet15!D55+Sheet16!D55+Sheet17!D55+Sheet18!D55+Sheet19!D55+Sheet20!D55</f>
        <v>24653.6875</v>
      </c>
      <c r="E55" s="2">
        <f>'Mahad Wedding'!E55+'Bin Alam Printing'!E55+PDP!E55+'Waqar Boutique'!E55+'Zernaab Consultancy'!E55+Sheet6!E55+Sheet7!E55+Sheet8!E55+Sheet9!E55+Sheet10!E55+Sheet11!E55+Sheet12!E55+Sheet13!E55+Sheet14!E55+Sheet15!E55+Sheet16!E55+Sheet17!E55+Sheet18!E55+Sheet19!E55+Sheet20!E55</f>
        <v>2506</v>
      </c>
      <c r="F55" s="13">
        <f>D55-E55</f>
        <v>22147.6875</v>
      </c>
      <c r="G55" s="13"/>
    </row>
    <row r="56" spans="1:7" x14ac:dyDescent="0.25">
      <c r="A56" t="s">
        <v>38</v>
      </c>
      <c r="B56" s="2"/>
      <c r="C56" s="2"/>
      <c r="D56" s="13">
        <f>'Mahad Wedding'!D56+'Bin Alam Printing'!D56+PDP!D56+'Waqar Boutique'!D56+'Zernaab Consultancy'!D56+Sheet6!D56+Sheet7!D56+Sheet8!D56+Sheet9!D56+Sheet10!D56+Sheet11!D56+Sheet12!D56+Sheet13!D56+Sheet14!D56+Sheet15!D56+Sheet16!D56+Sheet17!D56+Sheet18!D56+Sheet19!D56+Sheet20!D56</f>
        <v>24653.6875</v>
      </c>
      <c r="E56" s="2">
        <f>'Mahad Wedding'!E56+'Bin Alam Printing'!E56+PDP!E56+'Waqar Boutique'!E56+'Zernaab Consultancy'!E56+Sheet6!E56+Sheet7!E56+Sheet8!E56+Sheet9!E56+Sheet10!E56+Sheet11!E56+Sheet12!E56+Sheet13!E56+Sheet14!E56+Sheet15!E56+Sheet16!E56+Sheet17!E56+Sheet18!E56+Sheet19!E56+Sheet20!E56</f>
        <v>2506</v>
      </c>
      <c r="F56" s="13">
        <f t="shared" ref="F56:F58" si="1">D56-E56</f>
        <v>22147.6875</v>
      </c>
      <c r="G56" s="2"/>
    </row>
    <row r="57" spans="1:7" x14ac:dyDescent="0.25">
      <c r="A57" t="s">
        <v>39</v>
      </c>
      <c r="B57" s="2"/>
      <c r="C57" s="2"/>
      <c r="D57" s="13">
        <f>'Mahad Wedding'!D57+'Bin Alam Printing'!D57+PDP!D57+'Waqar Boutique'!D57+'Zernaab Consultancy'!D57+Sheet6!D57+Sheet7!D57+Sheet8!D57+Sheet9!D57+Sheet10!D57+Sheet11!D57+Sheet12!D57+Sheet13!D57+Sheet14!D57+Sheet15!D57+Sheet16!D57+Sheet17!D57+Sheet18!D57+Sheet19!D57+Sheet20!D57</f>
        <v>24653.6875</v>
      </c>
      <c r="E57" s="2">
        <f>'Mahad Wedding'!E57+'Bin Alam Printing'!E57+PDP!E57+'Waqar Boutique'!E57+'Zernaab Consultancy'!E57+Sheet6!E57+Sheet7!E57+Sheet8!E57+Sheet9!E57+Sheet10!E57+Sheet11!E57+Sheet12!E57+Sheet13!E57+Sheet14!E57+Sheet15!E57+Sheet16!E57+Sheet17!E57+Sheet18!E57+Sheet19!E57+Sheet20!E57</f>
        <v>2506</v>
      </c>
      <c r="F57" s="13">
        <f t="shared" si="1"/>
        <v>22147.6875</v>
      </c>
      <c r="G57" s="2"/>
    </row>
    <row r="58" spans="1:7" x14ac:dyDescent="0.25">
      <c r="A58" t="s">
        <v>77</v>
      </c>
      <c r="D58" s="13">
        <f>'Mahad Wedding'!D58+'Bin Alam Printing'!D58+PDP!D58+'Waqar Boutique'!D58+'Zernaab Consultancy'!D58+Sheet6!D58+Sheet7!D58+Sheet8!D58+Sheet9!D58+Sheet10!D58+Sheet11!D58+Sheet12!D58+Sheet13!D58+Sheet14!D58+Sheet15!D58+Sheet16!D58+Sheet17!D58+Sheet18!D58+Sheet19!D58+Sheet20!D58</f>
        <v>13927.875</v>
      </c>
      <c r="E58" s="2">
        <f>'Mahad Wedding'!E58+'Bin Alam Printing'!E58+PDP!E58+'Waqar Boutique'!E58+'Zernaab Consultancy'!E58+Sheet6!E58+Sheet7!E58+Sheet8!E58+Sheet9!E58+Sheet10!E58+Sheet11!E58+Sheet12!E58+Sheet13!E58+Sheet14!E58+Sheet15!E58+Sheet16!E58+Sheet17!E58+Sheet18!E58+Sheet19!E58+Sheet20!E58</f>
        <v>0</v>
      </c>
      <c r="F58" s="13">
        <f t="shared" si="1"/>
        <v>13927.875</v>
      </c>
      <c r="G58" s="2"/>
    </row>
    <row r="59" spans="1:7" x14ac:dyDescent="0.25">
      <c r="A59" t="s">
        <v>90</v>
      </c>
      <c r="B59" s="2"/>
      <c r="C59" s="2"/>
      <c r="D59" s="13">
        <f>'Mahad Wedding'!D59+'Bin Alam Printing'!D59+PDP!D59+'Waqar Boutique'!D59+'Zernaab Consultancy'!D59+Sheet6!D59+Sheet7!D59+Sheet8!D59+Sheet9!D59+Sheet10!D59+Sheet11!D59+Sheet12!D59+Sheet13!D59+Sheet14!D59+Sheet15!D59+Sheet16!D59+Sheet17!D59+Sheet18!D59+Sheet19!D59+Sheet20!D59</f>
        <v>2372.6625000000004</v>
      </c>
      <c r="E59" s="2">
        <f>'Mahad Wedding'!E59+'Bin Alam Printing'!E59+PDP!E59+'Waqar Boutique'!E58+'Zernaab Consultancy'!E58+Sheet6!E58+Sheet7!E58+Sheet8!E58+Sheet9!E58+Sheet10!E58+Sheet11!E58+Sheet12!E58+Sheet13!E58+Sheet14!E58+Sheet15!E58+Sheet16!E58+Sheet17!E58+Sheet18!E58+Sheet19!E58+Sheet20!E58</f>
        <v>2506</v>
      </c>
      <c r="F59" s="13">
        <f>D59-E59</f>
        <v>-133.33749999999964</v>
      </c>
      <c r="G59" s="2"/>
    </row>
    <row r="60" spans="1:7" ht="18.75" x14ac:dyDescent="0.3">
      <c r="A60" s="21" t="s">
        <v>40</v>
      </c>
      <c r="B60" s="24"/>
      <c r="C60" s="22"/>
      <c r="D60" s="23">
        <f>SUM(D55:D59)</f>
        <v>90261.6</v>
      </c>
      <c r="E60" s="24">
        <f>SUM(E55:E59)</f>
        <v>10024</v>
      </c>
      <c r="F60" s="23">
        <f>SUM(F55:F59)</f>
        <v>80237.600000000006</v>
      </c>
      <c r="G60" s="2"/>
    </row>
    <row r="62" spans="1:7" ht="18.75" x14ac:dyDescent="0.3">
      <c r="A62" s="59" t="s">
        <v>41</v>
      </c>
      <c r="B62" s="59"/>
      <c r="C62" s="59"/>
      <c r="D62" s="59"/>
    </row>
    <row r="63" spans="1:7" x14ac:dyDescent="0.25">
      <c r="A63" s="20" t="s">
        <v>42</v>
      </c>
      <c r="B63" s="20"/>
      <c r="C63" s="20" t="s">
        <v>43</v>
      </c>
      <c r="D63" s="20" t="s">
        <v>44</v>
      </c>
    </row>
    <row r="64" spans="1:7" ht="15.75" x14ac:dyDescent="0.25">
      <c r="A64" s="25" t="s">
        <v>6</v>
      </c>
      <c r="B64" s="20" t="s">
        <v>45</v>
      </c>
      <c r="C64" s="2"/>
      <c r="D64" s="2">
        <f>'Mahad Wedding'!D64+'Bin Alam Printing'!D64+PDP!D64+'Waqar Boutique'!D64+'Zernaab Consultancy'!D64+Sheet6!D64+Sheet7!D64+Sheet8!D64+Sheet9!D64+Sheet10!D64+Sheet11!D64+Sheet12!D64+Sheet13!D64+Sheet14!D64+Sheet15!D64+Sheet16!D64+Sheet17!D64+Sheet18!D64+Sheet19!D64+Sheet20!D64</f>
        <v>98000</v>
      </c>
    </row>
    <row r="65" spans="1:4" x14ac:dyDescent="0.25">
      <c r="B65" s="2"/>
      <c r="C65" s="2"/>
      <c r="D65" s="2">
        <f>'Mahad Wedding'!D65+'Bin Alam Printing'!D65+PDP!D65+'Waqar Boutique'!D65+'Zernaab Consultancy'!D65+Sheet6!D65+Sheet7!D65+Sheet8!D65+Sheet9!D65+Sheet10!D65+Sheet11!D65+Sheet12!D65+Sheet13!D65+Sheet14!D65+Sheet15!D65+Sheet16!D65+Sheet17!D65+Sheet18!D65+Sheet19!D65+Sheet20!D65</f>
        <v>145000</v>
      </c>
    </row>
    <row r="66" spans="1:4" x14ac:dyDescent="0.25">
      <c r="B66" s="2"/>
      <c r="C66" s="2"/>
      <c r="D66" s="2">
        <f>'Mahad Wedding'!D66+'Bin Alam Printing'!D66+PDP!D66+'Waqar Boutique'!D66+'Zernaab Consultancy'!D66+Sheet6!D66+Sheet7!D66+Sheet8!D66+Sheet9!D66+Sheet10!D66+Sheet11!D66+Sheet12!D66+Sheet13!D66+Sheet14!D66+Sheet15!D66+Sheet16!D66+Sheet17!D66+Sheet18!D66+Sheet19!D66+Sheet20!D66</f>
        <v>62000</v>
      </c>
    </row>
    <row r="67" spans="1:4" x14ac:dyDescent="0.25">
      <c r="B67" s="2"/>
      <c r="C67" s="2"/>
      <c r="D67" s="2">
        <f>'Mahad Wedding'!D67+'Bin Alam Printing'!D67+PDP!D67+'Waqar Boutique'!D67+'Zernaab Consultancy'!D67+Sheet6!D67+Sheet7!D67+Sheet8!D67+Sheet9!D67+Sheet10!D67+Sheet11!D67+Sheet12!D67+Sheet13!D67+Sheet14!D67+Sheet15!D67+Sheet16!D67+Sheet17!D67+Sheet18!D67+Sheet19!D67+Sheet20!D67</f>
        <v>15200</v>
      </c>
    </row>
    <row r="68" spans="1:4" x14ac:dyDescent="0.25">
      <c r="B68" s="2"/>
      <c r="C68" s="2"/>
      <c r="D68" s="2">
        <f>'Mahad Wedding'!D68+'Bin Alam Printing'!D68+PDP!D68+'Waqar Boutique'!D68+'Zernaab Consultancy'!D68+Sheet6!D68+Sheet7!D68+Sheet8!D68+Sheet9!D68+Sheet10!D68+Sheet11!D68+Sheet12!D68+Sheet13!D68+Sheet14!D68+Sheet15!D68+Sheet16!D68+Sheet17!D68+Sheet18!D68+Sheet19!D68+Sheet20!D68</f>
        <v>10000</v>
      </c>
    </row>
    <row r="69" spans="1:4" x14ac:dyDescent="0.25">
      <c r="B69" s="2"/>
      <c r="C69" s="2"/>
      <c r="D69" s="2">
        <f>'Mahad Wedding'!D69+'Bin Alam Printing'!D69+PDP!D69+'Waqar Boutique'!D69+'Zernaab Consultancy'!D69+Sheet6!D69+Sheet7!D69+Sheet8!D69+Sheet9!D69+Sheet10!D69+Sheet11!D69+Sheet12!D69+Sheet13!D69+Sheet14!D69+Sheet15!D69+Sheet16!D69+Sheet17!D69+Sheet18!D69+Sheet19!D69+Sheet20!D69</f>
        <v>10000</v>
      </c>
    </row>
    <row r="70" spans="1:4" x14ac:dyDescent="0.25">
      <c r="B70" s="2"/>
      <c r="C70" s="2"/>
      <c r="D70" s="2">
        <f>'Mahad Wedding'!D70+'Bin Alam Printing'!D70+PDP!D70+'Waqar Boutique'!D70+'Zernaab Consultancy'!D70+Sheet6!D70+Sheet7!D70+Sheet8!D70+Sheet9!D70+Sheet10!D70+Sheet11!D70+Sheet12!D70+Sheet13!D70+Sheet14!D70+Sheet15!D70+Sheet16!D70+Sheet17!D70+Sheet18!D70+Sheet19!D70+Sheet20!D70</f>
        <v>10000</v>
      </c>
    </row>
    <row r="71" spans="1:4" x14ac:dyDescent="0.25">
      <c r="B71" s="2"/>
      <c r="C71" s="2"/>
      <c r="D71" s="2">
        <f>'Mahad Wedding'!D71+'Bin Alam Printing'!D71+PDP!D71+'Waqar Boutique'!D71+'Zernaab Consultancy'!D71+Sheet6!D71+Sheet7!D71+Sheet8!D71+Sheet9!D71+Sheet10!D71+Sheet11!D71+Sheet12!D71+Sheet13!D71+Sheet14!D71+Sheet15!D71+Sheet16!D71+Sheet17!D71+Sheet18!D71+Sheet19!D71+Sheet20!D71</f>
        <v>10000</v>
      </c>
    </row>
    <row r="72" spans="1:4" x14ac:dyDescent="0.25">
      <c r="A72" s="26" t="s">
        <v>46</v>
      </c>
      <c r="B72" s="20"/>
      <c r="C72" s="2"/>
      <c r="D72" s="20">
        <f>SUM(D64:D71)</f>
        <v>360200</v>
      </c>
    </row>
    <row r="73" spans="1:4" ht="15.75" x14ac:dyDescent="0.25">
      <c r="A73" s="25" t="s">
        <v>8</v>
      </c>
      <c r="B73" s="20" t="s">
        <v>47</v>
      </c>
      <c r="C73" s="2"/>
      <c r="D73" s="2">
        <f>'Mahad Wedding'!D73+'Bin Alam Printing'!D73+PDP!D73+'Waqar Boutique'!D73+'Zernaab Consultancy'!D73+Sheet6!D73+Sheet7!D73+Sheet8!D73+Sheet9!D73+Sheet10!D73+Sheet11!D73+Sheet12!D73+Sheet13!D73+Sheet14!D73+Sheet15!D73+Sheet16!D73+Sheet17!D73+Sheet18!D73+Sheet19!D73+Sheet20!D73</f>
        <v>0</v>
      </c>
    </row>
    <row r="74" spans="1:4" x14ac:dyDescent="0.25">
      <c r="B74" s="2"/>
      <c r="C74" s="2"/>
      <c r="D74" s="2">
        <f>'Mahad Wedding'!D74+'Bin Alam Printing'!D74+PDP!D74+'Waqar Boutique'!D74+'Zernaab Consultancy'!D74+Sheet6!D74+Sheet7!D74+Sheet8!D74+Sheet9!D74+Sheet10!D74+Sheet11!D74+Sheet12!D74+Sheet13!D74+Sheet14!D74+Sheet15!D74+Sheet16!D74+Sheet17!D74+Sheet18!D74+Sheet19!D74+Sheet20!D74</f>
        <v>3000</v>
      </c>
    </row>
    <row r="75" spans="1:4" x14ac:dyDescent="0.25">
      <c r="B75" s="2"/>
      <c r="C75" s="2"/>
      <c r="D75" s="2">
        <f>'Mahad Wedding'!D75+'Bin Alam Printing'!D75+PDP!D75+'Waqar Boutique'!D75+'Zernaab Consultancy'!D75+Sheet6!D75+Sheet7!D75+Sheet8!D75+Sheet9!D75+Sheet10!D75+Sheet11!D75+Sheet12!D75+Sheet13!D75+Sheet14!D75+Sheet15!D75+Sheet16!D75+Sheet17!D75+Sheet18!D75+Sheet19!D75+Sheet20!D75</f>
        <v>10000</v>
      </c>
    </row>
    <row r="76" spans="1:4" x14ac:dyDescent="0.25">
      <c r="B76" s="2"/>
      <c r="C76" s="2"/>
      <c r="D76" s="2">
        <f>'Mahad Wedding'!D76+'Bin Alam Printing'!D76+PDP!D76+'Waqar Boutique'!D76+'Zernaab Consultancy'!D76+Sheet6!D76+Sheet7!D76+Sheet8!D76+Sheet9!D76+Sheet10!D76+Sheet11!D76+Sheet12!D76+Sheet13!D76+Sheet14!D76+Sheet15!D76+Sheet16!D76+Sheet17!D76+Sheet18!D76+Sheet19!D76+Sheet20!D76</f>
        <v>0</v>
      </c>
    </row>
    <row r="77" spans="1:4" x14ac:dyDescent="0.25">
      <c r="B77" s="2"/>
      <c r="C77" s="2"/>
      <c r="D77" s="2">
        <f>'Mahad Wedding'!D77+'Bin Alam Printing'!D77+PDP!D77+'Waqar Boutique'!D77+'Zernaab Consultancy'!D77+Sheet6!D77+Sheet7!D77+Sheet8!D77+Sheet9!D77+Sheet10!D77+Sheet11!D77+Sheet12!D77+Sheet13!D77+Sheet14!D77+Sheet15!D77+Sheet16!D77+Sheet17!D77+Sheet18!D77+Sheet19!D77+Sheet20!D77</f>
        <v>0</v>
      </c>
    </row>
    <row r="78" spans="1:4" x14ac:dyDescent="0.25">
      <c r="B78" s="2"/>
      <c r="C78" s="2"/>
      <c r="D78" s="2">
        <f>'Mahad Wedding'!D78+'Bin Alam Printing'!D78+PDP!D78+'Waqar Boutique'!D78+'Zernaab Consultancy'!D78+Sheet6!D78+Sheet7!D78+Sheet8!D78+Sheet9!D78+Sheet10!D78+Sheet11!D78+Sheet12!D78+Sheet13!D78+Sheet14!D78+Sheet15!D78+Sheet16!D78+Sheet17!D78+Sheet18!D78+Sheet19!D78+Sheet20!D78</f>
        <v>0</v>
      </c>
    </row>
    <row r="79" spans="1:4" x14ac:dyDescent="0.25">
      <c r="B79" s="2"/>
      <c r="C79" s="2"/>
      <c r="D79" s="2">
        <f>'Mahad Wedding'!D79+'Bin Alam Printing'!D79+PDP!D79+'Waqar Boutique'!D79+'Zernaab Consultancy'!D79+Sheet6!D79+Sheet7!D79+Sheet8!D79+Sheet9!D79+Sheet10!D79+Sheet11!D79+Sheet12!D79+Sheet13!D79+Sheet14!D79+Sheet15!D79+Sheet16!D79+Sheet17!D79+Sheet18!D79+Sheet19!D79+Sheet20!D79</f>
        <v>0</v>
      </c>
    </row>
    <row r="80" spans="1:4" x14ac:dyDescent="0.25">
      <c r="B80" s="2"/>
      <c r="C80" s="2"/>
      <c r="D80" s="2">
        <f>'Mahad Wedding'!D80+'Bin Alam Printing'!D80+PDP!D80+'Waqar Boutique'!D80+'Zernaab Consultancy'!D80+Sheet6!D80+Sheet7!D80+Sheet8!D80+Sheet9!D80+Sheet10!D80+Sheet11!D80+Sheet12!D80+Sheet13!D80+Sheet14!D80+Sheet15!D80+Sheet16!D80+Sheet17!D80+Sheet18!D80+Sheet19!D80+Sheet20!D80</f>
        <v>0</v>
      </c>
    </row>
    <row r="81" spans="1:5" x14ac:dyDescent="0.25">
      <c r="A81" s="26" t="s">
        <v>48</v>
      </c>
      <c r="B81" s="20"/>
      <c r="C81" s="2"/>
      <c r="D81" s="20">
        <f>SUM(D73:D80)</f>
        <v>13000</v>
      </c>
    </row>
    <row r="82" spans="1:5" ht="15.75" x14ac:dyDescent="0.25">
      <c r="A82" s="25" t="s">
        <v>12</v>
      </c>
      <c r="B82" s="20" t="s">
        <v>49</v>
      </c>
      <c r="C82" s="2"/>
      <c r="D82" s="2">
        <f>'Mahad Wedding'!D82+'Bin Alam Printing'!D82+PDP!D82+'Waqar Boutique'!D82+'Zernaab Consultancy'!D82+Sheet6!D82+Sheet7!D82+Sheet8!D82+Sheet9!D82+Sheet10!D82+Sheet11!D82+Sheet12!D82+Sheet13!D82+Sheet14!D82+Sheet15!D82+Sheet16!D82+Sheet17!D82+Sheet18!D82+Sheet19!D82+Sheet20!D82</f>
        <v>0</v>
      </c>
    </row>
    <row r="83" spans="1:5" x14ac:dyDescent="0.25">
      <c r="B83" s="2"/>
      <c r="C83" s="2"/>
      <c r="D83" s="2">
        <f>'Mahad Wedding'!D83+'Bin Alam Printing'!D83+PDP!D83+'Waqar Boutique'!D83+'Zernaab Consultancy'!D83+Sheet6!D83+Sheet7!D83+Sheet8!D83+Sheet9!D83+Sheet10!D83+Sheet11!D83+Sheet12!D83+Sheet13!D83+Sheet14!D83+Sheet15!D83+Sheet16!D83+Sheet17!D83+Sheet18!D83+Sheet19!D83+Sheet20!D83</f>
        <v>0</v>
      </c>
    </row>
    <row r="84" spans="1:5" x14ac:dyDescent="0.25">
      <c r="B84" s="2"/>
      <c r="C84" s="2"/>
      <c r="D84" s="2">
        <f>'Mahad Wedding'!D84+'Bin Alam Printing'!D84+PDP!D84+'Waqar Boutique'!D84+'Zernaab Consultancy'!D84+Sheet6!D84+Sheet7!D84+Sheet8!D84+Sheet9!D84+Sheet10!D84+Sheet11!D84+Sheet12!D84+Sheet13!D84+Sheet14!D84+Sheet15!D84+Sheet16!D84+Sheet17!D84+Sheet18!D84+Sheet19!D84+Sheet20!D84</f>
        <v>0</v>
      </c>
    </row>
    <row r="85" spans="1:5" x14ac:dyDescent="0.25">
      <c r="B85" s="2"/>
      <c r="C85" s="2"/>
      <c r="D85" s="2">
        <f>'Mahad Wedding'!D85+'Bin Alam Printing'!D85+PDP!D85+'Waqar Boutique'!D85+'Zernaab Consultancy'!D85+Sheet6!D85+Sheet7!D85+Sheet8!D85+Sheet9!D85+Sheet10!D85+Sheet11!D85+Sheet12!D85+Sheet13!D85+Sheet14!D85+Sheet15!D85+Sheet16!D85+Sheet17!D85+Sheet18!D85+Sheet19!D85+Sheet20!D85</f>
        <v>0</v>
      </c>
    </row>
    <row r="86" spans="1:5" x14ac:dyDescent="0.25">
      <c r="B86" s="2"/>
      <c r="C86" s="2"/>
      <c r="D86" s="2">
        <f>'Mahad Wedding'!D86+'Bin Alam Printing'!D86+PDP!D86+'Waqar Boutique'!D86+'Zernaab Consultancy'!D86+Sheet6!D86+Sheet7!D86+Sheet8!D86+Sheet9!D86+Sheet10!D86+Sheet11!D86+Sheet12!D86+Sheet13!D86+Sheet14!D86+Sheet15!D86+Sheet16!D86+Sheet17!D86+Sheet18!D86+Sheet19!D86+Sheet20!D86</f>
        <v>0</v>
      </c>
    </row>
    <row r="87" spans="1:5" x14ac:dyDescent="0.25">
      <c r="B87" s="2"/>
      <c r="C87" s="2"/>
      <c r="D87" s="2">
        <f>'Mahad Wedding'!D87+'Bin Alam Printing'!D87+PDP!D87+'Waqar Boutique'!D87+'Zernaab Consultancy'!D87+Sheet6!D87+Sheet7!D87+Sheet8!D87+Sheet9!D87+Sheet10!D87+Sheet11!D87+Sheet12!D87+Sheet13!D87+Sheet14!D87+Sheet15!D87+Sheet16!D87+Sheet17!D87+Sheet18!D87+Sheet19!D87+Sheet20!D87</f>
        <v>0</v>
      </c>
    </row>
    <row r="88" spans="1:5" x14ac:dyDescent="0.25">
      <c r="B88" s="2"/>
      <c r="C88" s="2"/>
      <c r="D88" s="2">
        <f>'Mahad Wedding'!D88+'Bin Alam Printing'!D88+PDP!D88+'Waqar Boutique'!D88+'Zernaab Consultancy'!D88+Sheet6!D88+Sheet7!D88+Sheet8!D88+Sheet9!D88+Sheet10!D88+Sheet11!D88+Sheet12!D88+Sheet13!D88+Sheet14!D88+Sheet15!D88+Sheet16!D88+Sheet17!D88+Sheet18!D88+Sheet19!D88+Sheet20!D88</f>
        <v>0</v>
      </c>
    </row>
    <row r="89" spans="1:5" x14ac:dyDescent="0.25">
      <c r="B89" s="2"/>
      <c r="C89" s="2"/>
      <c r="D89" s="2">
        <f>'Mahad Wedding'!D89+'Bin Alam Printing'!D89+PDP!D89+'Waqar Boutique'!D89+'Zernaab Consultancy'!D89+Sheet6!D89+Sheet7!D89+Sheet8!D89+Sheet9!D89+Sheet10!D89+Sheet11!D89+Sheet12!D89+Sheet13!D89+Sheet14!D89+Sheet15!D89+Sheet16!D89+Sheet17!D89+Sheet18!D89+Sheet19!D89+Sheet20!D89</f>
        <v>0</v>
      </c>
    </row>
    <row r="90" spans="1:5" x14ac:dyDescent="0.25">
      <c r="A90" s="26" t="s">
        <v>50</v>
      </c>
      <c r="B90" s="20"/>
      <c r="C90" s="2"/>
      <c r="D90" s="20">
        <f>SUM(D82:D89)</f>
        <v>0</v>
      </c>
    </row>
    <row r="91" spans="1:5" ht="21" x14ac:dyDescent="0.35">
      <c r="A91" s="27" t="s">
        <v>51</v>
      </c>
      <c r="B91" s="20"/>
      <c r="C91" s="2"/>
      <c r="D91" s="28">
        <f>D72+D81+D90</f>
        <v>373200</v>
      </c>
    </row>
    <row r="94" spans="1:5" x14ac:dyDescent="0.25">
      <c r="B94" s="15" t="s">
        <v>52</v>
      </c>
    </row>
    <row r="95" spans="1:5" ht="18.75" x14ac:dyDescent="0.3">
      <c r="B95" s="24" t="s">
        <v>53</v>
      </c>
      <c r="C95" s="20" t="s">
        <v>54</v>
      </c>
      <c r="D95" s="20" t="s">
        <v>43</v>
      </c>
      <c r="E95" s="20" t="s">
        <v>44</v>
      </c>
    </row>
    <row r="96" spans="1:5" x14ac:dyDescent="0.25">
      <c r="E96" s="2">
        <f>'Mahad Wedding'!E96+'Bin Alam Printing'!E96+PDP!E96+'Waqar Boutique'!E96+'Zernaab Consultancy'!E96+Sheet6!E96+Sheet7!E96+Sheet8!E96+Sheet9!E96+Sheet10!E96+Sheet11!E96+Sheet12!E96+Sheet13!E96+Sheet14!E96+Sheet15!E96+Sheet16!E96+Sheet17!E96+Sheet18!E96+Sheet19!E96+Sheet20!E96</f>
        <v>1100</v>
      </c>
    </row>
    <row r="97" spans="2:5" x14ac:dyDescent="0.25">
      <c r="E97" s="2">
        <f>'Mahad Wedding'!E97+'Bin Alam Printing'!E97+PDP!E97+'Waqar Boutique'!E97+'Zernaab Consultancy'!E97+Sheet6!E97+Sheet7!E97+Sheet8!E97+Sheet9!E97+Sheet10!E97+Sheet11!E97+Sheet12!E97+Sheet13!E97+Sheet14!E97+Sheet15!E97+Sheet16!E97+Sheet17!E97+Sheet18!E97+Sheet19!E97+Sheet20!E97</f>
        <v>800</v>
      </c>
    </row>
    <row r="98" spans="2:5" x14ac:dyDescent="0.25">
      <c r="E98" s="2">
        <f>'Mahad Wedding'!E98+'Bin Alam Printing'!E98+PDP!E98+'Waqar Boutique'!E98+'Zernaab Consultancy'!E98+Sheet6!E98+Sheet7!E98+Sheet8!E98+Sheet9!E98+Sheet10!E98+Sheet11!E98+Sheet12!E98+Sheet13!E98+Sheet14!E98+Sheet15!E98+Sheet16!E98+Sheet17!E98+Sheet18!E98+Sheet19!E98+Sheet20!E98</f>
        <v>500</v>
      </c>
    </row>
    <row r="99" spans="2:5" x14ac:dyDescent="0.25">
      <c r="E99" s="2">
        <f>'Mahad Wedding'!E99+'Bin Alam Printing'!E99+PDP!E99+'Waqar Boutique'!E99+'Zernaab Consultancy'!E99+Sheet6!E99+Sheet7!E99+Sheet8!E99+Sheet9!E99+Sheet10!E99+Sheet11!E99+Sheet12!E99+Sheet13!E99+Sheet14!E99+Sheet15!E99+Sheet16!E99+Sheet17!E99+Sheet18!E99+Sheet19!E99+Sheet20!E99</f>
        <v>500</v>
      </c>
    </row>
    <row r="100" spans="2:5" x14ac:dyDescent="0.25">
      <c r="E100" s="2">
        <f>'Mahad Wedding'!E100+'Bin Alam Printing'!E100+PDP!E100+'Waqar Boutique'!E100+'Zernaab Consultancy'!E100+Sheet6!E100+Sheet7!E100+Sheet8!E100+Sheet9!E100+Sheet10!E100+Sheet11!E100+Sheet12!E100+Sheet13!E100+Sheet14!E100+Sheet15!E100+Sheet16!E100+Sheet17!E100+Sheet18!E100+Sheet19!E100+Sheet20!E100</f>
        <v>250</v>
      </c>
    </row>
    <row r="101" spans="2:5" x14ac:dyDescent="0.25">
      <c r="E101" s="2">
        <f>'Mahad Wedding'!E101+'Bin Alam Printing'!E101+PDP!E101+'Waqar Boutique'!E101+'Zernaab Consultancy'!E101+Sheet6!E101+Sheet7!E101+Sheet8!E101+Sheet9!E101+Sheet10!E101+Sheet11!E101+Sheet12!E101+Sheet13!E101+Sheet14!E101+Sheet15!E101+Sheet16!E101+Sheet17!E101+Sheet18!E101+Sheet19!E101+Sheet20!E101</f>
        <v>100</v>
      </c>
    </row>
    <row r="102" spans="2:5" x14ac:dyDescent="0.25">
      <c r="E102" s="2">
        <f>'Mahad Wedding'!E102+'Bin Alam Printing'!E102+PDP!E102+'Waqar Boutique'!E102+'Zernaab Consultancy'!E102+Sheet6!E102+Sheet7!E102+Sheet8!E102+Sheet9!E102+Sheet10!E102+Sheet11!E102+Sheet12!E102+Sheet13!E102+Sheet14!E102+Sheet15!E102+Sheet16!E102+Sheet17!E102+Sheet18!E102+Sheet19!E102+Sheet20!E102</f>
        <v>50</v>
      </c>
    </row>
    <row r="103" spans="2:5" x14ac:dyDescent="0.25">
      <c r="E103" s="2">
        <f>'Mahad Wedding'!E103+'Bin Alam Printing'!E103+PDP!E103+'Waqar Boutique'!E103+'Zernaab Consultancy'!E103+Sheet6!E103+Sheet7!E103+Sheet8!E103+Sheet9!E103+Sheet10!E103+Sheet11!E103+Sheet12!E103+Sheet13!E103+Sheet14!E103+Sheet15!E103+Sheet16!E103+Sheet17!E103+Sheet18!E103+Sheet19!E103+Sheet20!E103</f>
        <v>0</v>
      </c>
    </row>
    <row r="104" spans="2:5" x14ac:dyDescent="0.25">
      <c r="E104" s="2">
        <f>'Mahad Wedding'!E104+'Bin Alam Printing'!E104+PDP!E104+'Waqar Boutique'!E104+'Zernaab Consultancy'!E104+Sheet6!E104+Sheet7!E104+Sheet8!E104+Sheet9!E104+Sheet10!E104+Sheet11!E104+Sheet12!E104+Sheet13!E104+Sheet14!E104+Sheet15!E104+Sheet16!E104+Sheet17!E104+Sheet18!E104+Sheet19!E104+Sheet20!E104</f>
        <v>0</v>
      </c>
    </row>
    <row r="105" spans="2:5" x14ac:dyDescent="0.25">
      <c r="E105" s="2">
        <f>'Mahad Wedding'!E105+'Bin Alam Printing'!E105+PDP!E105+'Waqar Boutique'!E105+'Zernaab Consultancy'!E105+Sheet6!E105+Sheet7!E105+Sheet8!E105+Sheet9!E105+Sheet10!E105+Sheet11!E105+Sheet12!E105+Sheet13!E105+Sheet14!E105+Sheet15!E105+Sheet16!E105+Sheet17!E105+Sheet18!E105+Sheet19!E105+Sheet20!E105</f>
        <v>0</v>
      </c>
    </row>
    <row r="106" spans="2:5" x14ac:dyDescent="0.25">
      <c r="E106" s="2">
        <f>'Mahad Wedding'!E106+'Bin Alam Printing'!E106+PDP!E106+'Waqar Boutique'!E106+'Zernaab Consultancy'!E106+Sheet6!E106+Sheet7!E106+Sheet8!E106+Sheet9!E106+Sheet10!E106+Sheet11!E106+Sheet12!E106+Sheet13!E106+Sheet14!E106+Sheet15!E106+Sheet16!E106+Sheet17!E106+Sheet18!E106+Sheet19!E106+Sheet20!E106</f>
        <v>0</v>
      </c>
    </row>
    <row r="107" spans="2:5" x14ac:dyDescent="0.25">
      <c r="E107" s="2">
        <f>'Mahad Wedding'!E107+'Bin Alam Printing'!E107+PDP!E107+'Waqar Boutique'!E107+'Zernaab Consultancy'!E107+Sheet6!E107+Sheet7!E107+Sheet8!E107+Sheet9!E107+Sheet10!E107+Sheet11!E107+Sheet12!E107+Sheet13!E107+Sheet14!E107+Sheet15!E107+Sheet16!E107+Sheet17!E107+Sheet18!E107+Sheet19!E107+Sheet20!E107</f>
        <v>0</v>
      </c>
    </row>
    <row r="108" spans="2:5" x14ac:dyDescent="0.25">
      <c r="E108" s="2">
        <f>'Mahad Wedding'!E108+'Bin Alam Printing'!E108+PDP!E108+'Waqar Boutique'!E108+'Zernaab Consultancy'!E108+Sheet6!E108+Sheet7!E108+Sheet8!E108+Sheet9!E108+Sheet10!E108+Sheet11!E108+Sheet12!E108+Sheet13!E108+Sheet14!E108+Sheet15!E108+Sheet16!E108+Sheet17!E108+Sheet18!E108+Sheet19!E108+Sheet20!E108</f>
        <v>0</v>
      </c>
    </row>
    <row r="109" spans="2:5" x14ac:dyDescent="0.25">
      <c r="E109" s="2">
        <f>'Mahad Wedding'!E109+'Bin Alam Printing'!E109+PDP!E109+'Waqar Boutique'!E109+'Zernaab Consultancy'!E109+Sheet6!E109+Sheet7!E109+Sheet8!E109+Sheet9!E109+Sheet10!E109+Sheet11!E109+Sheet12!E109+Sheet13!E109+Sheet14!E109+Sheet15!E109+Sheet16!E109+Sheet17!E109+Sheet18!E109+Sheet19!E109+Sheet20!E109</f>
        <v>0</v>
      </c>
    </row>
    <row r="110" spans="2:5" x14ac:dyDescent="0.25">
      <c r="E110" s="2">
        <f>'Mahad Wedding'!E110+'Bin Alam Printing'!E110+PDP!E110+'Waqar Boutique'!E110+'Zernaab Consultancy'!E110+Sheet6!E110+Sheet7!E110+Sheet8!E110+Sheet9!E110+Sheet10!E110+Sheet11!E110+Sheet12!E110+Sheet13!E110+Sheet14!E110+Sheet15!E110+Sheet16!E110+Sheet17!E110+Sheet18!E110+Sheet19!E110+Sheet20!E110</f>
        <v>0</v>
      </c>
    </row>
    <row r="111" spans="2:5" x14ac:dyDescent="0.25">
      <c r="E111" s="2">
        <f>'Mahad Wedding'!E111+'Bin Alam Printing'!E111+PDP!E111+'Waqar Boutique'!E111+'Zernaab Consultancy'!E111+Sheet6!E111+Sheet7!E111+Sheet8!E111+Sheet9!E111+Sheet10!E111+Sheet11!E111+Sheet12!E111+Sheet13!E111+Sheet14!E111+Sheet15!E111+Sheet16!E111+Sheet17!E111+Sheet18!E111+Sheet19!E111+Sheet20!E111</f>
        <v>0</v>
      </c>
    </row>
    <row r="112" spans="2:5" x14ac:dyDescent="0.25">
      <c r="B112" s="15" t="s">
        <v>40</v>
      </c>
      <c r="E112" s="20">
        <f>SUM(E96:E111)</f>
        <v>3300</v>
      </c>
    </row>
    <row r="116" spans="2:5" x14ac:dyDescent="0.25">
      <c r="B116" s="15" t="s">
        <v>55</v>
      </c>
    </row>
    <row r="117" spans="2:5" ht="18.75" x14ac:dyDescent="0.3">
      <c r="B117" s="24" t="s">
        <v>19</v>
      </c>
      <c r="C117" s="20" t="s">
        <v>56</v>
      </c>
      <c r="D117" s="20" t="s">
        <v>43</v>
      </c>
      <c r="E117" s="20" t="s">
        <v>44</v>
      </c>
    </row>
    <row r="118" spans="2:5" x14ac:dyDescent="0.25">
      <c r="E118" s="2">
        <f>'Mahad Wedding'!E118+'Bin Alam Printing'!E118+PDP!E118+'Waqar Boutique'!E118+'Zernaab Consultancy'!E118+Sheet6!E118+Sheet7!E118+Sheet8!E118+Sheet9!E118+Sheet10!E118+Sheet11!E118+Sheet12!E118+Sheet13!E118+Sheet14!E118+Sheet15!E118+Sheet16!E118+Sheet17!E118+Sheet18!E118+Sheet19!E118+Sheet20!E118</f>
        <v>29500</v>
      </c>
    </row>
    <row r="119" spans="2:5" x14ac:dyDescent="0.25">
      <c r="E119" s="2">
        <f>'Mahad Wedding'!E119+'Bin Alam Printing'!E119+PDP!E119+'Waqar Boutique'!E119+'Zernaab Consultancy'!E119+Sheet6!E119+Sheet7!E119+Sheet8!E119+Sheet9!E119+Sheet10!E119+Sheet11!E119+Sheet12!E119+Sheet13!E119+Sheet14!E119+Sheet15!E119+Sheet16!E119+Sheet17!E119+Sheet18!E119+Sheet19!E119+Sheet20!E119</f>
        <v>10500</v>
      </c>
    </row>
    <row r="120" spans="2:5" x14ac:dyDescent="0.25">
      <c r="E120" s="2">
        <f>'Mahad Wedding'!E120+'Bin Alam Printing'!E120+PDP!E120+'Waqar Boutique'!E120+'Zernaab Consultancy'!E120+Sheet6!E120+Sheet7!E120+Sheet8!E120+Sheet9!E120+Sheet10!E120+Sheet11!E120+Sheet12!E120+Sheet13!E120+Sheet14!E120+Sheet15!E120+Sheet16!E120+Sheet17!E120+Sheet18!E120+Sheet19!E120+Sheet20!E120</f>
        <v>4200</v>
      </c>
    </row>
    <row r="121" spans="2:5" x14ac:dyDescent="0.25">
      <c r="E121" s="2">
        <f>'Mahad Wedding'!E121+'Bin Alam Printing'!E121+PDP!E121+'Waqar Boutique'!E121+'Zernaab Consultancy'!E121+Sheet6!E121+Sheet7!E121+Sheet8!E121+Sheet9!E121+Sheet10!E121+Sheet11!E121+Sheet12!E121+Sheet13!E121+Sheet14!E121+Sheet15!E121+Sheet16!E121+Sheet17!E121+Sheet18!E121+Sheet19!E121+Sheet20!E121</f>
        <v>0</v>
      </c>
    </row>
    <row r="122" spans="2:5" x14ac:dyDescent="0.25">
      <c r="E122" s="2">
        <f>'Mahad Wedding'!E122+'Bin Alam Printing'!E122+PDP!E122+'Waqar Boutique'!E122+'Zernaab Consultancy'!E122+Sheet6!E122+Sheet7!E122+Sheet8!E122+Sheet9!E122+Sheet10!E122+Sheet11!E122+Sheet12!E122+Sheet13!E122+Sheet14!E122+Sheet15!E122+Sheet16!E122+Sheet17!E122+Sheet18!E122+Sheet19!E122+Sheet20!E122</f>
        <v>0</v>
      </c>
    </row>
    <row r="123" spans="2:5" x14ac:dyDescent="0.25">
      <c r="E123" s="2">
        <f>'Mahad Wedding'!E123+'Bin Alam Printing'!E123+PDP!E123+'Waqar Boutique'!E123+'Zernaab Consultancy'!E123+Sheet6!E123+Sheet7!E123+Sheet8!E123+Sheet9!E123+Sheet10!E123+Sheet11!E123+Sheet12!E123+Sheet13!E123+Sheet14!E123+Sheet15!E123+Sheet16!E123+Sheet17!E123+Sheet18!E123+Sheet19!E123+Sheet20!E123</f>
        <v>0</v>
      </c>
    </row>
    <row r="124" spans="2:5" x14ac:dyDescent="0.25">
      <c r="E124" s="2">
        <f>'Mahad Wedding'!E124+'Bin Alam Printing'!E124+PDP!E124+'Waqar Boutique'!E124+'Zernaab Consultancy'!E124+Sheet6!E124+Sheet7!E124+Sheet8!E124+Sheet9!E124+Sheet10!E124+Sheet11!E124+Sheet12!E124+Sheet13!E124+Sheet14!E124+Sheet15!E124+Sheet16!E124+Sheet17!E124+Sheet18!E124+Sheet19!E124+Sheet20!E124</f>
        <v>0</v>
      </c>
    </row>
    <row r="125" spans="2:5" x14ac:dyDescent="0.25">
      <c r="E125" s="2">
        <f>'Mahad Wedding'!E125+'Bin Alam Printing'!E125+PDP!E125+'Waqar Boutique'!E125+'Zernaab Consultancy'!E125+Sheet6!E125+Sheet7!E125+Sheet8!E125+Sheet9!E125+Sheet10!E125+Sheet11!E125+Sheet12!E125+Sheet13!E125+Sheet14!E125+Sheet15!E125+Sheet16!E125+Sheet17!E125+Sheet18!E125+Sheet19!E125+Sheet20!E125</f>
        <v>0</v>
      </c>
    </row>
    <row r="126" spans="2:5" x14ac:dyDescent="0.25">
      <c r="E126" s="2">
        <f>'Mahad Wedding'!E126+'Bin Alam Printing'!E126+PDP!E126+'Waqar Boutique'!E126+'Zernaab Consultancy'!E126+Sheet6!E126+Sheet7!E126+Sheet8!E126+Sheet9!E126+Sheet10!E126+Sheet11!E126+Sheet12!E126+Sheet13!E126+Sheet14!E126+Sheet15!E126+Sheet16!E126+Sheet17!E126+Sheet18!E126+Sheet19!E126+Sheet20!E126</f>
        <v>0</v>
      </c>
    </row>
    <row r="127" spans="2:5" x14ac:dyDescent="0.25">
      <c r="E127" s="2">
        <f>'Mahad Wedding'!E127+'Bin Alam Printing'!E127+PDP!E127+'Waqar Boutique'!E127+'Zernaab Consultancy'!E127+Sheet6!E127+Sheet7!E127+Sheet8!E127+Sheet9!E127+Sheet10!E127+Sheet11!E127+Sheet12!E127+Sheet13!E127+Sheet14!E127+Sheet15!E127+Sheet16!E127+Sheet17!E127+Sheet18!E127+Sheet19!E127+Sheet20!E127</f>
        <v>0</v>
      </c>
    </row>
    <row r="128" spans="2:5" x14ac:dyDescent="0.25">
      <c r="E128" s="2">
        <f>'Mahad Wedding'!E128+'Bin Alam Printing'!E128+PDP!E128+'Waqar Boutique'!E128+'Zernaab Consultancy'!E128+Sheet6!E128+Sheet7!E128+Sheet8!E128+Sheet9!E128+Sheet10!E128+Sheet11!E128+Sheet12!E128+Sheet13!E128+Sheet14!E128+Sheet15!E128+Sheet16!E128+Sheet17!E128+Sheet18!E128+Sheet19!E128+Sheet20!E128</f>
        <v>0</v>
      </c>
    </row>
    <row r="129" spans="2:5" x14ac:dyDescent="0.25">
      <c r="E129" s="2">
        <f>'Mahad Wedding'!E129+'Bin Alam Printing'!E129+PDP!E129+'Waqar Boutique'!E129+'Zernaab Consultancy'!E129+Sheet6!E129+Sheet7!E129+Sheet8!E129+Sheet9!E129+Sheet10!E129+Sheet11!E129+Sheet12!E129+Sheet13!E129+Sheet14!E129+Sheet15!E129+Sheet16!E129+Sheet17!E129+Sheet18!E129+Sheet19!E129+Sheet20!E129</f>
        <v>0</v>
      </c>
    </row>
    <row r="130" spans="2:5" x14ac:dyDescent="0.25">
      <c r="E130" s="2">
        <f>'Mahad Wedding'!E130+'Bin Alam Printing'!E130+PDP!E130+'Waqar Boutique'!E130+'Zernaab Consultancy'!E130+Sheet6!E130+Sheet7!E130+Sheet8!E130+Sheet9!E130+Sheet10!E130+Sheet11!E130+Sheet12!E130+Sheet13!E130+Sheet14!E130+Sheet15!E130+Sheet16!E130+Sheet17!E130+Sheet18!E130+Sheet19!E130+Sheet20!E130</f>
        <v>0</v>
      </c>
    </row>
    <row r="131" spans="2:5" x14ac:dyDescent="0.25">
      <c r="E131" s="2">
        <f>'Mahad Wedding'!E131+'Bin Alam Printing'!E131+PDP!E131+'Waqar Boutique'!E131+'Zernaab Consultancy'!E131+Sheet6!E131+Sheet7!E131+Sheet8!E131+Sheet9!E131+Sheet10!E131+Sheet11!E131+Sheet12!E131+Sheet13!E131+Sheet14!E131+Sheet15!E131+Sheet16!E131+Sheet17!E131+Sheet18!E131+Sheet19!E131+Sheet20!E131</f>
        <v>0</v>
      </c>
    </row>
    <row r="132" spans="2:5" x14ac:dyDescent="0.25">
      <c r="E132" s="2">
        <f>'Mahad Wedding'!E132+'Bin Alam Printing'!E132+PDP!E132+'Waqar Boutique'!E132+'Zernaab Consultancy'!E132+Sheet6!E132+Sheet7!E132+Sheet8!E132+Sheet9!E132+Sheet10!E132+Sheet11!E132+Sheet12!E132+Sheet13!E132+Sheet14!E132+Sheet15!E132+Sheet16!E132+Sheet17!E132+Sheet18!E132+Sheet19!E132+Sheet20!E132</f>
        <v>0</v>
      </c>
    </row>
    <row r="133" spans="2:5" x14ac:dyDescent="0.25">
      <c r="E133" s="2">
        <f>'Mahad Wedding'!E133+'Bin Alam Printing'!E133+PDP!E133+'Waqar Boutique'!E133+'Zernaab Consultancy'!E133+Sheet6!E133+Sheet7!E133+Sheet8!E133+Sheet9!E133+Sheet10!E133+Sheet11!E133+Sheet12!E133+Sheet13!E133+Sheet14!E133+Sheet15!E133+Sheet16!E133+Sheet17!E133+Sheet18!E133+Sheet19!E133+Sheet20!E133</f>
        <v>0</v>
      </c>
    </row>
    <row r="134" spans="2:5" x14ac:dyDescent="0.25">
      <c r="B134" s="15" t="s">
        <v>40</v>
      </c>
      <c r="E134" s="20">
        <f>SUM(E118:E133)</f>
        <v>44200</v>
      </c>
    </row>
    <row r="139" spans="2:5" x14ac:dyDescent="0.25">
      <c r="B139" s="15" t="s">
        <v>57</v>
      </c>
    </row>
    <row r="140" spans="2:5" ht="18.75" x14ac:dyDescent="0.3">
      <c r="B140" s="24" t="s">
        <v>58</v>
      </c>
      <c r="C140" s="20" t="s">
        <v>59</v>
      </c>
      <c r="D140" s="20" t="s">
        <v>43</v>
      </c>
      <c r="E140" s="20" t="s">
        <v>44</v>
      </c>
    </row>
    <row r="141" spans="2:5" x14ac:dyDescent="0.25">
      <c r="E141" s="2">
        <f>'Mahad Wedding'!E141+'Bin Alam Printing'!E141+PDP!E141+'Waqar Boutique'!E141+'Zernaab Consultancy'!E141+Sheet6!E141+Sheet7!E141+Sheet8!E141+Sheet9!E141+Sheet10!E141+Sheet11!E141+Sheet12!E141+Sheet13!E141+Sheet14!E141+Sheet15!E141+Sheet16!E141+Sheet17!E141+Sheet18!E141+Sheet19!E141+Sheet20!E141</f>
        <v>250</v>
      </c>
    </row>
    <row r="142" spans="2:5" x14ac:dyDescent="0.25">
      <c r="E142" s="2">
        <f>'Mahad Wedding'!E142+'Bin Alam Printing'!E142+PDP!E142+'Waqar Boutique'!E142+'Zernaab Consultancy'!E142+Sheet6!E142+Sheet7!E142+Sheet8!E142+Sheet9!E142+Sheet10!E142+Sheet11!E142+Sheet12!E142+Sheet13!E142+Sheet14!E142+Sheet15!E142+Sheet16!E142+Sheet17!E142+Sheet18!E142+Sheet19!E142+Sheet20!E142</f>
        <v>200</v>
      </c>
    </row>
    <row r="143" spans="2:5" x14ac:dyDescent="0.25">
      <c r="E143" s="2">
        <f>'Mahad Wedding'!E143+'Bin Alam Printing'!E143+PDP!E143+'Waqar Boutique'!E143+'Zernaab Consultancy'!E143+Sheet6!E143+Sheet7!E143+Sheet8!E143+Sheet9!E143+Sheet10!E143+Sheet11!E143+Sheet12!E143+Sheet13!E143+Sheet14!E143+Sheet15!E143+Sheet16!E143+Sheet17!E143+Sheet18!E143+Sheet19!E143+Sheet20!E143</f>
        <v>70</v>
      </c>
    </row>
    <row r="144" spans="2:5" x14ac:dyDescent="0.25">
      <c r="E144" s="2">
        <f>'Mahad Wedding'!E144+'Bin Alam Printing'!E144+PDP!E144+'Waqar Boutique'!E144+'Zernaab Consultancy'!E144+Sheet6!E144+Sheet7!E144+Sheet8!E144+Sheet9!E144+Sheet10!E144+Sheet11!E144+Sheet12!E144+Sheet13!E144+Sheet14!E144+Sheet15!E144+Sheet16!E144+Sheet17!E144+Sheet18!E144+Sheet19!E144+Sheet20!E144</f>
        <v>50</v>
      </c>
    </row>
    <row r="145" spans="2:5" x14ac:dyDescent="0.25">
      <c r="E145" s="2">
        <f>'Mahad Wedding'!E145+'Bin Alam Printing'!E145+PDP!E145+'Waqar Boutique'!E145+'Zernaab Consultancy'!E145+Sheet6!E145+Sheet7!E145+Sheet8!E145+Sheet9!E145+Sheet10!E145+Sheet11!E145+Sheet12!E145+Sheet13!E145+Sheet14!E145+Sheet15!E145+Sheet16!E145+Sheet17!E145+Sheet18!E145+Sheet19!E145+Sheet20!E145</f>
        <v>180</v>
      </c>
    </row>
    <row r="146" spans="2:5" x14ac:dyDescent="0.25">
      <c r="E146" s="2">
        <f>'Mahad Wedding'!E146+'Bin Alam Printing'!E146+PDP!E146+'Waqar Boutique'!E146+'Zernaab Consultancy'!E146+Sheet6!E146+Sheet7!E146+Sheet8!E146+Sheet9!E146+Sheet10!E146+Sheet11!E146+Sheet12!E146+Sheet13!E146+Sheet14!E146+Sheet15!E146+Sheet16!E146+Sheet17!E146+Sheet18!E146+Sheet19!E146+Sheet20!E146</f>
        <v>45</v>
      </c>
    </row>
    <row r="147" spans="2:5" x14ac:dyDescent="0.25">
      <c r="E147" s="2">
        <f>'Mahad Wedding'!E147+'Bin Alam Printing'!E147+PDP!E147+'Waqar Boutique'!E147+'Zernaab Consultancy'!E147+Sheet6!E147+Sheet7!E147+Sheet8!E147+Sheet9!E147+Sheet10!E147+Sheet11!E147+Sheet12!E147+Sheet13!E147+Sheet14!E147+Sheet15!E147+Sheet16!E147+Sheet17!E147+Sheet18!E147+Sheet19!E147+Sheet20!E147</f>
        <v>0</v>
      </c>
    </row>
    <row r="148" spans="2:5" x14ac:dyDescent="0.25">
      <c r="E148" s="2">
        <f>'Mahad Wedding'!E148+'Bin Alam Printing'!E148+PDP!E148+'Waqar Boutique'!E148+'Zernaab Consultancy'!E148+Sheet6!E148+Sheet7!E148+Sheet8!E148+Sheet9!E148+Sheet10!E148+Sheet11!E148+Sheet12!E148+Sheet13!E148+Sheet14!E148+Sheet15!E148+Sheet16!E148+Sheet17!E148+Sheet18!E148+Sheet19!E148+Sheet20!E148</f>
        <v>0</v>
      </c>
    </row>
    <row r="149" spans="2:5" x14ac:dyDescent="0.25">
      <c r="E149" s="2">
        <f>'Mahad Wedding'!E149+'Bin Alam Printing'!E149+PDP!E149+'Waqar Boutique'!E149+'Zernaab Consultancy'!E149+Sheet6!E149+Sheet7!E149+Sheet8!E149+Sheet9!E149+Sheet10!E149+Sheet11!E149+Sheet12!E149+Sheet13!E149+Sheet14!E149+Sheet15!E149+Sheet16!E149+Sheet17!E149+Sheet18!E149+Sheet19!E149+Sheet20!E149</f>
        <v>0</v>
      </c>
    </row>
    <row r="150" spans="2:5" x14ac:dyDescent="0.25">
      <c r="E150" s="2">
        <f>'Mahad Wedding'!E150+'Bin Alam Printing'!E150+PDP!E150+'Waqar Boutique'!E150+'Zernaab Consultancy'!E150+Sheet6!E150+Sheet7!E150+Sheet8!E150+Sheet9!E150+Sheet10!E150+Sheet11!E150+Sheet12!E150+Sheet13!E150+Sheet14!E150+Sheet15!E150+Sheet16!E150+Sheet17!E150+Sheet18!E150+Sheet19!E150+Sheet20!E150</f>
        <v>0</v>
      </c>
    </row>
    <row r="151" spans="2:5" x14ac:dyDescent="0.25">
      <c r="E151" s="2">
        <f>'Mahad Wedding'!E151+'Bin Alam Printing'!E151+PDP!E151+'Waqar Boutique'!E151+'Zernaab Consultancy'!E151+Sheet6!E151+Sheet7!E151+Sheet8!E151+Sheet9!E151+Sheet10!E151+Sheet11!E151+Sheet12!E151+Sheet13!E151+Sheet14!E151+Sheet15!E151+Sheet16!E151+Sheet17!E151+Sheet18!E151+Sheet19!E151+Sheet20!E151</f>
        <v>0</v>
      </c>
    </row>
    <row r="152" spans="2:5" x14ac:dyDescent="0.25">
      <c r="E152" s="2">
        <f>'Mahad Wedding'!E152+'Bin Alam Printing'!E152+PDP!E152+'Waqar Boutique'!E152+'Zernaab Consultancy'!E152+Sheet6!E152+Sheet7!E152+Sheet8!E152+Sheet9!E152+Sheet10!E152+Sheet11!E152+Sheet12!E152+Sheet13!E152+Sheet14!E152+Sheet15!E152+Sheet16!E152+Sheet17!E152+Sheet18!E152+Sheet19!E152+Sheet20!E152</f>
        <v>0</v>
      </c>
    </row>
    <row r="153" spans="2:5" x14ac:dyDescent="0.25">
      <c r="E153" s="2">
        <f>'Mahad Wedding'!E153+'Bin Alam Printing'!E153+PDP!E153+'Waqar Boutique'!E153+'Zernaab Consultancy'!E153+Sheet6!E153+Sheet7!E153+Sheet8!E153+Sheet9!E153+Sheet10!E153+Sheet11!E153+Sheet12!E153+Sheet13!E153+Sheet14!E153+Sheet15!E153+Sheet16!E153+Sheet17!E153+Sheet18!E153+Sheet19!E153+Sheet20!E153</f>
        <v>0</v>
      </c>
    </row>
    <row r="154" spans="2:5" x14ac:dyDescent="0.25">
      <c r="E154" s="2">
        <f>'Mahad Wedding'!E154+'Bin Alam Printing'!E154+PDP!E154+'Waqar Boutique'!E154+'Zernaab Consultancy'!E154+Sheet6!E154+Sheet7!E154+Sheet8!E154+Sheet9!E154+Sheet10!E154+Sheet11!E154+Sheet12!E154+Sheet13!E154+Sheet14!E154+Sheet15!E154+Sheet16!E154+Sheet17!E154+Sheet18!E154+Sheet19!E154+Sheet20!E154</f>
        <v>0</v>
      </c>
    </row>
    <row r="155" spans="2:5" x14ac:dyDescent="0.25">
      <c r="E155" s="2">
        <f>'Mahad Wedding'!E155+'Bin Alam Printing'!E155+PDP!E155+'Waqar Boutique'!E155+'Zernaab Consultancy'!E155+Sheet6!E155+Sheet7!E155+Sheet8!E155+Sheet9!E155+Sheet10!E155+Sheet11!E155+Sheet12!E155+Sheet13!E155+Sheet14!E155+Sheet15!E155+Sheet16!E155+Sheet17!E155+Sheet18!E155+Sheet19!E155+Sheet20!E155</f>
        <v>0</v>
      </c>
    </row>
    <row r="156" spans="2:5" x14ac:dyDescent="0.25">
      <c r="E156" s="2">
        <f>'Mahad Wedding'!E156+'Bin Alam Printing'!E156+PDP!E156+'Waqar Boutique'!E156+'Zernaab Consultancy'!E156+Sheet6!E156+Sheet7!E156+Sheet8!E156+Sheet9!E156+Sheet10!E156+Sheet11!E156+Sheet12!E156+Sheet13!E156+Sheet14!E156+Sheet15!E156+Sheet16!E156+Sheet17!E156+Sheet18!E156+Sheet19!E156+Sheet20!E156</f>
        <v>0</v>
      </c>
    </row>
    <row r="157" spans="2:5" x14ac:dyDescent="0.25">
      <c r="B157" s="15" t="s">
        <v>40</v>
      </c>
      <c r="E157" s="20">
        <f>SUM(E141:E156)</f>
        <v>795</v>
      </c>
    </row>
    <row r="160" spans="2:5" x14ac:dyDescent="0.25">
      <c r="B160" s="15" t="s">
        <v>60</v>
      </c>
    </row>
    <row r="161" spans="2:5" ht="18.75" x14ac:dyDescent="0.3">
      <c r="B161" s="24" t="s">
        <v>61</v>
      </c>
      <c r="C161" s="20" t="s">
        <v>62</v>
      </c>
      <c r="D161" s="20" t="s">
        <v>43</v>
      </c>
      <c r="E161" s="20" t="s">
        <v>44</v>
      </c>
    </row>
    <row r="162" spans="2:5" x14ac:dyDescent="0.25">
      <c r="E162" s="2">
        <f>'Mahad Wedding'!E162+'Bin Alam Printing'!E162+PDP!E162+'Waqar Boutique'!E162+'Zernaab Consultancy'!E162+Sheet6!E162+Sheet7!E162+Sheet8!E162+Sheet9!E162+Sheet10!E162+Sheet11!E162+Sheet12!E162+Sheet13!E162+Sheet14!E162+Sheet15!E162+Sheet16!E162+Sheet17!E162+Sheet18!E162+Sheet19!E162+Sheet20!E162</f>
        <v>4500</v>
      </c>
    </row>
    <row r="163" spans="2:5" x14ac:dyDescent="0.25">
      <c r="E163" s="2">
        <f>'Mahad Wedding'!E163+'Bin Alam Printing'!E163+PDP!E163+'Waqar Boutique'!E163+'Zernaab Consultancy'!E163+Sheet6!E163+Sheet7!E163+Sheet8!E163+Sheet9!E163+Sheet10!E163+Sheet11!E163+Sheet12!E163+Sheet13!E163+Sheet14!E163+Sheet15!E163+Sheet16!E163+Sheet17!E163+Sheet18!E163+Sheet19!E163+Sheet20!E163</f>
        <v>4500</v>
      </c>
    </row>
    <row r="164" spans="2:5" x14ac:dyDescent="0.25">
      <c r="E164" s="2">
        <f>'Mahad Wedding'!E164+'Bin Alam Printing'!E164+PDP!E164+'Waqar Boutique'!E164+'Zernaab Consultancy'!E164+Sheet6!E164+Sheet7!E164+Sheet8!E164+Sheet9!E164+Sheet10!E164+Sheet11!E164+Sheet12!E164+Sheet13!E164+Sheet14!E164+Sheet15!E164+Sheet16!E164+Sheet17!E164+Sheet18!E164+Sheet19!E164+Sheet20!E164</f>
        <v>4500</v>
      </c>
    </row>
    <row r="165" spans="2:5" x14ac:dyDescent="0.25">
      <c r="E165" s="2">
        <f>'Mahad Wedding'!E165+'Bin Alam Printing'!E165+PDP!E165+'Waqar Boutique'!E165+'Zernaab Consultancy'!E165+Sheet6!E165+Sheet7!E165+Sheet8!E165+Sheet9!E165+Sheet10!E165+Sheet11!E165+Sheet12!E165+Sheet13!E165+Sheet14!E165+Sheet15!E165+Sheet16!E165+Sheet17!E165+Sheet18!E165+Sheet19!E165+Sheet20!E165</f>
        <v>4500</v>
      </c>
    </row>
    <row r="166" spans="2:5" x14ac:dyDescent="0.25">
      <c r="E166" s="2">
        <f>'Mahad Wedding'!E166+'Bin Alam Printing'!E166+PDP!E166+'Waqar Boutique'!E166+'Zernaab Consultancy'!E166+Sheet6!E166+Sheet7!E166+Sheet8!E166+Sheet9!E166+Sheet10!E166+Sheet11!E166+Sheet12!E166+Sheet13!E166+Sheet14!E166+Sheet15!E166+Sheet16!E166+Sheet17!E166+Sheet18!E166+Sheet19!E166+Sheet20!E166</f>
        <v>0</v>
      </c>
    </row>
    <row r="167" spans="2:5" x14ac:dyDescent="0.25">
      <c r="E167" s="2">
        <f>'Mahad Wedding'!E167+'Bin Alam Printing'!E167+PDP!E167+'Waqar Boutique'!E167+'Zernaab Consultancy'!E167+Sheet6!E167+Sheet7!E167+Sheet8!E167+Sheet9!E167+Sheet10!E167+Sheet11!E167+Sheet12!E167+Sheet13!E167+Sheet14!E167+Sheet15!E167+Sheet16!E167+Sheet17!E167+Sheet18!E167+Sheet19!E167+Sheet20!E167</f>
        <v>0</v>
      </c>
    </row>
    <row r="168" spans="2:5" x14ac:dyDescent="0.25">
      <c r="E168" s="2">
        <f>'Mahad Wedding'!E168+'Bin Alam Printing'!E168+PDP!E168+'Waqar Boutique'!E168+'Zernaab Consultancy'!E168+Sheet6!E168+Sheet7!E168+Sheet8!E168+Sheet9!E168+Sheet10!E168+Sheet11!E168+Sheet12!E168+Sheet13!E168+Sheet14!E168+Sheet15!E168+Sheet16!E168+Sheet17!E168+Sheet18!E168+Sheet19!E168+Sheet20!E168</f>
        <v>0</v>
      </c>
    </row>
    <row r="169" spans="2:5" x14ac:dyDescent="0.25">
      <c r="E169" s="2">
        <f>'Mahad Wedding'!E169+'Bin Alam Printing'!E169+PDP!E169+'Waqar Boutique'!E169+'Zernaab Consultancy'!E169+Sheet6!E169+Sheet7!E169+Sheet8!E169+Sheet9!E169+Sheet10!E169+Sheet11!E169+Sheet12!E169+Sheet13!E169+Sheet14!E169+Sheet15!E169+Sheet16!E169+Sheet17!E169+Sheet18!E169+Sheet19!E169+Sheet20!E169</f>
        <v>0</v>
      </c>
    </row>
    <row r="170" spans="2:5" x14ac:dyDescent="0.25">
      <c r="E170" s="2">
        <f>'Mahad Wedding'!E170+'Bin Alam Printing'!E170+PDP!E170+'Waqar Boutique'!E170+'Zernaab Consultancy'!E170+Sheet6!E170+Sheet7!E170+Sheet8!E170+Sheet9!E170+Sheet10!E170+Sheet11!E170+Sheet12!E170+Sheet13!E170+Sheet14!E170+Sheet15!E170+Sheet16!E170+Sheet17!E170+Sheet18!E170+Sheet19!E170+Sheet20!E170</f>
        <v>0</v>
      </c>
    </row>
    <row r="171" spans="2:5" x14ac:dyDescent="0.25">
      <c r="E171" s="2">
        <f>'Mahad Wedding'!E171+'Bin Alam Printing'!E171+PDP!E171+'Waqar Boutique'!E171+'Zernaab Consultancy'!E171+Sheet6!E171+Sheet7!E171+Sheet8!E171+Sheet9!E171+Sheet10!E171+Sheet11!E171+Sheet12!E171+Sheet13!E171+Sheet14!E171+Sheet15!E171+Sheet16!E171+Sheet17!E171+Sheet18!E171+Sheet19!E171+Sheet20!E171</f>
        <v>0</v>
      </c>
    </row>
    <row r="172" spans="2:5" x14ac:dyDescent="0.25">
      <c r="E172" s="2">
        <f>'Mahad Wedding'!E172+'Bin Alam Printing'!E172+PDP!E172+'Waqar Boutique'!E172+'Zernaab Consultancy'!E172+Sheet6!E172+Sheet7!E172+Sheet8!E172+Sheet9!E172+Sheet10!E172+Sheet11!E172+Sheet12!E172+Sheet13!E172+Sheet14!E172+Sheet15!E172+Sheet16!E172+Sheet17!E172+Sheet18!E172+Sheet19!E172+Sheet20!E172</f>
        <v>0</v>
      </c>
    </row>
    <row r="173" spans="2:5" x14ac:dyDescent="0.25">
      <c r="E173" s="2">
        <f>'Mahad Wedding'!E173+'Bin Alam Printing'!E173+PDP!E173+'Waqar Boutique'!E173+'Zernaab Consultancy'!E173+Sheet6!E173+Sheet7!E173+Sheet8!E173+Sheet9!E173+Sheet10!E173+Sheet11!E173+Sheet12!E173+Sheet13!E173+Sheet14!E173+Sheet15!E173+Sheet16!E173+Sheet17!E173+Sheet18!E173+Sheet19!E173+Sheet20!E173</f>
        <v>0</v>
      </c>
    </row>
    <row r="174" spans="2:5" x14ac:dyDescent="0.25">
      <c r="E174" s="2">
        <f>'Mahad Wedding'!E174+'Bin Alam Printing'!E174+PDP!E174+'Waqar Boutique'!E174+'Zernaab Consultancy'!E174+Sheet6!E174+Sheet7!E174+Sheet8!E174+Sheet9!E174+Sheet10!E174+Sheet11!E174+Sheet12!E174+Sheet13!E174+Sheet14!E174+Sheet15!E174+Sheet16!E174+Sheet17!E174+Sheet18!E174+Sheet19!E174+Sheet20!E174</f>
        <v>0</v>
      </c>
    </row>
    <row r="175" spans="2:5" x14ac:dyDescent="0.25">
      <c r="E175" s="2">
        <f>'Mahad Wedding'!E175+'Bin Alam Printing'!E175+PDP!E175+'Waqar Boutique'!E175+'Zernaab Consultancy'!E175+Sheet6!E175+Sheet7!E175+Sheet8!E175+Sheet9!E175+Sheet10!E175+Sheet11!E175+Sheet12!E175+Sheet13!E175+Sheet14!E175+Sheet15!E175+Sheet16!E175+Sheet17!E175+Sheet18!E175+Sheet19!E175+Sheet20!E175</f>
        <v>0</v>
      </c>
    </row>
    <row r="176" spans="2:5" x14ac:dyDescent="0.25">
      <c r="E176" s="2">
        <f>'Mahad Wedding'!E176+'Bin Alam Printing'!E176+PDP!E176+'Waqar Boutique'!E176+'Zernaab Consultancy'!E176+Sheet6!E176+Sheet7!E176+Sheet8!E176+Sheet9!E176+Sheet10!E176+Sheet11!E176+Sheet12!E176+Sheet13!E176+Sheet14!E176+Sheet15!E176+Sheet16!E176+Sheet17!E176+Sheet18!E176+Sheet19!E176+Sheet20!E176</f>
        <v>0</v>
      </c>
    </row>
    <row r="177" spans="2:5" x14ac:dyDescent="0.25">
      <c r="E177" s="2">
        <f>'Mahad Wedding'!E177+'Bin Alam Printing'!E177+PDP!E177+'Waqar Boutique'!E177+'Zernaab Consultancy'!E177+Sheet6!E177+Sheet7!E177+Sheet8!E177+Sheet9!E177+Sheet10!E177+Sheet11!E177+Sheet12!E177+Sheet13!E177+Sheet14!E177+Sheet15!E177+Sheet16!E177+Sheet17!E177+Sheet18!E177+Sheet19!E177+Sheet20!E177</f>
        <v>0</v>
      </c>
    </row>
    <row r="178" spans="2:5" x14ac:dyDescent="0.25">
      <c r="B178" s="15" t="s">
        <v>40</v>
      </c>
      <c r="E178" s="20">
        <f>SUM(E162:E177)</f>
        <v>18000</v>
      </c>
    </row>
    <row r="185" spans="2:5" x14ac:dyDescent="0.25">
      <c r="B185" s="15" t="s">
        <v>63</v>
      </c>
    </row>
    <row r="186" spans="2:5" ht="18.75" x14ac:dyDescent="0.3">
      <c r="B186" s="24" t="s">
        <v>64</v>
      </c>
      <c r="C186" s="20" t="s">
        <v>65</v>
      </c>
      <c r="D186" s="20" t="s">
        <v>43</v>
      </c>
      <c r="E186" s="20" t="s">
        <v>44</v>
      </c>
    </row>
    <row r="187" spans="2:5" x14ac:dyDescent="0.25">
      <c r="E187" s="2">
        <f>'Mahad Wedding'!E187+'Bin Alam Printing'!E187+PDP!E187+'Waqar Boutique'!E187+'Zernaab Consultancy'!E187+Sheet6!E187+Sheet7!E187+Sheet8!E187+Sheet9!E187+Sheet10!E187+Sheet11!E187+Sheet12!E187+Sheet13!E187+Sheet14!E187+Sheet15!E187+Sheet16!E187+Sheet17!E187+Sheet18!E187+Sheet19!E187+Sheet20!E187</f>
        <v>815</v>
      </c>
    </row>
    <row r="188" spans="2:5" x14ac:dyDescent="0.25">
      <c r="E188" s="2">
        <f>'Mahad Wedding'!E188+'Bin Alam Printing'!E188+PDP!E188+'Waqar Boutique'!E188+'Zernaab Consultancy'!E188+Sheet6!E188+Sheet7!E188+Sheet8!E188+Sheet9!E188+Sheet10!E188+Sheet11!E188+Sheet12!E188+Sheet13!E188+Sheet14!E188+Sheet15!E188+Sheet16!E188+Sheet17!E188+Sheet18!E188+Sheet19!E188+Sheet20!E188</f>
        <v>150</v>
      </c>
    </row>
    <row r="189" spans="2:5" x14ac:dyDescent="0.25">
      <c r="E189" s="2">
        <f>'Mahad Wedding'!E189+'Bin Alam Printing'!E189+PDP!E189+'Waqar Boutique'!E189+'Zernaab Consultancy'!E189+Sheet6!E189+Sheet7!E189+Sheet8!E189+Sheet9!E189+Sheet10!E189+Sheet11!E189+Sheet12!E189+Sheet13!E189+Sheet14!E189+Sheet15!E189+Sheet16!E189+Sheet17!E189+Sheet18!E189+Sheet19!E189+Sheet20!E189</f>
        <v>100</v>
      </c>
    </row>
    <row r="190" spans="2:5" x14ac:dyDescent="0.25">
      <c r="E190" s="2">
        <f>'Mahad Wedding'!E190+'Bin Alam Printing'!E190+PDP!E190+'Waqar Boutique'!E190+'Zernaab Consultancy'!E190+Sheet6!E190+Sheet7!E190+Sheet8!E190+Sheet9!E190+Sheet10!E190+Sheet11!E190+Sheet12!E190+Sheet13!E190+Sheet14!E190+Sheet15!E190+Sheet16!E190+Sheet17!E190+Sheet18!E190+Sheet19!E190+Sheet20!E190</f>
        <v>0</v>
      </c>
    </row>
    <row r="191" spans="2:5" x14ac:dyDescent="0.25">
      <c r="E191" s="2">
        <f>'Mahad Wedding'!E191+'Bin Alam Printing'!E191+PDP!E191+'Waqar Boutique'!E191+'Zernaab Consultancy'!E191+Sheet6!E191+Sheet7!E191+Sheet8!E191+Sheet9!E191+Sheet10!E191+Sheet11!E191+Sheet12!E191+Sheet13!E191+Sheet14!E191+Sheet15!E191+Sheet16!E191+Sheet17!E191+Sheet18!E191+Sheet19!E191+Sheet20!E191</f>
        <v>0</v>
      </c>
    </row>
    <row r="192" spans="2:5" x14ac:dyDescent="0.25">
      <c r="E192" s="2">
        <f>'Mahad Wedding'!E192+'Bin Alam Printing'!E192+PDP!E192+'Waqar Boutique'!E192+'Zernaab Consultancy'!E192+Sheet6!E192+Sheet7!E192+Sheet8!E192+Sheet9!E192+Sheet10!E192+Sheet11!E192+Sheet12!E192+Sheet13!E192+Sheet14!E192+Sheet15!E192+Sheet16!E192+Sheet17!E192+Sheet18!E192+Sheet19!E192+Sheet20!E192</f>
        <v>0</v>
      </c>
    </row>
    <row r="193" spans="2:5" x14ac:dyDescent="0.25">
      <c r="E193" s="2">
        <f>'Mahad Wedding'!E193+'Bin Alam Printing'!E193+PDP!E193+'Waqar Boutique'!E193+'Zernaab Consultancy'!E193+Sheet6!E193+Sheet7!E193+Sheet8!E193+Sheet9!E193+Sheet10!E193+Sheet11!E193+Sheet12!E193+Sheet13!E193+Sheet14!E193+Sheet15!E193+Sheet16!E193+Sheet17!E193+Sheet18!E193+Sheet19!E193+Sheet20!E193</f>
        <v>0</v>
      </c>
    </row>
    <row r="194" spans="2:5" x14ac:dyDescent="0.25">
      <c r="E194" s="2">
        <f>'Mahad Wedding'!E194+'Bin Alam Printing'!E194+PDP!E194+'Waqar Boutique'!E194+'Zernaab Consultancy'!E194+Sheet6!E194+Sheet7!E194+Sheet8!E194+Sheet9!E194+Sheet10!E194+Sheet11!E194+Sheet12!E194+Sheet13!E194+Sheet14!E194+Sheet15!E194+Sheet16!E194+Sheet17!E194+Sheet18!E194+Sheet19!E194+Sheet20!E194</f>
        <v>0</v>
      </c>
    </row>
    <row r="195" spans="2:5" x14ac:dyDescent="0.25">
      <c r="E195" s="2">
        <f>'Mahad Wedding'!E195+'Bin Alam Printing'!E195+PDP!E195+'Waqar Boutique'!E195+'Zernaab Consultancy'!E195+Sheet6!E195+Sheet7!E195+Sheet8!E195+Sheet9!E195+Sheet10!E195+Sheet11!E195+Sheet12!E195+Sheet13!E195+Sheet14!E195+Sheet15!E195+Sheet16!E195+Sheet17!E195+Sheet18!E195+Sheet19!E195+Sheet20!E195</f>
        <v>0</v>
      </c>
    </row>
    <row r="196" spans="2:5" x14ac:dyDescent="0.25">
      <c r="E196" s="2">
        <f>'Mahad Wedding'!E196+'Bin Alam Printing'!E196+PDP!E196+'Waqar Boutique'!E196+'Zernaab Consultancy'!E196+Sheet6!E196+Sheet7!E196+Sheet8!E196+Sheet9!E196+Sheet10!E196+Sheet11!E196+Sheet12!E196+Sheet13!E196+Sheet14!E196+Sheet15!E196+Sheet16!E196+Sheet17!E196+Sheet18!E196+Sheet19!E196+Sheet20!E196</f>
        <v>0</v>
      </c>
    </row>
    <row r="197" spans="2:5" x14ac:dyDescent="0.25">
      <c r="E197" s="2">
        <f>'Mahad Wedding'!E197+'Bin Alam Printing'!E197+PDP!E197+'Waqar Boutique'!E197+'Zernaab Consultancy'!E197+Sheet6!E197+Sheet7!E197+Sheet8!E197+Sheet9!E197+Sheet10!E197+Sheet11!E197+Sheet12!E197+Sheet13!E197+Sheet14!E197+Sheet15!E197+Sheet16!E197+Sheet17!E197+Sheet18!E197+Sheet19!E197+Sheet20!E197</f>
        <v>0</v>
      </c>
    </row>
    <row r="198" spans="2:5" x14ac:dyDescent="0.25">
      <c r="E198" s="2">
        <f>'Mahad Wedding'!E198+'Bin Alam Printing'!E198+PDP!E198+'Waqar Boutique'!E198+'Zernaab Consultancy'!E198+Sheet6!E198+Sheet7!E198+Sheet8!E198+Sheet9!E198+Sheet10!E198+Sheet11!E198+Sheet12!E198+Sheet13!E198+Sheet14!E198+Sheet15!E198+Sheet16!E198+Sheet17!E198+Sheet18!E198+Sheet19!E198+Sheet20!E198</f>
        <v>0</v>
      </c>
    </row>
    <row r="199" spans="2:5" x14ac:dyDescent="0.25">
      <c r="E199" s="2">
        <f>'Mahad Wedding'!E199+'Bin Alam Printing'!E199+PDP!E199+'Waqar Boutique'!E199+'Zernaab Consultancy'!E199+Sheet6!E199+Sheet7!E199+Sheet8!E199+Sheet9!E199+Sheet10!E199+Sheet11!E199+Sheet12!E199+Sheet13!E199+Sheet14!E199+Sheet15!E199+Sheet16!E199+Sheet17!E199+Sheet18!E199+Sheet19!E199+Sheet20!E199</f>
        <v>0</v>
      </c>
    </row>
    <row r="200" spans="2:5" x14ac:dyDescent="0.25">
      <c r="E200" s="2">
        <f>'Mahad Wedding'!E200+'Bin Alam Printing'!E200+PDP!E200+'Waqar Boutique'!E200+'Zernaab Consultancy'!E200+Sheet6!E200+Sheet7!E200+Sheet8!E200+Sheet9!E200+Sheet10!E200+Sheet11!E200+Sheet12!E200+Sheet13!E200+Sheet14!E200+Sheet15!E200+Sheet16!E200+Sheet17!E200+Sheet18!E200+Sheet19!E200+Sheet20!E200</f>
        <v>0</v>
      </c>
    </row>
    <row r="201" spans="2:5" x14ac:dyDescent="0.25">
      <c r="E201" s="2">
        <f>'Mahad Wedding'!E201+'Bin Alam Printing'!E201+PDP!E201+'Waqar Boutique'!E201+'Zernaab Consultancy'!E201+Sheet6!E201+Sheet7!E201+Sheet8!E201+Sheet9!E201+Sheet10!E201+Sheet11!E201+Sheet12!E201+Sheet13!E201+Sheet14!E201+Sheet15!E201+Sheet16!E201+Sheet17!E201+Sheet18!E201+Sheet19!E201+Sheet20!E201</f>
        <v>0</v>
      </c>
    </row>
    <row r="202" spans="2:5" x14ac:dyDescent="0.25">
      <c r="E202" s="2">
        <f>'Mahad Wedding'!E202+'Bin Alam Printing'!E202+PDP!E202+'Waqar Boutique'!E202+'Zernaab Consultancy'!E202+Sheet6!E202+Sheet7!E202+Sheet8!E202+Sheet9!E202+Sheet10!E202+Sheet11!E202+Sheet12!E202+Sheet13!E202+Sheet14!E202+Sheet15!E202+Sheet16!E202+Sheet17!E202+Sheet18!E202+Sheet19!E202+Sheet20!E202</f>
        <v>0</v>
      </c>
    </row>
    <row r="203" spans="2:5" x14ac:dyDescent="0.25">
      <c r="B203" s="15" t="s">
        <v>40</v>
      </c>
      <c r="E203" s="20">
        <f>SUM(E187:E202)</f>
        <v>1065</v>
      </c>
    </row>
    <row r="206" spans="2:5" x14ac:dyDescent="0.25">
      <c r="B206" s="15" t="s">
        <v>66</v>
      </c>
    </row>
    <row r="207" spans="2:5" ht="18.75" x14ac:dyDescent="0.3">
      <c r="B207" s="24" t="s">
        <v>67</v>
      </c>
      <c r="C207" s="20" t="s">
        <v>59</v>
      </c>
      <c r="D207" s="20" t="s">
        <v>43</v>
      </c>
      <c r="E207" s="20" t="s">
        <v>44</v>
      </c>
    </row>
    <row r="208" spans="2:5" x14ac:dyDescent="0.25">
      <c r="E208" s="2">
        <f>'Mahad Wedding'!E208+'Bin Alam Printing'!E208+PDP!E208+'Waqar Boutique'!E208+'Zernaab Consultancy'!E208+Sheet6!E208+Sheet7!E208+Sheet8!E208+Sheet9!E208+Sheet10!E208+Sheet11!E208+Sheet12!E208+Sheet13!E208+Sheet14!E208+Sheet15!E208+Sheet16!E208+Sheet17!E208+Sheet18!E208+Sheet19!E208+Sheet20!E208</f>
        <v>2600</v>
      </c>
    </row>
    <row r="209" spans="2:5" x14ac:dyDescent="0.25">
      <c r="E209" s="2">
        <f>'Mahad Wedding'!E209+'Bin Alam Printing'!E209+PDP!E209+'Waqar Boutique'!E209+'Zernaab Consultancy'!E209+Sheet6!E209+Sheet7!E209+Sheet8!E209+Sheet9!E209+Sheet10!E209+Sheet11!E209+Sheet12!E209+Sheet13!E209+Sheet14!E209+Sheet15!E209+Sheet16!E209+Sheet17!E209+Sheet18!E209+Sheet19!E209+Sheet20!E209</f>
        <v>5700</v>
      </c>
    </row>
    <row r="210" spans="2:5" x14ac:dyDescent="0.25">
      <c r="E210" s="2">
        <f>'Mahad Wedding'!E210+'Bin Alam Printing'!E210+PDP!E210+'Waqar Boutique'!E210+'Zernaab Consultancy'!E210+Sheet6!E210+Sheet7!E210+Sheet8!E210+Sheet9!E210+Sheet10!E210+Sheet11!E210+Sheet12!E210+Sheet13!E210+Sheet14!E210+Sheet15!E210+Sheet16!E210+Sheet17!E210+Sheet18!E210+Sheet19!E210+Sheet20!E210</f>
        <v>0</v>
      </c>
    </row>
    <row r="211" spans="2:5" x14ac:dyDescent="0.25">
      <c r="E211" s="2">
        <f>'Mahad Wedding'!E211+'Bin Alam Printing'!E211+PDP!E211+'Waqar Boutique'!E211+'Zernaab Consultancy'!E211+Sheet6!E211+Sheet7!E211+Sheet8!E211+Sheet9!E211+Sheet10!E211+Sheet11!E211+Sheet12!E211+Sheet13!E211+Sheet14!E211+Sheet15!E211+Sheet16!E211+Sheet17!E211+Sheet18!E211+Sheet19!E211+Sheet20!E211</f>
        <v>0</v>
      </c>
    </row>
    <row r="212" spans="2:5" x14ac:dyDescent="0.25">
      <c r="E212" s="2">
        <f>'Mahad Wedding'!E212+'Bin Alam Printing'!E212+PDP!E212+'Waqar Boutique'!E212+'Zernaab Consultancy'!E212+Sheet6!E212+Sheet7!E212+Sheet8!E212+Sheet9!E212+Sheet10!E212+Sheet11!E212+Sheet12!E212+Sheet13!E212+Sheet14!E212+Sheet15!E212+Sheet16!E212+Sheet17!E212+Sheet18!E212+Sheet19!E212+Sheet20!E212</f>
        <v>0</v>
      </c>
    </row>
    <row r="213" spans="2:5" x14ac:dyDescent="0.25">
      <c r="E213" s="2">
        <f>'Mahad Wedding'!E213+'Bin Alam Printing'!E213+PDP!E213+'Waqar Boutique'!E213+'Zernaab Consultancy'!E213+Sheet6!E213+Sheet7!E213+Sheet8!E213+Sheet9!E213+Sheet10!E213+Sheet11!E213+Sheet12!E213+Sheet13!E213+Sheet14!E213+Sheet15!E213+Sheet16!E213+Sheet17!E213+Sheet18!E213+Sheet19!E213+Sheet20!E213</f>
        <v>0</v>
      </c>
    </row>
    <row r="214" spans="2:5" x14ac:dyDescent="0.25">
      <c r="E214" s="2">
        <f>'Mahad Wedding'!E214+'Bin Alam Printing'!E214+PDP!E214+'Waqar Boutique'!E214+'Zernaab Consultancy'!E214+Sheet6!E214+Sheet7!E214+Sheet8!E214+Sheet9!E214+Sheet10!E214+Sheet11!E214+Sheet12!E214+Sheet13!E214+Sheet14!E214+Sheet15!E214+Sheet16!E214+Sheet17!E214+Sheet18!E214+Sheet19!E214+Sheet20!E214</f>
        <v>0</v>
      </c>
    </row>
    <row r="215" spans="2:5" x14ac:dyDescent="0.25">
      <c r="E215" s="2">
        <f>'Mahad Wedding'!E215+'Bin Alam Printing'!E215+PDP!E215+'Waqar Boutique'!E215+'Zernaab Consultancy'!E215+Sheet6!E215+Sheet7!E215+Sheet8!E215+Sheet9!E215+Sheet10!E215+Sheet11!E215+Sheet12!E215+Sheet13!E215+Sheet14!E215+Sheet15!E215+Sheet16!E215+Sheet17!E215+Sheet18!E215+Sheet19!E215+Sheet20!E215</f>
        <v>0</v>
      </c>
    </row>
    <row r="216" spans="2:5" x14ac:dyDescent="0.25">
      <c r="E216" s="2">
        <f>'Mahad Wedding'!E216+'Bin Alam Printing'!E216+PDP!E216+'Waqar Boutique'!E216+'Zernaab Consultancy'!E216+Sheet6!E216+Sheet7!E216+Sheet8!E216+Sheet9!E216+Sheet10!E216+Sheet11!E216+Sheet12!E216+Sheet13!E216+Sheet14!E216+Sheet15!E216+Sheet16!E216+Sheet17!E216+Sheet18!E216+Sheet19!E216+Sheet20!E216</f>
        <v>0</v>
      </c>
    </row>
    <row r="217" spans="2:5" x14ac:dyDescent="0.25">
      <c r="E217" s="2">
        <f>'Mahad Wedding'!E217+'Bin Alam Printing'!E217+PDP!E217+'Waqar Boutique'!E217+'Zernaab Consultancy'!E217+Sheet6!E217+Sheet7!E217+Sheet8!E217+Sheet9!E217+Sheet10!E217+Sheet11!E217+Sheet12!E217+Sheet13!E217+Sheet14!E217+Sheet15!E217+Sheet16!E217+Sheet17!E217+Sheet18!E217+Sheet19!E217+Sheet20!E217</f>
        <v>0</v>
      </c>
    </row>
    <row r="218" spans="2:5" x14ac:dyDescent="0.25">
      <c r="E218" s="2">
        <f>'Mahad Wedding'!E218+'Bin Alam Printing'!E218+PDP!E218+'Waqar Boutique'!E218+'Zernaab Consultancy'!E218+Sheet6!E218+Sheet7!E218+Sheet8!E218+Sheet9!E218+Sheet10!E218+Sheet11!E218+Sheet12!E218+Sheet13!E218+Sheet14!E218+Sheet15!E218+Sheet16!E218+Sheet17!E218+Sheet18!E218+Sheet19!E218+Sheet20!E218</f>
        <v>0</v>
      </c>
    </row>
    <row r="219" spans="2:5" x14ac:dyDescent="0.25">
      <c r="E219" s="2">
        <f>'Mahad Wedding'!E219+'Bin Alam Printing'!E219+PDP!E219+'Waqar Boutique'!E219+'Zernaab Consultancy'!E219+Sheet6!E219+Sheet7!E219+Sheet8!E219+Sheet9!E219+Sheet10!E219+Sheet11!E219+Sheet12!E219+Sheet13!E219+Sheet14!E219+Sheet15!E219+Sheet16!E219+Sheet17!E219+Sheet18!E219+Sheet19!E219+Sheet20!E219</f>
        <v>0</v>
      </c>
    </row>
    <row r="220" spans="2:5" x14ac:dyDescent="0.25">
      <c r="E220" s="2">
        <f>'Mahad Wedding'!E220+'Bin Alam Printing'!E220+PDP!E220+'Waqar Boutique'!E220+'Zernaab Consultancy'!E220+Sheet6!E220+Sheet7!E220+Sheet8!E220+Sheet9!E220+Sheet10!E220+Sheet11!E220+Sheet12!E220+Sheet13!E220+Sheet14!E220+Sheet15!E220+Sheet16!E220+Sheet17!E220+Sheet18!E220+Sheet19!E220+Sheet20!E220</f>
        <v>0</v>
      </c>
    </row>
    <row r="221" spans="2:5" x14ac:dyDescent="0.25">
      <c r="E221" s="2">
        <f>'Mahad Wedding'!E221+'Bin Alam Printing'!E221+PDP!E221+'Waqar Boutique'!E221+'Zernaab Consultancy'!E221+Sheet6!E221+Sheet7!E221+Sheet8!E221+Sheet9!E221+Sheet10!E221+Sheet11!E221+Sheet12!E221+Sheet13!E221+Sheet14!E221+Sheet15!E221+Sheet16!E221+Sheet17!E221+Sheet18!E221+Sheet19!E221+Sheet20!E221</f>
        <v>0</v>
      </c>
    </row>
    <row r="222" spans="2:5" x14ac:dyDescent="0.25">
      <c r="E222" s="2">
        <f>'Mahad Wedding'!E222+'Bin Alam Printing'!E222+PDP!E222+'Waqar Boutique'!E222+'Zernaab Consultancy'!E222+Sheet6!E222+Sheet7!E222+Sheet8!E222+Sheet9!E222+Sheet10!E222+Sheet11!E222+Sheet12!E222+Sheet13!E222+Sheet14!E222+Sheet15!E222+Sheet16!E222+Sheet17!E222+Sheet18!E222+Sheet19!E222+Sheet20!E222</f>
        <v>0</v>
      </c>
    </row>
    <row r="223" spans="2:5" x14ac:dyDescent="0.25">
      <c r="E223" s="2">
        <f>'Mahad Wedding'!E223+'Bin Alam Printing'!E223+PDP!E223+'Waqar Boutique'!E223+'Zernaab Consultancy'!E223+Sheet6!E223+Sheet7!E223+Sheet8!E223+Sheet9!E223+Sheet10!E223+Sheet11!E223+Sheet12!E223+Sheet13!E223+Sheet14!E223+Sheet15!E223+Sheet16!E223+Sheet17!E223+Sheet18!E223+Sheet19!E223+Sheet20!E223</f>
        <v>0</v>
      </c>
    </row>
    <row r="224" spans="2:5" x14ac:dyDescent="0.25">
      <c r="B224" s="15" t="s">
        <v>40</v>
      </c>
      <c r="E224" s="20">
        <f>SUM(E208:E223)</f>
        <v>8300</v>
      </c>
    </row>
    <row r="231" spans="2:5" x14ac:dyDescent="0.25">
      <c r="B231" s="15" t="s">
        <v>68</v>
      </c>
    </row>
    <row r="232" spans="2:5" ht="18.75" x14ac:dyDescent="0.3">
      <c r="B232" s="24" t="s">
        <v>69</v>
      </c>
      <c r="C232" s="20" t="s">
        <v>70</v>
      </c>
      <c r="D232" s="20" t="s">
        <v>43</v>
      </c>
      <c r="E232" s="20" t="s">
        <v>44</v>
      </c>
    </row>
    <row r="233" spans="2:5" x14ac:dyDescent="0.25">
      <c r="E233" s="2">
        <f>'Mahad Wedding'!E233+'Bin Alam Printing'!E233+PDP!E233+'Waqar Boutique'!E233+'Zernaab Consultancy'!E233+Sheet6!E233+Sheet7!E233+Sheet8!E233+Sheet9!E233+Sheet10!E233+Sheet11!E233+Sheet12!E233+Sheet13!E233+Sheet14!E233+Sheet15!E233+Sheet16!E233+Sheet17!E233+Sheet18!E233+Sheet19!E233+Sheet20!E233</f>
        <v>3000</v>
      </c>
    </row>
    <row r="234" spans="2:5" x14ac:dyDescent="0.25">
      <c r="E234" s="2">
        <f>'Mahad Wedding'!E234+'Bin Alam Printing'!E234+PDP!E234+'Waqar Boutique'!E234+'Zernaab Consultancy'!E234+Sheet6!E234+Sheet7!E234+Sheet8!E234+Sheet9!E234+Sheet10!E234+Sheet11!E234+Sheet12!E234+Sheet13!E234+Sheet14!E234+Sheet15!E234+Sheet16!E234+Sheet17!E234+Sheet18!E234+Sheet19!E234+Sheet20!E234</f>
        <v>6000</v>
      </c>
    </row>
    <row r="235" spans="2:5" x14ac:dyDescent="0.25">
      <c r="E235" s="2">
        <f>'Mahad Wedding'!E235+'Bin Alam Printing'!E235+PDP!E235+'Waqar Boutique'!E235+'Zernaab Consultancy'!E235+Sheet6!E235+Sheet7!E235+Sheet8!E235+Sheet9!E235+Sheet10!E235+Sheet11!E235+Sheet12!E235+Sheet13!E235+Sheet14!E235+Sheet15!E235+Sheet16!E235+Sheet17!E235+Sheet18!E235+Sheet19!E235+Sheet20!E235</f>
        <v>500</v>
      </c>
    </row>
    <row r="236" spans="2:5" x14ac:dyDescent="0.25">
      <c r="E236" s="2">
        <f>'Mahad Wedding'!E236+'Bin Alam Printing'!E236+PDP!E236+'Waqar Boutique'!E236+'Zernaab Consultancy'!E236+Sheet6!E236+Sheet7!E236+Sheet8!E236+Sheet9!E236+Sheet10!E236+Sheet11!E236+Sheet12!E236+Sheet13!E236+Sheet14!E236+Sheet15!E236+Sheet16!E236+Sheet17!E236+Sheet18!E236+Sheet19!E236+Sheet20!E236</f>
        <v>0</v>
      </c>
    </row>
    <row r="237" spans="2:5" x14ac:dyDescent="0.25">
      <c r="E237" s="2">
        <f>'Mahad Wedding'!E237+'Bin Alam Printing'!E237+PDP!E237+'Waqar Boutique'!E237+'Zernaab Consultancy'!E237+Sheet6!E237+Sheet7!E237+Sheet8!E237+Sheet9!E237+Sheet10!E237+Sheet11!E237+Sheet12!E237+Sheet13!E237+Sheet14!E237+Sheet15!E237+Sheet16!E237+Sheet17!E237+Sheet18!E237+Sheet19!E237+Sheet20!E237</f>
        <v>0</v>
      </c>
    </row>
    <row r="238" spans="2:5" x14ac:dyDescent="0.25">
      <c r="E238" s="2">
        <f>'Mahad Wedding'!E238+'Bin Alam Printing'!E238+PDP!E238+'Waqar Boutique'!E238+'Zernaab Consultancy'!E238+Sheet6!E238+Sheet7!E238+Sheet8!E238+Sheet9!E238+Sheet10!E238+Sheet11!E238+Sheet12!E238+Sheet13!E238+Sheet14!E238+Sheet15!E238+Sheet16!E238+Sheet17!E238+Sheet18!E238+Sheet19!E238+Sheet20!E238</f>
        <v>0</v>
      </c>
    </row>
    <row r="239" spans="2:5" x14ac:dyDescent="0.25">
      <c r="E239" s="2">
        <f>'Mahad Wedding'!E239+'Bin Alam Printing'!E239+PDP!E239+'Waqar Boutique'!E239+'Zernaab Consultancy'!E239+Sheet6!E239+Sheet7!E239+Sheet8!E239+Sheet9!E239+Sheet10!E239+Sheet11!E239+Sheet12!E239+Sheet13!E239+Sheet14!E239+Sheet15!E239+Sheet16!E239+Sheet17!E239+Sheet18!E239+Sheet19!E239+Sheet20!E239</f>
        <v>0</v>
      </c>
    </row>
    <row r="240" spans="2:5" x14ac:dyDescent="0.25">
      <c r="E240" s="2">
        <f>'Mahad Wedding'!E240+'Bin Alam Printing'!E240+PDP!E240+'Waqar Boutique'!E240+'Zernaab Consultancy'!E240+Sheet6!E240+Sheet7!E240+Sheet8!E240+Sheet9!E240+Sheet10!E240+Sheet11!E240+Sheet12!E240+Sheet13!E240+Sheet14!E240+Sheet15!E240+Sheet16!E240+Sheet17!E240+Sheet18!E240+Sheet19!E240+Sheet20!E240</f>
        <v>0</v>
      </c>
    </row>
    <row r="241" spans="2:5" x14ac:dyDescent="0.25">
      <c r="E241" s="2">
        <f>'Mahad Wedding'!E241+'Bin Alam Printing'!E241+PDP!E241+'Waqar Boutique'!E241+'Zernaab Consultancy'!E241+Sheet6!E241+Sheet7!E241+Sheet8!E241+Sheet9!E241+Sheet10!E241+Sheet11!E241+Sheet12!E241+Sheet13!E241+Sheet14!E241+Sheet15!E241+Sheet16!E241+Sheet17!E241+Sheet18!E241+Sheet19!E241+Sheet20!E241</f>
        <v>0</v>
      </c>
    </row>
    <row r="242" spans="2:5" x14ac:dyDescent="0.25">
      <c r="E242" s="2">
        <f>'Mahad Wedding'!E242+'Bin Alam Printing'!E242+PDP!E242+'Waqar Boutique'!E242+'Zernaab Consultancy'!E242+Sheet6!E242+Sheet7!E242+Sheet8!E242+Sheet9!E242+Sheet10!E242+Sheet11!E242+Sheet12!E242+Sheet13!E242+Sheet14!E242+Sheet15!E242+Sheet16!E242+Sheet17!E242+Sheet18!E242+Sheet19!E242+Sheet20!E242</f>
        <v>0</v>
      </c>
    </row>
    <row r="243" spans="2:5" x14ac:dyDescent="0.25">
      <c r="E243" s="2">
        <f>'Mahad Wedding'!E243+'Bin Alam Printing'!E243+PDP!E243+'Waqar Boutique'!E243+'Zernaab Consultancy'!E243+Sheet6!E243+Sheet7!E243+Sheet8!E243+Sheet9!E243+Sheet10!E243+Sheet11!E243+Sheet12!E243+Sheet13!E243+Sheet14!E243+Sheet15!E243+Sheet16!E243+Sheet17!E243+Sheet18!E243+Sheet19!E243+Sheet20!E243</f>
        <v>0</v>
      </c>
    </row>
    <row r="244" spans="2:5" x14ac:dyDescent="0.25">
      <c r="E244" s="2">
        <f>'Mahad Wedding'!E244+'Bin Alam Printing'!E244+PDP!E244+'Waqar Boutique'!E244+'Zernaab Consultancy'!E244+Sheet6!E244+Sheet7!E244+Sheet8!E244+Sheet9!E244+Sheet10!E244+Sheet11!E244+Sheet12!E244+Sheet13!E244+Sheet14!E244+Sheet15!E244+Sheet16!E244+Sheet17!E244+Sheet18!E244+Sheet19!E244+Sheet20!E244</f>
        <v>0</v>
      </c>
    </row>
    <row r="245" spans="2:5" x14ac:dyDescent="0.25">
      <c r="E245" s="2">
        <f>'Mahad Wedding'!E245+'Bin Alam Printing'!E245+PDP!E245+'Waqar Boutique'!E245+'Zernaab Consultancy'!E245+Sheet6!E245+Sheet7!E245+Sheet8!E245+Sheet9!E245+Sheet10!E245+Sheet11!E245+Sheet12!E245+Sheet13!E245+Sheet14!E245+Sheet15!E245+Sheet16!E245+Sheet17!E245+Sheet18!E245+Sheet19!E245+Sheet20!E245</f>
        <v>0</v>
      </c>
    </row>
    <row r="246" spans="2:5" x14ac:dyDescent="0.25">
      <c r="E246" s="2">
        <f>'Mahad Wedding'!E246+'Bin Alam Printing'!E246+PDP!E246+'Waqar Boutique'!E246+'Zernaab Consultancy'!E246+Sheet6!E246+Sheet7!E246+Sheet8!E246+Sheet9!E246+Sheet10!E246+Sheet11!E246+Sheet12!E246+Sheet13!E246+Sheet14!E246+Sheet15!E246+Sheet16!E246+Sheet17!E246+Sheet18!E246+Sheet19!E246+Sheet20!E246</f>
        <v>0</v>
      </c>
    </row>
    <row r="247" spans="2:5" x14ac:dyDescent="0.25">
      <c r="E247" s="2">
        <f>'Mahad Wedding'!E247+'Bin Alam Printing'!E247+PDP!E247+'Waqar Boutique'!E247+'Zernaab Consultancy'!E247+Sheet6!E247+Sheet7!E247+Sheet8!E247+Sheet9!E247+Sheet10!E247+Sheet11!E247+Sheet12!E247+Sheet13!E247+Sheet14!E247+Sheet15!E247+Sheet16!E247+Sheet17!E247+Sheet18!E247+Sheet19!E247+Sheet20!E247</f>
        <v>0</v>
      </c>
    </row>
    <row r="248" spans="2:5" x14ac:dyDescent="0.25">
      <c r="E248" s="2">
        <f>'Mahad Wedding'!E248+'Bin Alam Printing'!E248+PDP!E248+'Waqar Boutique'!E248+'Zernaab Consultancy'!E248+Sheet6!E248+Sheet7!E248+Sheet8!E248+Sheet9!E248+Sheet10!E248+Sheet11!E248+Sheet12!E248+Sheet13!E248+Sheet14!E248+Sheet15!E248+Sheet16!E248+Sheet17!E248+Sheet18!E248+Sheet19!E248+Sheet20!E248</f>
        <v>0</v>
      </c>
    </row>
    <row r="249" spans="2:5" x14ac:dyDescent="0.25">
      <c r="B249" s="15" t="s">
        <v>40</v>
      </c>
      <c r="E249" s="20">
        <f>SUM(E233:E248)</f>
        <v>9500</v>
      </c>
    </row>
    <row r="252" spans="2:5" x14ac:dyDescent="0.25">
      <c r="B252" s="15" t="s">
        <v>71</v>
      </c>
    </row>
    <row r="253" spans="2:5" ht="18.75" x14ac:dyDescent="0.3">
      <c r="B253" s="24" t="s">
        <v>134</v>
      </c>
      <c r="C253" s="20" t="s">
        <v>59</v>
      </c>
      <c r="D253" s="20" t="s">
        <v>43</v>
      </c>
      <c r="E253" s="20" t="s">
        <v>44</v>
      </c>
    </row>
    <row r="254" spans="2:5" x14ac:dyDescent="0.25">
      <c r="E254" s="2">
        <f>'Mahad Wedding'!E254+'Bin Alam Printing'!E254+PDP!E254+'Waqar Boutique'!E254+'Zernaab Consultancy'!E254+Sheet6!E254+Sheet7!E254+Sheet8!E254+Sheet9!E254+Sheet10!E254+Sheet11!E254+Sheet12!E254+Sheet13!E254+Sheet14!E254+Sheet15!E254+Sheet16!E254+Sheet17!E254+Sheet18!E254+Sheet19!E254+Sheet20!E254</f>
        <v>4500</v>
      </c>
    </row>
    <row r="255" spans="2:5" x14ac:dyDescent="0.25">
      <c r="E255" s="2">
        <f>'Mahad Wedding'!E255+'Bin Alam Printing'!E255+PDP!E255+'Waqar Boutique'!E255+'Zernaab Consultancy'!E255+Sheet6!E255+Sheet7!E255+Sheet8!E255+Sheet9!E255+Sheet10!E255+Sheet11!E255+Sheet12!E255+Sheet13!E255+Sheet14!E255+Sheet15!E255+Sheet16!E255+Sheet17!E255+Sheet18!E255+Sheet19!E255+Sheet20!E255</f>
        <v>0</v>
      </c>
    </row>
    <row r="256" spans="2:5" x14ac:dyDescent="0.25">
      <c r="E256" s="2">
        <f>'Mahad Wedding'!E256+'Bin Alam Printing'!E256+PDP!E256+'Waqar Boutique'!E256+'Zernaab Consultancy'!E256+Sheet6!E256+Sheet7!E256+Sheet8!E256+Sheet9!E256+Sheet10!E256+Sheet11!E256+Sheet12!E256+Sheet13!E256+Sheet14!E256+Sheet15!E256+Sheet16!E256+Sheet17!E256+Sheet18!E256+Sheet19!E256+Sheet20!E256</f>
        <v>0</v>
      </c>
    </row>
    <row r="257" spans="2:5" x14ac:dyDescent="0.25">
      <c r="E257" s="2">
        <f>'Mahad Wedding'!E257+'Bin Alam Printing'!E257+PDP!E257+'Waqar Boutique'!E257+'Zernaab Consultancy'!E257+Sheet6!E257+Sheet7!E257+Sheet8!E257+Sheet9!E257+Sheet10!E257+Sheet11!E257+Sheet12!E257+Sheet13!E257+Sheet14!E257+Sheet15!E257+Sheet16!E257+Sheet17!E257+Sheet18!E257+Sheet19!E257+Sheet20!E257</f>
        <v>0</v>
      </c>
    </row>
    <row r="258" spans="2:5" x14ac:dyDescent="0.25">
      <c r="E258" s="2">
        <f>'Mahad Wedding'!E258+'Bin Alam Printing'!E258+PDP!E258+'Waqar Boutique'!E258+'Zernaab Consultancy'!E258+Sheet6!E258+Sheet7!E258+Sheet8!E258+Sheet9!E258+Sheet10!E258+Sheet11!E258+Sheet12!E258+Sheet13!E258+Sheet14!E258+Sheet15!E258+Sheet16!E258+Sheet17!E258+Sheet18!E258+Sheet19!E258+Sheet20!E258</f>
        <v>0</v>
      </c>
    </row>
    <row r="259" spans="2:5" x14ac:dyDescent="0.25">
      <c r="E259" s="2">
        <f>'Mahad Wedding'!E259+'Bin Alam Printing'!E259+PDP!E259+'Waqar Boutique'!E259+'Zernaab Consultancy'!E259+Sheet6!E259+Sheet7!E259+Sheet8!E259+Sheet9!E259+Sheet10!E259+Sheet11!E259+Sheet12!E259+Sheet13!E259+Sheet14!E259+Sheet15!E259+Sheet16!E259+Sheet17!E259+Sheet18!E259+Sheet19!E259+Sheet20!E259</f>
        <v>0</v>
      </c>
    </row>
    <row r="260" spans="2:5" x14ac:dyDescent="0.25">
      <c r="E260" s="2">
        <f>'Mahad Wedding'!E260+'Bin Alam Printing'!E260+PDP!E260+'Waqar Boutique'!E260+'Zernaab Consultancy'!E260+Sheet6!E260+Sheet7!E260+Sheet8!E260+Sheet9!E260+Sheet10!E260+Sheet11!E260+Sheet12!E260+Sheet13!E260+Sheet14!E260+Sheet15!E260+Sheet16!E260+Sheet17!E260+Sheet18!E260+Sheet19!E260+Sheet20!E260</f>
        <v>0</v>
      </c>
    </row>
    <row r="261" spans="2:5" x14ac:dyDescent="0.25">
      <c r="E261" s="2">
        <f>'Mahad Wedding'!E261+'Bin Alam Printing'!E261+PDP!E261+'Waqar Boutique'!E261+'Zernaab Consultancy'!E261+Sheet6!E261+Sheet7!E261+Sheet8!E261+Sheet9!E261+Sheet10!E261+Sheet11!E261+Sheet12!E261+Sheet13!E261+Sheet14!E261+Sheet15!E261+Sheet16!E261+Sheet17!E261+Sheet18!E261+Sheet19!E261+Sheet20!E261</f>
        <v>0</v>
      </c>
    </row>
    <row r="262" spans="2:5" x14ac:dyDescent="0.25">
      <c r="E262" s="2">
        <f>'Mahad Wedding'!E262+'Bin Alam Printing'!E262+PDP!E262+'Waqar Boutique'!E262+'Zernaab Consultancy'!E262+Sheet6!E262+Sheet7!E262+Sheet8!E262+Sheet9!E262+Sheet10!E262+Sheet11!E262+Sheet12!E262+Sheet13!E262+Sheet14!E262+Sheet15!E262+Sheet16!E262+Sheet17!E262+Sheet18!E262+Sheet19!E262+Sheet20!E262</f>
        <v>0</v>
      </c>
    </row>
    <row r="263" spans="2:5" x14ac:dyDescent="0.25">
      <c r="E263" s="2">
        <f>'Mahad Wedding'!E263+'Bin Alam Printing'!E263+PDP!E263+'Waqar Boutique'!E263+'Zernaab Consultancy'!E263+Sheet6!E263+Sheet7!E263+Sheet8!E263+Sheet9!E263+Sheet10!E263+Sheet11!E263+Sheet12!E263+Sheet13!E263+Sheet14!E263+Sheet15!E263+Sheet16!E263+Sheet17!E263+Sheet18!E263+Sheet19!E263+Sheet20!E263</f>
        <v>0</v>
      </c>
    </row>
    <row r="264" spans="2:5" x14ac:dyDescent="0.25">
      <c r="E264" s="2">
        <f>'Mahad Wedding'!E264+'Bin Alam Printing'!E264+PDP!E264+'Waqar Boutique'!E264+'Zernaab Consultancy'!E264+Sheet6!E264+Sheet7!E264+Sheet8!E264+Sheet9!E264+Sheet10!E264+Sheet11!E264+Sheet12!E264+Sheet13!E264+Sheet14!E264+Sheet15!E264+Sheet16!E264+Sheet17!E264+Sheet18!E264+Sheet19!E264+Sheet20!E264</f>
        <v>0</v>
      </c>
    </row>
    <row r="265" spans="2:5" x14ac:dyDescent="0.25">
      <c r="E265" s="2">
        <f>'Mahad Wedding'!E265+'Bin Alam Printing'!E265+PDP!E265+'Waqar Boutique'!E265+'Zernaab Consultancy'!E265+Sheet6!E265+Sheet7!E265+Sheet8!E265+Sheet9!E265+Sheet10!E265+Sheet11!E265+Sheet12!E265+Sheet13!E265+Sheet14!E265+Sheet15!E265+Sheet16!E265+Sheet17!E265+Sheet18!E265+Sheet19!E265+Sheet20!E265</f>
        <v>0</v>
      </c>
    </row>
    <row r="266" spans="2:5" x14ac:dyDescent="0.25">
      <c r="E266" s="2">
        <f>'Mahad Wedding'!E266+'Bin Alam Printing'!E266+PDP!E266+'Waqar Boutique'!E266+'Zernaab Consultancy'!E266+Sheet6!E266+Sheet7!E266+Sheet8!E266+Sheet9!E266+Sheet10!E266+Sheet11!E266+Sheet12!E266+Sheet13!E266+Sheet14!E266+Sheet15!E266+Sheet16!E266+Sheet17!E266+Sheet18!E266+Sheet19!E266+Sheet20!E266</f>
        <v>0</v>
      </c>
    </row>
    <row r="267" spans="2:5" x14ac:dyDescent="0.25">
      <c r="E267" s="2">
        <f>'Mahad Wedding'!E267+'Bin Alam Printing'!E267+PDP!E267+'Waqar Boutique'!E267+'Zernaab Consultancy'!E267+Sheet6!E267+Sheet7!E267+Sheet8!E267+Sheet9!E267+Sheet10!E267+Sheet11!E267+Sheet12!E267+Sheet13!E267+Sheet14!E267+Sheet15!E267+Sheet16!E267+Sheet17!E267+Sheet18!E267+Sheet19!E267+Sheet20!E267</f>
        <v>0</v>
      </c>
    </row>
    <row r="268" spans="2:5" x14ac:dyDescent="0.25">
      <c r="E268" s="2">
        <f>'Mahad Wedding'!E268+'Bin Alam Printing'!E268+PDP!E268+'Waqar Boutique'!E268+'Zernaab Consultancy'!E268+Sheet6!E268+Sheet7!E268+Sheet8!E268+Sheet9!E268+Sheet10!E268+Sheet11!E268+Sheet12!E268+Sheet13!E268+Sheet14!E268+Sheet15!E268+Sheet16!E268+Sheet17!E268+Sheet18!E268+Sheet19!E268+Sheet20!E268</f>
        <v>0</v>
      </c>
    </row>
    <row r="269" spans="2:5" x14ac:dyDescent="0.25">
      <c r="E269" s="2">
        <f>'Mahad Wedding'!E269+'Bin Alam Printing'!E269+PDP!E269+'Waqar Boutique'!E269+'Zernaab Consultancy'!E269+Sheet6!E269+Sheet7!E269+Sheet8!E269+Sheet9!E269+Sheet10!E269+Sheet11!E269+Sheet12!E269+Sheet13!E269+Sheet14!E269+Sheet15!E269+Sheet16!E269+Sheet17!E269+Sheet18!E269+Sheet19!E269+Sheet20!E269</f>
        <v>0</v>
      </c>
    </row>
    <row r="270" spans="2:5" x14ac:dyDescent="0.25">
      <c r="B270" s="15" t="s">
        <v>40</v>
      </c>
      <c r="E270" s="20">
        <f>SUM(E254:E269)</f>
        <v>4500</v>
      </c>
    </row>
    <row r="277" spans="2:5" x14ac:dyDescent="0.25">
      <c r="B277" s="15" t="s">
        <v>72</v>
      </c>
    </row>
    <row r="278" spans="2:5" ht="18.75" x14ac:dyDescent="0.3">
      <c r="B278" s="24" t="s">
        <v>17</v>
      </c>
      <c r="C278" s="20" t="s">
        <v>59</v>
      </c>
      <c r="D278" s="20" t="s">
        <v>43</v>
      </c>
      <c r="E278" s="20" t="s">
        <v>44</v>
      </c>
    </row>
    <row r="279" spans="2:5" x14ac:dyDescent="0.25">
      <c r="E279" s="2">
        <f>'Mahad Wedding'!E279+'Bin Alam Printing'!E279+PDP!E279+'Waqar Boutique'!E279+'Zernaab Consultancy'!E279+Sheet6!E279+Sheet7!E279+Sheet8!E279+Sheet9!E279+Sheet10!E279+Sheet11!E279+Sheet12!E279+Sheet13!E279+Sheet14!E279+Sheet15!E279+Sheet16!E279+Sheet17!E279+Sheet18!E279+Sheet19!E279+Sheet20!E279</f>
        <v>0</v>
      </c>
    </row>
    <row r="280" spans="2:5" x14ac:dyDescent="0.25">
      <c r="E280" s="2">
        <f>'Mahad Wedding'!E280+'Bin Alam Printing'!E280+PDP!E280+'Waqar Boutique'!E280+'Zernaab Consultancy'!E280+Sheet6!E280+Sheet7!E280+Sheet8!E280+Sheet9!E280+Sheet10!E280+Sheet11!E280+Sheet12!E280+Sheet13!E280+Sheet14!E280+Sheet15!E280+Sheet16!E280+Sheet17!E280+Sheet18!E280+Sheet19!E280+Sheet20!E280</f>
        <v>0</v>
      </c>
    </row>
    <row r="281" spans="2:5" x14ac:dyDescent="0.25">
      <c r="E281" s="2">
        <f>'Mahad Wedding'!E281+'Bin Alam Printing'!E281+PDP!E281+'Waqar Boutique'!E281+'Zernaab Consultancy'!E281+Sheet6!E281+Sheet7!E281+Sheet8!E281+Sheet9!E281+Sheet10!E281+Sheet11!E281+Sheet12!E281+Sheet13!E281+Sheet14!E281+Sheet15!E281+Sheet16!E281+Sheet17!E281+Sheet18!E281+Sheet19!E281+Sheet20!E281</f>
        <v>0</v>
      </c>
    </row>
    <row r="282" spans="2:5" x14ac:dyDescent="0.25">
      <c r="E282" s="2">
        <f>'Mahad Wedding'!E282+'Bin Alam Printing'!E282+PDP!E282+'Waqar Boutique'!E282+'Zernaab Consultancy'!E282+Sheet6!E282+Sheet7!E282+Sheet8!E282+Sheet9!E282+Sheet10!E282+Sheet11!E282+Sheet12!E282+Sheet13!E282+Sheet14!E282+Sheet15!E282+Sheet16!E282+Sheet17!E282+Sheet18!E282+Sheet19!E282+Sheet20!E282</f>
        <v>0</v>
      </c>
    </row>
    <row r="283" spans="2:5" x14ac:dyDescent="0.25">
      <c r="E283" s="2">
        <f>'Mahad Wedding'!E283+'Bin Alam Printing'!E283+PDP!E283+'Waqar Boutique'!E283+'Zernaab Consultancy'!E283+Sheet6!E283+Sheet7!E283+Sheet8!E283+Sheet9!E283+Sheet10!E283+Sheet11!E283+Sheet12!E283+Sheet13!E283+Sheet14!E283+Sheet15!E283+Sheet16!E283+Sheet17!E283+Sheet18!E283+Sheet19!E283+Sheet20!E283</f>
        <v>0</v>
      </c>
    </row>
    <row r="284" spans="2:5" x14ac:dyDescent="0.25">
      <c r="E284" s="2">
        <f>'Mahad Wedding'!E284+'Bin Alam Printing'!E284+PDP!E284+'Waqar Boutique'!E284+'Zernaab Consultancy'!E284+Sheet6!E284+Sheet7!E284+Sheet8!E284+Sheet9!E284+Sheet10!E284+Sheet11!E284+Sheet12!E284+Sheet13!E284+Sheet14!E284+Sheet15!E284+Sheet16!E284+Sheet17!E284+Sheet18!E284+Sheet19!E284+Sheet20!E284</f>
        <v>0</v>
      </c>
    </row>
    <row r="285" spans="2:5" x14ac:dyDescent="0.25">
      <c r="E285" s="2">
        <f>'Mahad Wedding'!E285+'Bin Alam Printing'!E285+PDP!E285+'Waqar Boutique'!E285+'Zernaab Consultancy'!E285+Sheet6!E285+Sheet7!E285+Sheet8!E285+Sheet9!E285+Sheet10!E285+Sheet11!E285+Sheet12!E285+Sheet13!E285+Sheet14!E285+Sheet15!E285+Sheet16!E285+Sheet17!E285+Sheet18!E285+Sheet19!E285+Sheet20!E285</f>
        <v>0</v>
      </c>
    </row>
    <row r="286" spans="2:5" x14ac:dyDescent="0.25">
      <c r="E286" s="2">
        <f>'Mahad Wedding'!E286+'Bin Alam Printing'!E286+PDP!E286+'Waqar Boutique'!E286+'Zernaab Consultancy'!E286+Sheet6!E286+Sheet7!E286+Sheet8!E286+Sheet9!E286+Sheet10!E286+Sheet11!E286+Sheet12!E286+Sheet13!E286+Sheet14!E286+Sheet15!E286+Sheet16!E286+Sheet17!E286+Sheet18!E286+Sheet19!E286+Sheet20!E286</f>
        <v>0</v>
      </c>
    </row>
    <row r="287" spans="2:5" x14ac:dyDescent="0.25">
      <c r="E287" s="2">
        <f>'Mahad Wedding'!E287+'Bin Alam Printing'!E287+PDP!E287+'Waqar Boutique'!E287+'Zernaab Consultancy'!E287+Sheet6!E287+Sheet7!E287+Sheet8!E287+Sheet9!E287+Sheet10!E287+Sheet11!E287+Sheet12!E287+Sheet13!E287+Sheet14!E287+Sheet15!E287+Sheet16!E287+Sheet17!E287+Sheet18!E287+Sheet19!E287+Sheet20!E287</f>
        <v>0</v>
      </c>
    </row>
    <row r="288" spans="2:5" x14ac:dyDescent="0.25">
      <c r="E288" s="2">
        <f>'Mahad Wedding'!E288+'Bin Alam Printing'!E288+PDP!E288+'Waqar Boutique'!E288+'Zernaab Consultancy'!E288+Sheet6!E288+Sheet7!E288+Sheet8!E288+Sheet9!E288+Sheet10!E288+Sheet11!E288+Sheet12!E288+Sheet13!E288+Sheet14!E288+Sheet15!E288+Sheet16!E288+Sheet17!E288+Sheet18!E288+Sheet19!E288+Sheet20!E288</f>
        <v>0</v>
      </c>
    </row>
    <row r="289" spans="2:5" x14ac:dyDescent="0.25">
      <c r="E289" s="2">
        <f>'Mahad Wedding'!E289+'Bin Alam Printing'!E289+PDP!E289+'Waqar Boutique'!E289+'Zernaab Consultancy'!E289+Sheet6!E289+Sheet7!E289+Sheet8!E289+Sheet9!E289+Sheet10!E289+Sheet11!E289+Sheet12!E289+Sheet13!E289+Sheet14!E289+Sheet15!E289+Sheet16!E289+Sheet17!E289+Sheet18!E289+Sheet19!E289+Sheet20!E289</f>
        <v>0</v>
      </c>
    </row>
    <row r="290" spans="2:5" x14ac:dyDescent="0.25">
      <c r="E290" s="2">
        <f>'Mahad Wedding'!E290+'Bin Alam Printing'!E290+PDP!E290+'Waqar Boutique'!E290+'Zernaab Consultancy'!E290+Sheet6!E290+Sheet7!E290+Sheet8!E290+Sheet9!E290+Sheet10!E290+Sheet11!E290+Sheet12!E290+Sheet13!E290+Sheet14!E290+Sheet15!E290+Sheet16!E290+Sheet17!E290+Sheet18!E290+Sheet19!E290+Sheet20!E290</f>
        <v>0</v>
      </c>
    </row>
    <row r="291" spans="2:5" x14ac:dyDescent="0.25">
      <c r="E291" s="2">
        <f>'Mahad Wedding'!E291+'Bin Alam Printing'!E291+PDP!E291+'Waqar Boutique'!E291+'Zernaab Consultancy'!E291+Sheet6!E291+Sheet7!E291+Sheet8!E291+Sheet9!E291+Sheet10!E291+Sheet11!E291+Sheet12!E291+Sheet13!E291+Sheet14!E291+Sheet15!E291+Sheet16!E291+Sheet17!E291+Sheet18!E291+Sheet19!E291+Sheet20!E291</f>
        <v>0</v>
      </c>
    </row>
    <row r="292" spans="2:5" x14ac:dyDescent="0.25">
      <c r="E292" s="2">
        <f>'Mahad Wedding'!E292+'Bin Alam Printing'!E292+PDP!E292+'Waqar Boutique'!E292+'Zernaab Consultancy'!E292+Sheet6!E292+Sheet7!E292+Sheet8!E292+Sheet9!E292+Sheet10!E292+Sheet11!E292+Sheet12!E292+Sheet13!E292+Sheet14!E292+Sheet15!E292+Sheet16!E292+Sheet17!E292+Sheet18!E292+Sheet19!E292+Sheet20!E292</f>
        <v>0</v>
      </c>
    </row>
    <row r="293" spans="2:5" x14ac:dyDescent="0.25">
      <c r="E293" s="2">
        <f>'Mahad Wedding'!E293+'Bin Alam Printing'!E293+PDP!E293+'Waqar Boutique'!E293+'Zernaab Consultancy'!E293+Sheet6!E293+Sheet7!E293+Sheet8!E293+Sheet9!E293+Sheet10!E293+Sheet11!E293+Sheet12!E293+Sheet13!E293+Sheet14!E293+Sheet15!E293+Sheet16!E293+Sheet17!E293+Sheet18!E293+Sheet19!E293+Sheet20!E293</f>
        <v>0</v>
      </c>
    </row>
    <row r="294" spans="2:5" x14ac:dyDescent="0.25">
      <c r="E294" s="2">
        <f>'Mahad Wedding'!E294+'Bin Alam Printing'!E294+PDP!E294+'Waqar Boutique'!E294+'Zernaab Consultancy'!E294+Sheet6!E294+Sheet7!E294+Sheet8!E294+Sheet9!E294+Sheet10!E294+Sheet11!E294+Sheet12!E294+Sheet13!E294+Sheet14!E294+Sheet15!E294+Sheet16!E294+Sheet17!E294+Sheet18!E294+Sheet19!E294+Sheet20!E294</f>
        <v>0</v>
      </c>
    </row>
    <row r="295" spans="2:5" x14ac:dyDescent="0.25">
      <c r="B295" s="15" t="s">
        <v>40</v>
      </c>
      <c r="E295" s="20">
        <f>SUM(E279:E294)</f>
        <v>0</v>
      </c>
    </row>
    <row r="298" spans="2:5" x14ac:dyDescent="0.25">
      <c r="B298" s="15" t="s">
        <v>73</v>
      </c>
    </row>
    <row r="299" spans="2:5" ht="18.75" x14ac:dyDescent="0.3">
      <c r="B299" s="24" t="s">
        <v>74</v>
      </c>
      <c r="C299" s="20" t="s">
        <v>59</v>
      </c>
      <c r="D299" s="20" t="s">
        <v>43</v>
      </c>
      <c r="E299" s="20" t="s">
        <v>44</v>
      </c>
    </row>
    <row r="300" spans="2:5" x14ac:dyDescent="0.25">
      <c r="E300" s="2">
        <f>'Mahad Wedding'!E300+'Bin Alam Printing'!E300+PDP!E300+'Waqar Boutique'!E300+'Zernaab Consultancy'!E300+Sheet6!E300+Sheet7!E300+Sheet8!E300+Sheet9!E300+Sheet10!E300+Sheet11!E300+Sheet12!E300+Sheet13!E300+Sheet14!E300+Sheet15!E300+Sheet16!E300+Sheet17!E300+Sheet18!E300+Sheet19!E300+Sheet20!E300</f>
        <v>1000</v>
      </c>
    </row>
    <row r="301" spans="2:5" x14ac:dyDescent="0.25">
      <c r="E301" s="2">
        <f>'Mahad Wedding'!E301+'Bin Alam Printing'!E301+PDP!E301+'Waqar Boutique'!E301+'Zernaab Consultancy'!E301+Sheet6!E301+Sheet7!E301+Sheet8!E301+Sheet9!E301+Sheet10!E301+Sheet11!E301+Sheet12!E301+Sheet13!E301+Sheet14!E301+Sheet15!E301+Sheet16!E301+Sheet17!E301+Sheet18!E301+Sheet19!E301+Sheet20!E301</f>
        <v>2000</v>
      </c>
    </row>
    <row r="302" spans="2:5" x14ac:dyDescent="0.25">
      <c r="E302" s="2">
        <f>'Mahad Wedding'!E302+'Bin Alam Printing'!E302+PDP!E302+'Waqar Boutique'!E302+'Zernaab Consultancy'!E302+Sheet6!E302+Sheet7!E302+Sheet8!E302+Sheet9!E302+Sheet10!E302+Sheet11!E302+Sheet12!E302+Sheet13!E302+Sheet14!E302+Sheet15!E302+Sheet16!E302+Sheet17!E302+Sheet18!E302+Sheet19!E302+Sheet20!E302</f>
        <v>2500</v>
      </c>
    </row>
    <row r="303" spans="2:5" x14ac:dyDescent="0.25">
      <c r="E303" s="2">
        <f>'Mahad Wedding'!E303+'Bin Alam Printing'!E303+PDP!E303+'Waqar Boutique'!E303+'Zernaab Consultancy'!E303+Sheet6!E303+Sheet7!E303+Sheet8!E303+Sheet9!E303+Sheet10!E303+Sheet11!E303+Sheet12!E303+Sheet13!E303+Sheet14!E303+Sheet15!E303+Sheet16!E303+Sheet17!E303+Sheet18!E303+Sheet19!E303+Sheet20!E303</f>
        <v>0</v>
      </c>
    </row>
    <row r="304" spans="2:5" x14ac:dyDescent="0.25">
      <c r="E304" s="2">
        <f>'Mahad Wedding'!E304+'Bin Alam Printing'!E304+PDP!E304+'Waqar Boutique'!E304+'Zernaab Consultancy'!E304+Sheet6!E304+Sheet7!E304+Sheet8!E304+Sheet9!E304+Sheet10!E304+Sheet11!E304+Sheet12!E304+Sheet13!E304+Sheet14!E304+Sheet15!E304+Sheet16!E304+Sheet17!E304+Sheet18!E304+Sheet19!E304+Sheet20!E304</f>
        <v>0</v>
      </c>
    </row>
    <row r="305" spans="2:5" x14ac:dyDescent="0.25">
      <c r="E305" s="2">
        <f>'Mahad Wedding'!E305+'Bin Alam Printing'!E305+PDP!E305+'Waqar Boutique'!E305+'Zernaab Consultancy'!E305+Sheet6!E305+Sheet7!E305+Sheet8!E305+Sheet9!E305+Sheet10!E305+Sheet11!E305+Sheet12!E305+Sheet13!E305+Sheet14!E305+Sheet15!E305+Sheet16!E305+Sheet17!E305+Sheet18!E305+Sheet19!E305+Sheet20!E305</f>
        <v>0</v>
      </c>
    </row>
    <row r="306" spans="2:5" x14ac:dyDescent="0.25">
      <c r="E306" s="2">
        <f>'Mahad Wedding'!E306+'Bin Alam Printing'!E306+PDP!E306+'Waqar Boutique'!E306+'Zernaab Consultancy'!E306+Sheet6!E306+Sheet7!E306+Sheet8!E306+Sheet9!E306+Sheet10!E306+Sheet11!E306+Sheet12!E306+Sheet13!E306+Sheet14!E306+Sheet15!E306+Sheet16!E306+Sheet17!E306+Sheet18!E306+Sheet19!E306+Sheet20!E306</f>
        <v>0</v>
      </c>
    </row>
    <row r="307" spans="2:5" x14ac:dyDescent="0.25">
      <c r="E307" s="2">
        <f>'Mahad Wedding'!E307+'Bin Alam Printing'!E307+PDP!E307+'Waqar Boutique'!E307+'Zernaab Consultancy'!E307+Sheet6!E307+Sheet7!E307+Sheet8!E307+Sheet9!E307+Sheet10!E307+Sheet11!E307+Sheet12!E307+Sheet13!E307+Sheet14!E307+Sheet15!E307+Sheet16!E307+Sheet17!E307+Sheet18!E307+Sheet19!E307+Sheet20!E307</f>
        <v>0</v>
      </c>
    </row>
    <row r="308" spans="2:5" x14ac:dyDescent="0.25">
      <c r="E308" s="2">
        <f>'Mahad Wedding'!E308+'Bin Alam Printing'!E308+PDP!E308+'Waqar Boutique'!E308+'Zernaab Consultancy'!E308+Sheet6!E308+Sheet7!E308+Sheet8!E308+Sheet9!E308+Sheet10!E308+Sheet11!E308+Sheet12!E308+Sheet13!E308+Sheet14!E308+Sheet15!E308+Sheet16!E308+Sheet17!E308+Sheet18!E308+Sheet19!E308+Sheet20!E308</f>
        <v>0</v>
      </c>
    </row>
    <row r="309" spans="2:5" x14ac:dyDescent="0.25">
      <c r="E309" s="2">
        <f>'Mahad Wedding'!E309+'Bin Alam Printing'!E309+PDP!E309+'Waqar Boutique'!E309+'Zernaab Consultancy'!E309+Sheet6!E309+Sheet7!E309+Sheet8!E309+Sheet9!E309+Sheet10!E309+Sheet11!E309+Sheet12!E309+Sheet13!E309+Sheet14!E309+Sheet15!E309+Sheet16!E309+Sheet17!E309+Sheet18!E309+Sheet19!E309+Sheet20!E309</f>
        <v>0</v>
      </c>
    </row>
    <row r="310" spans="2:5" x14ac:dyDescent="0.25">
      <c r="E310" s="2">
        <f>'Mahad Wedding'!E310+'Bin Alam Printing'!E310+PDP!E310+'Waqar Boutique'!E310+'Zernaab Consultancy'!E310+Sheet6!E310+Sheet7!E310+Sheet8!E310+Sheet9!E310+Sheet10!E310+Sheet11!E310+Sheet12!E310+Sheet13!E310+Sheet14!E310+Sheet15!E310+Sheet16!E310+Sheet17!E310+Sheet18!E310+Sheet19!E310+Sheet20!E310</f>
        <v>0</v>
      </c>
    </row>
    <row r="311" spans="2:5" x14ac:dyDescent="0.25">
      <c r="E311" s="2">
        <f>'Mahad Wedding'!E311+'Bin Alam Printing'!E311+PDP!E311+'Waqar Boutique'!E311+'Zernaab Consultancy'!E311+Sheet6!E311+Sheet7!E311+Sheet8!E311+Sheet9!E311+Sheet10!E311+Sheet11!E311+Sheet12!E311+Sheet13!E311+Sheet14!E311+Sheet15!E311+Sheet16!E311+Sheet17!E311+Sheet18!E311+Sheet19!E311+Sheet20!E311</f>
        <v>0</v>
      </c>
    </row>
    <row r="312" spans="2:5" x14ac:dyDescent="0.25">
      <c r="E312" s="2">
        <f>'Mahad Wedding'!E312+'Bin Alam Printing'!E312+PDP!E312+'Waqar Boutique'!E312+'Zernaab Consultancy'!E312+Sheet6!E312+Sheet7!E312+Sheet8!E312+Sheet9!E312+Sheet10!E312+Sheet11!E312+Sheet12!E312+Sheet13!E312+Sheet14!E312+Sheet15!E312+Sheet16!E312+Sheet17!E312+Sheet18!E312+Sheet19!E312+Sheet20!E312</f>
        <v>0</v>
      </c>
    </row>
    <row r="313" spans="2:5" x14ac:dyDescent="0.25">
      <c r="E313" s="2">
        <f>'Mahad Wedding'!E313+'Bin Alam Printing'!E313+PDP!E313+'Waqar Boutique'!E313+'Zernaab Consultancy'!E313+Sheet6!E313+Sheet7!E313+Sheet8!E313+Sheet9!E313+Sheet10!E313+Sheet11!E313+Sheet12!E313+Sheet13!E313+Sheet14!E313+Sheet15!E313+Sheet16!E313+Sheet17!E313+Sheet18!E313+Sheet19!E313+Sheet20!E313</f>
        <v>0</v>
      </c>
    </row>
    <row r="314" spans="2:5" x14ac:dyDescent="0.25">
      <c r="E314" s="2">
        <f>'Mahad Wedding'!E314+'Bin Alam Printing'!E314+PDP!E314+'Waqar Boutique'!E314+'Zernaab Consultancy'!E314+Sheet6!E314+Sheet7!E314+Sheet8!E314+Sheet9!E314+Sheet10!E314+Sheet11!E314+Sheet12!E314+Sheet13!E314+Sheet14!E314+Sheet15!E314+Sheet16!E314+Sheet17!E314+Sheet18!E314+Sheet19!E314+Sheet20!E314</f>
        <v>0</v>
      </c>
    </row>
    <row r="315" spans="2:5" x14ac:dyDescent="0.25">
      <c r="E315" s="2">
        <f>'Mahad Wedding'!E315+'Bin Alam Printing'!E315+PDP!E315+'Waqar Boutique'!E315+'Zernaab Consultancy'!E315+Sheet6!E315+Sheet7!E315+Sheet8!E315+Sheet9!E315+Sheet10!E315+Sheet11!E315+Sheet12!E315+Sheet13!E315+Sheet14!E315+Sheet15!E315+Sheet16!E315+Sheet17!E315+Sheet18!E315+Sheet19!E315+Sheet20!E315</f>
        <v>0</v>
      </c>
    </row>
    <row r="316" spans="2:5" x14ac:dyDescent="0.25">
      <c r="B316" s="15" t="s">
        <v>40</v>
      </c>
      <c r="E316" s="20">
        <f>SUM(E300:E315)</f>
        <v>5500</v>
      </c>
    </row>
    <row r="323" spans="2:5" x14ac:dyDescent="0.25">
      <c r="B323" s="15" t="s">
        <v>75</v>
      </c>
    </row>
    <row r="324" spans="2:5" ht="18.75" x14ac:dyDescent="0.3">
      <c r="B324" s="24" t="s">
        <v>76</v>
      </c>
      <c r="C324" s="20" t="s">
        <v>59</v>
      </c>
      <c r="D324" s="20" t="s">
        <v>43</v>
      </c>
      <c r="E324" s="20" t="s">
        <v>44</v>
      </c>
    </row>
    <row r="325" spans="2:5" x14ac:dyDescent="0.25">
      <c r="E325" s="2">
        <f>'Mahad Wedding'!E325+'Bin Alam Printing'!E325+PDP!E325+'Waqar Boutique'!E325+'Zernaab Consultancy'!E325+Sheet6!E325+Sheet7!E325+Sheet8!E325+Sheet9!E325+Sheet10!E325+Sheet11!E325+Sheet12!E325+Sheet13!E325+Sheet14!E325+Sheet15!E325+Sheet16!E325+Sheet17!E325+Sheet18!E325+Sheet19!E325+Sheet20!E325</f>
        <v>0</v>
      </c>
    </row>
    <row r="326" spans="2:5" x14ac:dyDescent="0.25">
      <c r="E326" s="2">
        <f>'Mahad Wedding'!E326+'Bin Alam Printing'!E326+PDP!E326+'Waqar Boutique'!E326+'Zernaab Consultancy'!E326+Sheet6!E326+Sheet7!E326+Sheet8!E326+Sheet9!E326+Sheet10!E326+Sheet11!E326+Sheet12!E326+Sheet13!E326+Sheet14!E326+Sheet15!E326+Sheet16!E326+Sheet17!E326+Sheet18!E326+Sheet19!E326+Sheet20!E326</f>
        <v>0</v>
      </c>
    </row>
    <row r="327" spans="2:5" x14ac:dyDescent="0.25">
      <c r="E327" s="2">
        <f>'Mahad Wedding'!E327+'Bin Alam Printing'!E327+PDP!E327+'Waqar Boutique'!E327+'Zernaab Consultancy'!E327+Sheet6!E327+Sheet7!E327+Sheet8!E327+Sheet9!E327+Sheet10!E327+Sheet11!E327+Sheet12!E327+Sheet13!E327+Sheet14!E327+Sheet15!E327+Sheet16!E327+Sheet17!E327+Sheet18!E327+Sheet19!E327+Sheet20!E327</f>
        <v>0</v>
      </c>
    </row>
    <row r="328" spans="2:5" x14ac:dyDescent="0.25">
      <c r="E328" s="2">
        <f>'Mahad Wedding'!E328+'Bin Alam Printing'!E328+PDP!E328+'Waqar Boutique'!E328+'Zernaab Consultancy'!E328+Sheet6!E328+Sheet7!E328+Sheet8!E328+Sheet9!E328+Sheet10!E328+Sheet11!E328+Sheet12!E328+Sheet13!E328+Sheet14!E328+Sheet15!E328+Sheet16!E328+Sheet17!E328+Sheet18!E328+Sheet19!E328+Sheet20!E328</f>
        <v>0</v>
      </c>
    </row>
    <row r="329" spans="2:5" x14ac:dyDescent="0.25">
      <c r="E329" s="2">
        <f>'Mahad Wedding'!E329+'Bin Alam Printing'!E329+PDP!E329+'Waqar Boutique'!E329+'Zernaab Consultancy'!E329+Sheet6!E329+Sheet7!E329+Sheet8!E329+Sheet9!E329+Sheet10!E329+Sheet11!E329+Sheet12!E329+Sheet13!E329+Sheet14!E329+Sheet15!E329+Sheet16!E329+Sheet17!E329+Sheet18!E329+Sheet19!E329+Sheet20!E329</f>
        <v>0</v>
      </c>
    </row>
    <row r="330" spans="2:5" x14ac:dyDescent="0.25">
      <c r="E330" s="2">
        <f>'Mahad Wedding'!E330+'Bin Alam Printing'!E330+PDP!E330+'Waqar Boutique'!E330+'Zernaab Consultancy'!E330+Sheet6!E330+Sheet7!E330+Sheet8!E330+Sheet9!E330+Sheet10!E330+Sheet11!E330+Sheet12!E330+Sheet13!E330+Sheet14!E330+Sheet15!E330+Sheet16!E330+Sheet17!E330+Sheet18!E330+Sheet19!E330+Sheet20!E330</f>
        <v>0</v>
      </c>
    </row>
    <row r="331" spans="2:5" x14ac:dyDescent="0.25">
      <c r="E331" s="2">
        <f>'Mahad Wedding'!E331+'Bin Alam Printing'!E331+PDP!E331+'Waqar Boutique'!E331+'Zernaab Consultancy'!E331+Sheet6!E331+Sheet7!E331+Sheet8!E331+Sheet9!E331+Sheet10!E331+Sheet11!E331+Sheet12!E331+Sheet13!E331+Sheet14!E331+Sheet15!E331+Sheet16!E331+Sheet17!E331+Sheet18!E331+Sheet19!E331+Sheet20!E331</f>
        <v>0</v>
      </c>
    </row>
    <row r="332" spans="2:5" x14ac:dyDescent="0.25">
      <c r="E332" s="2">
        <f>'Mahad Wedding'!E332+'Bin Alam Printing'!E332+PDP!E332+'Waqar Boutique'!E332+'Zernaab Consultancy'!E332+Sheet6!E332+Sheet7!E332+Sheet8!E332+Sheet9!E332+Sheet10!E332+Sheet11!E332+Sheet12!E332+Sheet13!E332+Sheet14!E332+Sheet15!E332+Sheet16!E332+Sheet17!E332+Sheet18!E332+Sheet19!E332+Sheet20!E332</f>
        <v>0</v>
      </c>
    </row>
    <row r="333" spans="2:5" x14ac:dyDescent="0.25">
      <c r="E333" s="2">
        <f>'Mahad Wedding'!E333+'Bin Alam Printing'!E333+PDP!E333+'Waqar Boutique'!E333+'Zernaab Consultancy'!E333+Sheet6!E333+Sheet7!E333+Sheet8!E333+Sheet9!E333+Sheet10!E333+Sheet11!E333+Sheet12!E333+Sheet13!E333+Sheet14!E333+Sheet15!E333+Sheet16!E333+Sheet17!E333+Sheet18!E333+Sheet19!E333+Sheet20!E333</f>
        <v>0</v>
      </c>
    </row>
    <row r="334" spans="2:5" x14ac:dyDescent="0.25">
      <c r="E334" s="2">
        <f>'Mahad Wedding'!E334+'Bin Alam Printing'!E334+PDP!E334+'Waqar Boutique'!E334+'Zernaab Consultancy'!E334+Sheet6!E334+Sheet7!E334+Sheet8!E334+Sheet9!E334+Sheet10!E334+Sheet11!E334+Sheet12!E334+Sheet13!E334+Sheet14!E334+Sheet15!E334+Sheet16!E334+Sheet17!E334+Sheet18!E334+Sheet19!E334+Sheet20!E334</f>
        <v>0</v>
      </c>
    </row>
    <row r="335" spans="2:5" x14ac:dyDescent="0.25">
      <c r="E335" s="2">
        <f>'Mahad Wedding'!E335+'Bin Alam Printing'!E335+PDP!E335+'Waqar Boutique'!E335+'Zernaab Consultancy'!E335+Sheet6!E335+Sheet7!E335+Sheet8!E335+Sheet9!E335+Sheet10!E335+Sheet11!E335+Sheet12!E335+Sheet13!E335+Sheet14!E335+Sheet15!E335+Sheet16!E335+Sheet17!E335+Sheet18!E335+Sheet19!E335+Sheet20!E335</f>
        <v>0</v>
      </c>
    </row>
    <row r="336" spans="2:5" x14ac:dyDescent="0.25">
      <c r="E336" s="2">
        <f>'Mahad Wedding'!E336+'Bin Alam Printing'!E336+PDP!E336+'Waqar Boutique'!E336+'Zernaab Consultancy'!E336+Sheet6!E336+Sheet7!E336+Sheet8!E336+Sheet9!E336+Sheet10!E336+Sheet11!E336+Sheet12!E336+Sheet13!E336+Sheet14!E336+Sheet15!E336+Sheet16!E336+Sheet17!E336+Sheet18!E336+Sheet19!E336+Sheet20!E336</f>
        <v>0</v>
      </c>
    </row>
    <row r="337" spans="2:5" x14ac:dyDescent="0.25">
      <c r="E337" s="2">
        <f>'Mahad Wedding'!E337+'Bin Alam Printing'!E337+PDP!E337+'Waqar Boutique'!E337+'Zernaab Consultancy'!E337+Sheet6!E337+Sheet7!E337+Sheet8!E337+Sheet9!E337+Sheet10!E337+Sheet11!E337+Sheet12!E337+Sheet13!E337+Sheet14!E337+Sheet15!E337+Sheet16!E337+Sheet17!E337+Sheet18!E337+Sheet19!E337+Sheet20!E337</f>
        <v>0</v>
      </c>
    </row>
    <row r="338" spans="2:5" x14ac:dyDescent="0.25">
      <c r="E338" s="2">
        <f>'Mahad Wedding'!E338+'Bin Alam Printing'!E338+PDP!E338+'Waqar Boutique'!E338+'Zernaab Consultancy'!E338+Sheet6!E338+Sheet7!E338+Sheet8!E338+Sheet9!E338+Sheet10!E338+Sheet11!E338+Sheet12!E338+Sheet13!E338+Sheet14!E338+Sheet15!E338+Sheet16!E338+Sheet17!E338+Sheet18!E338+Sheet19!E338+Sheet20!E338</f>
        <v>0</v>
      </c>
    </row>
    <row r="339" spans="2:5" x14ac:dyDescent="0.25">
      <c r="E339" s="2">
        <f>'Mahad Wedding'!E339+'Bin Alam Printing'!E339+PDP!E339+'Waqar Boutique'!E339+'Zernaab Consultancy'!E339+Sheet6!E339+Sheet7!E339+Sheet8!E339+Sheet9!E339+Sheet10!E339+Sheet11!E339+Sheet12!E339+Sheet13!E339+Sheet14!E339+Sheet15!E339+Sheet16!E339+Sheet17!E339+Sheet18!E339+Sheet19!E339+Sheet20!E339</f>
        <v>0</v>
      </c>
    </row>
    <row r="340" spans="2:5" x14ac:dyDescent="0.25">
      <c r="E340" s="2">
        <f>'Mahad Wedding'!E340+'Bin Alam Printing'!E340+PDP!E340+'Waqar Boutique'!E340+'Zernaab Consultancy'!E340+Sheet6!E340+Sheet7!E340+Sheet8!E340+Sheet9!E340+Sheet10!E340+Sheet11!E340+Sheet12!E340+Sheet13!E340+Sheet14!E340+Sheet15!E340+Sheet16!E340+Sheet17!E340+Sheet18!E340+Sheet19!E340+Sheet20!E340</f>
        <v>0</v>
      </c>
    </row>
    <row r="341" spans="2:5" x14ac:dyDescent="0.25">
      <c r="B341" s="15" t="s">
        <v>40</v>
      </c>
      <c r="E341" s="20">
        <f>SUM(E325:E340)</f>
        <v>0</v>
      </c>
    </row>
    <row r="344" spans="2:5" x14ac:dyDescent="0.25">
      <c r="B344" s="15" t="s">
        <v>105</v>
      </c>
    </row>
    <row r="345" spans="2:5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2:5" x14ac:dyDescent="0.25">
      <c r="E346" s="2">
        <f>'Mahad Wedding'!E346+'Bin Alam Printing'!E346+PDP!E346+'Waqar Boutique'!E346+'Zernaab Consultancy'!E346+Sheet6!E346+Sheet7!E346+Sheet8!E346+Sheet9!E346+Sheet10!E346+Sheet11!E346+Sheet12!E346+Sheet13!E346+Sheet14!E346+Sheet15!E346+Sheet16!E346+Sheet17!E346+Sheet18!E346+Sheet19!E346+Sheet20!E346</f>
        <v>31500</v>
      </c>
    </row>
    <row r="347" spans="2:5" x14ac:dyDescent="0.25">
      <c r="E347" s="2">
        <f>'Mahad Wedding'!E347+'Bin Alam Printing'!E347+PDP!E347+'Waqar Boutique'!E347+'Zernaab Consultancy'!E347+Sheet6!E347+Sheet7!E347+Sheet8!E347+Sheet9!E347+Sheet10!E347+Sheet11!E347+Sheet12!E347+Sheet13!E347+Sheet14!E347+Sheet15!E347+Sheet16!E347+Sheet17!E347+Sheet18!E347+Sheet19!E347+Sheet20!E347</f>
        <v>9600</v>
      </c>
    </row>
    <row r="348" spans="2:5" x14ac:dyDescent="0.25">
      <c r="E348" s="2">
        <f>'Mahad Wedding'!E348+'Bin Alam Printing'!E348+PDP!E348+'Waqar Boutique'!E348+'Zernaab Consultancy'!E348+Sheet6!E348+Sheet7!E348+Sheet8!E348+Sheet9!E348+Sheet10!E348+Sheet11!E348+Sheet12!E348+Sheet13!E348+Sheet14!E348+Sheet15!E348+Sheet16!E348+Sheet17!E348+Sheet18!E348+Sheet19!E348+Sheet20!E348</f>
        <v>5500</v>
      </c>
    </row>
    <row r="349" spans="2:5" x14ac:dyDescent="0.25">
      <c r="E349" s="2">
        <f>'Mahad Wedding'!E349+'Bin Alam Printing'!E349+PDP!E349+'Waqar Boutique'!E349+'Zernaab Consultancy'!E349+Sheet6!E349+Sheet7!E349+Sheet8!E349+Sheet9!E349+Sheet10!E349+Sheet11!E349+Sheet12!E349+Sheet13!E349+Sheet14!E349+Sheet15!E349+Sheet16!E349+Sheet17!E349+Sheet18!E349+Sheet19!E349+Sheet20!E349</f>
        <v>0</v>
      </c>
    </row>
    <row r="350" spans="2:5" x14ac:dyDescent="0.25">
      <c r="E350" s="2">
        <f>'Mahad Wedding'!E350+'Bin Alam Printing'!E350+PDP!E350+'Waqar Boutique'!E350+'Zernaab Consultancy'!E350+Sheet6!E350+Sheet7!E350+Sheet8!E350+Sheet9!E350+Sheet10!E350+Sheet11!E350+Sheet12!E350+Sheet13!E350+Sheet14!E350+Sheet15!E350+Sheet16!E350+Sheet17!E350+Sheet18!E350+Sheet19!E350+Sheet20!E350</f>
        <v>0</v>
      </c>
    </row>
    <row r="351" spans="2:5" x14ac:dyDescent="0.25">
      <c r="E351" s="2">
        <f>'Mahad Wedding'!E351+'Bin Alam Printing'!E351+PDP!E351+'Waqar Boutique'!E351+'Zernaab Consultancy'!E351+Sheet6!E351+Sheet7!E351+Sheet8!E351+Sheet9!E351+Sheet10!E351+Sheet11!E351+Sheet12!E351+Sheet13!E351+Sheet14!E351+Sheet15!E351+Sheet16!E351+Sheet17!E351+Sheet18!E351+Sheet19!E351+Sheet20!E351</f>
        <v>0</v>
      </c>
    </row>
    <row r="352" spans="2:5" x14ac:dyDescent="0.25">
      <c r="E352" s="2">
        <f>'Mahad Wedding'!E352+'Bin Alam Printing'!E352+PDP!E352+'Waqar Boutique'!E352+'Zernaab Consultancy'!E352+Sheet6!E352+Sheet7!E352+Sheet8!E352+Sheet9!E352+Sheet10!E352+Sheet11!E352+Sheet12!E352+Sheet13!E352+Sheet14!E352+Sheet15!E352+Sheet16!E352+Sheet17!E352+Sheet18!E352+Sheet19!E352+Sheet20!E352</f>
        <v>0</v>
      </c>
    </row>
    <row r="353" spans="2:5" x14ac:dyDescent="0.25">
      <c r="E353" s="2">
        <f>'Mahad Wedding'!E353+'Bin Alam Printing'!E353+PDP!E353+'Waqar Boutique'!E353+'Zernaab Consultancy'!E353+Sheet6!E353+Sheet7!E353+Sheet8!E353+Sheet9!E353+Sheet10!E353+Sheet11!E353+Sheet12!E353+Sheet13!E353+Sheet14!E353+Sheet15!E353+Sheet16!E353+Sheet17!E353+Sheet18!E353+Sheet19!E353+Sheet20!E353</f>
        <v>0</v>
      </c>
    </row>
    <row r="354" spans="2:5" x14ac:dyDescent="0.25">
      <c r="E354" s="2">
        <f>'Mahad Wedding'!E354+'Bin Alam Printing'!E354+PDP!E354+'Waqar Boutique'!E354+'Zernaab Consultancy'!E354+Sheet6!E354+Sheet7!E354+Sheet8!E354+Sheet9!E354+Sheet10!E354+Sheet11!E354+Sheet12!E354+Sheet13!E354+Sheet14!E354+Sheet15!E354+Sheet16!E354+Sheet17!E354+Sheet18!E354+Sheet19!E354+Sheet20!E354</f>
        <v>0</v>
      </c>
    </row>
    <row r="355" spans="2:5" x14ac:dyDescent="0.25">
      <c r="E355" s="2">
        <f>'Mahad Wedding'!E355+'Bin Alam Printing'!E355+PDP!E355+'Waqar Boutique'!E355+'Zernaab Consultancy'!E355+Sheet6!E355+Sheet7!E355+Sheet8!E355+Sheet9!E355+Sheet10!E355+Sheet11!E355+Sheet12!E355+Sheet13!E355+Sheet14!E355+Sheet15!E355+Sheet16!E355+Sheet17!E355+Sheet18!E355+Sheet19!E355+Sheet20!E355</f>
        <v>0</v>
      </c>
    </row>
    <row r="356" spans="2:5" x14ac:dyDescent="0.25">
      <c r="E356" s="2">
        <f>'Mahad Wedding'!E356+'Bin Alam Printing'!E356+PDP!E356+'Waqar Boutique'!E356+'Zernaab Consultancy'!E356+Sheet6!E356+Sheet7!E356+Sheet8!E356+Sheet9!E356+Sheet10!E356+Sheet11!E356+Sheet12!E356+Sheet13!E356+Sheet14!E356+Sheet15!E356+Sheet16!E356+Sheet17!E356+Sheet18!E356+Sheet19!E356+Sheet20!E356</f>
        <v>0</v>
      </c>
    </row>
    <row r="357" spans="2:5" x14ac:dyDescent="0.25">
      <c r="E357" s="2">
        <f>'Mahad Wedding'!E357+'Bin Alam Printing'!E357+PDP!E357+'Waqar Boutique'!E357+'Zernaab Consultancy'!E357+Sheet6!E357+Sheet7!E357+Sheet8!E357+Sheet9!E357+Sheet10!E357+Sheet11!E357+Sheet12!E357+Sheet13!E357+Sheet14!E357+Sheet15!E357+Sheet16!E357+Sheet17!E357+Sheet18!E357+Sheet19!E357+Sheet20!E357</f>
        <v>0</v>
      </c>
    </row>
    <row r="358" spans="2:5" x14ac:dyDescent="0.25">
      <c r="E358" s="2">
        <f>'Mahad Wedding'!E358+'Bin Alam Printing'!E358+PDP!E358+'Waqar Boutique'!E358+'Zernaab Consultancy'!E358+Sheet6!E358+Sheet7!E358+Sheet8!E358+Sheet9!E358+Sheet10!E358+Sheet11!E358+Sheet12!E358+Sheet13!E358+Sheet14!E358+Sheet15!E358+Sheet16!E358+Sheet17!E358+Sheet18!E358+Sheet19!E358+Sheet20!E358</f>
        <v>0</v>
      </c>
    </row>
    <row r="359" spans="2:5" x14ac:dyDescent="0.25">
      <c r="E359" s="2">
        <f>'Mahad Wedding'!E359+'Bin Alam Printing'!E359+PDP!E359+'Waqar Boutique'!E359+'Zernaab Consultancy'!E359+Sheet6!E359+Sheet7!E359+Sheet8!E359+Sheet9!E359+Sheet10!E359+Sheet11!E359+Sheet12!E359+Sheet13!E359+Sheet14!E359+Sheet15!E359+Sheet16!E359+Sheet17!E359+Sheet18!E359+Sheet19!E359+Sheet20!E359</f>
        <v>0</v>
      </c>
    </row>
    <row r="360" spans="2:5" x14ac:dyDescent="0.25">
      <c r="E360" s="2">
        <f>'Mahad Wedding'!E360+'Bin Alam Printing'!E360+PDP!E360+'Waqar Boutique'!E360+'Zernaab Consultancy'!E360+Sheet6!E360+Sheet7!E360+Sheet8!E360+Sheet9!E360+Sheet10!E360+Sheet11!E360+Sheet12!E360+Sheet13!E360+Sheet14!E360+Sheet15!E360+Sheet16!E360+Sheet17!E360+Sheet18!E360+Sheet19!E360+Sheet20!E360</f>
        <v>0</v>
      </c>
    </row>
    <row r="361" spans="2:5" x14ac:dyDescent="0.25">
      <c r="E361" s="2">
        <f>'Mahad Wedding'!E361+'Bin Alam Printing'!E361+PDP!E361+'Waqar Boutique'!E361+'Zernaab Consultancy'!E361+Sheet6!E361+Sheet7!E361+Sheet8!E361+Sheet9!E361+Sheet10!E361+Sheet11!E361+Sheet12!E361+Sheet13!E361+Sheet14!E361+Sheet15!E361+Sheet16!E361+Sheet17!E361+Sheet18!E361+Sheet19!E361+Sheet20!E361</f>
        <v>0</v>
      </c>
    </row>
    <row r="362" spans="2:5" x14ac:dyDescent="0.25">
      <c r="B362" s="15" t="s">
        <v>40</v>
      </c>
      <c r="E362" s="31">
        <f>SUM(E346:E361)</f>
        <v>46600</v>
      </c>
    </row>
  </sheetData>
  <mergeCells count="3">
    <mergeCell ref="A1:G1"/>
    <mergeCell ref="F54:G54"/>
    <mergeCell ref="A62:D62"/>
  </mergeCells>
  <conditionalFormatting sqref="E40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  <cfRule type="cellIs" dxfId="11" priority="15" operator="greaterThan">
      <formula>0</formula>
    </cfRule>
  </conditionalFormatting>
  <conditionalFormatting sqref="E40">
    <cfRule type="cellIs" dxfId="10" priority="14" operator="lessThan">
      <formula>0</formula>
    </cfRule>
  </conditionalFormatting>
  <conditionalFormatting sqref="E40">
    <cfRule type="cellIs" dxfId="9" priority="13" operator="equal">
      <formula>-1</formula>
    </cfRule>
  </conditionalFormatting>
  <conditionalFormatting sqref="E43:E44 E16:E27">
    <cfRule type="cellIs" dxfId="8" priority="12" operator="greaterThan">
      <formula>0</formula>
    </cfRule>
  </conditionalFormatting>
  <conditionalFormatting sqref="E43:E44 E16:E27">
    <cfRule type="cellIs" dxfId="7" priority="11" operator="lessThan">
      <formula>0</formula>
    </cfRule>
  </conditionalFormatting>
  <conditionalFormatting sqref="E43:E44 E16:E27">
    <cfRule type="cellIs" dxfId="6" priority="10" operator="equal">
      <formula>0</formula>
    </cfRule>
  </conditionalFormatting>
  <conditionalFormatting sqref="E4 E7 E10 E13 E42 E45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conditionalFormatting sqref="E5 E8 E11">
    <cfRule type="cellIs" dxfId="2" priority="4" operator="equal">
      <formula>0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2" workbookViewId="0">
      <selection activeCell="E13" sqref="E13"/>
    </sheetView>
  </sheetViews>
  <sheetFormatPr defaultRowHeight="15" x14ac:dyDescent="0.25"/>
  <cols>
    <col min="1" max="1" width="24" customWidth="1"/>
    <col min="2" max="2" width="12.85546875" customWidth="1"/>
    <col min="3" max="3" width="16.5703125" customWidth="1"/>
    <col min="4" max="4" width="17.42578125" customWidth="1"/>
    <col min="5" max="5" width="11.140625" customWidth="1"/>
  </cols>
  <sheetData>
    <row r="1" spans="1:5" ht="28.5" x14ac:dyDescent="0.45">
      <c r="A1" s="49" t="s">
        <v>154</v>
      </c>
    </row>
    <row r="3" spans="1:5" x14ac:dyDescent="0.25">
      <c r="B3" s="15" t="s">
        <v>155</v>
      </c>
    </row>
    <row r="4" spans="1:5" x14ac:dyDescent="0.25">
      <c r="A4" s="15" t="s">
        <v>156</v>
      </c>
      <c r="B4" s="50">
        <v>1</v>
      </c>
      <c r="C4" s="53">
        <f>B23</f>
        <v>92274.68</v>
      </c>
    </row>
    <row r="5" spans="1:5" x14ac:dyDescent="0.25">
      <c r="A5" s="15" t="s">
        <v>157</v>
      </c>
      <c r="B5" s="50">
        <v>2</v>
      </c>
      <c r="C5" s="53">
        <f>E23</f>
        <v>39388.719999999994</v>
      </c>
    </row>
    <row r="6" spans="1:5" x14ac:dyDescent="0.25">
      <c r="A6" s="15"/>
      <c r="B6" s="50"/>
      <c r="C6" s="54">
        <f>SUM(C4:C5)</f>
        <v>131663.4</v>
      </c>
    </row>
    <row r="8" spans="1:5" x14ac:dyDescent="0.25">
      <c r="A8" s="47" t="s">
        <v>158</v>
      </c>
      <c r="B8" s="52"/>
      <c r="C8" s="52"/>
      <c r="D8" s="52" t="s">
        <v>47</v>
      </c>
    </row>
    <row r="9" spans="1:5" x14ac:dyDescent="0.25">
      <c r="A9" s="47" t="s">
        <v>159</v>
      </c>
      <c r="B9" s="50"/>
      <c r="C9" s="50"/>
      <c r="D9" s="52" t="s">
        <v>160</v>
      </c>
    </row>
    <row r="10" spans="1:5" x14ac:dyDescent="0.25">
      <c r="A10" t="s">
        <v>161</v>
      </c>
      <c r="B10" s="53">
        <f>Aggregate!D48</f>
        <v>94774.68</v>
      </c>
      <c r="D10" t="s">
        <v>161</v>
      </c>
      <c r="E10" s="53">
        <f>Aggregate!D49</f>
        <v>40617.719999999994</v>
      </c>
    </row>
    <row r="11" spans="1:5" x14ac:dyDescent="0.25">
      <c r="A11" t="s">
        <v>163</v>
      </c>
      <c r="B11" s="51">
        <v>-2500</v>
      </c>
      <c r="D11" t="s">
        <v>162</v>
      </c>
      <c r="E11" s="51">
        <f>-500-20</f>
        <v>-520</v>
      </c>
    </row>
    <row r="12" spans="1:5" x14ac:dyDescent="0.25">
      <c r="D12" t="s">
        <v>164</v>
      </c>
      <c r="E12" s="51">
        <v>-534</v>
      </c>
    </row>
    <row r="13" spans="1:5" x14ac:dyDescent="0.25">
      <c r="D13" t="s">
        <v>184</v>
      </c>
      <c r="E13" s="51">
        <v>-175</v>
      </c>
    </row>
    <row r="23" spans="1:5" x14ac:dyDescent="0.25">
      <c r="A23" s="47" t="s">
        <v>40</v>
      </c>
      <c r="B23" s="54">
        <f>SUM(B10:B22)</f>
        <v>92274.68</v>
      </c>
      <c r="D23" s="47" t="s">
        <v>40</v>
      </c>
      <c r="E23" s="54">
        <f>SUM(E10:E22)</f>
        <v>39388.719999999994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opLeftCell="A58" zoomScaleNormal="100" workbookViewId="0">
      <selection activeCell="D73" sqref="D73"/>
    </sheetView>
  </sheetViews>
  <sheetFormatPr defaultRowHeight="15" x14ac:dyDescent="0.25"/>
  <cols>
    <col min="1" max="1" width="18.28515625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11" ht="28.5" x14ac:dyDescent="0.45">
      <c r="A1" s="60" t="s">
        <v>109</v>
      </c>
      <c r="B1" s="61"/>
      <c r="C1" s="61"/>
      <c r="D1" s="61"/>
      <c r="E1" s="61"/>
      <c r="F1" s="61"/>
      <c r="G1" s="61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  <c r="J2" t="s">
        <v>152</v>
      </c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3" t="s">
        <v>110</v>
      </c>
      <c r="J3" t="s">
        <v>153</v>
      </c>
      <c r="K3">
        <f>E302</f>
        <v>2500</v>
      </c>
    </row>
    <row r="4" spans="1:11" x14ac:dyDescent="0.25">
      <c r="A4" s="34" t="s">
        <v>114</v>
      </c>
      <c r="B4" s="29">
        <v>1</v>
      </c>
      <c r="C4">
        <f>75000+45000</f>
        <v>120000</v>
      </c>
      <c r="D4" s="2">
        <f>D72</f>
        <v>90000</v>
      </c>
      <c r="E4" s="2">
        <f>D4-C4</f>
        <v>-30000</v>
      </c>
      <c r="F4" s="2"/>
      <c r="G4" s="3"/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</row>
    <row r="7" spans="1:11" x14ac:dyDescent="0.25">
      <c r="A7" s="34" t="s">
        <v>8</v>
      </c>
      <c r="B7" s="29">
        <v>2</v>
      </c>
      <c r="C7" s="2"/>
      <c r="D7" s="2">
        <f>D81</f>
        <v>13000</v>
      </c>
      <c r="E7" s="2">
        <f>D7-C7</f>
        <v>13000</v>
      </c>
      <c r="F7" s="2"/>
      <c r="G7" s="5" t="s">
        <v>9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11" x14ac:dyDescent="0.25">
      <c r="A9" s="34"/>
      <c r="B9" s="29"/>
      <c r="C9" s="2"/>
      <c r="D9" s="2"/>
      <c r="E9" s="2"/>
      <c r="F9" s="2"/>
      <c r="G9" s="7" t="s">
        <v>11</v>
      </c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11" x14ac:dyDescent="0.25">
      <c r="A12" s="35"/>
      <c r="B12" s="29"/>
      <c r="C12" s="2"/>
      <c r="D12" s="2"/>
      <c r="E12" s="2"/>
      <c r="F12" s="2"/>
      <c r="G12" s="3"/>
    </row>
    <row r="13" spans="1:11" ht="18.75" x14ac:dyDescent="0.3">
      <c r="A13" s="35" t="s">
        <v>13</v>
      </c>
      <c r="B13" s="29"/>
      <c r="C13" s="30">
        <f>SUM(C4:C12)</f>
        <v>120000</v>
      </c>
      <c r="D13" s="30">
        <f>SUM(D4:D12)</f>
        <v>103000</v>
      </c>
      <c r="E13" s="30">
        <f>SUM(E4:E11)</f>
        <v>-17000</v>
      </c>
      <c r="F13" s="29"/>
      <c r="G13" s="9"/>
    </row>
    <row r="14" spans="1:11" x14ac:dyDescent="0.25">
      <c r="A14" s="35"/>
      <c r="B14" s="29"/>
      <c r="C14" s="2"/>
      <c r="D14" s="2"/>
      <c r="E14" s="2"/>
      <c r="F14" s="2"/>
      <c r="G14" s="3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11" x14ac:dyDescent="0.25">
      <c r="A16" s="36" t="s">
        <v>15</v>
      </c>
      <c r="B16" s="29">
        <v>4</v>
      </c>
      <c r="C16" s="2">
        <v>2000</v>
      </c>
      <c r="D16" s="2">
        <f>E112</f>
        <v>1500</v>
      </c>
      <c r="E16" s="2">
        <f t="shared" ref="E16:E27" si="0">C16-D16</f>
        <v>500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</v>
      </c>
      <c r="D17" s="2">
        <f>E203</f>
        <v>250</v>
      </c>
      <c r="E17" s="2">
        <f t="shared" si="0"/>
        <v>250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8500</v>
      </c>
      <c r="E20" s="2">
        <f t="shared" si="0"/>
        <v>1500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6000</v>
      </c>
      <c r="D21" s="2">
        <f>E249</f>
        <v>9500</v>
      </c>
      <c r="E21" s="2">
        <f t="shared" si="0"/>
        <v>-3500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3000</v>
      </c>
      <c r="D22" s="2">
        <f>E316</f>
        <v>5500</v>
      </c>
      <c r="E22" s="2">
        <f t="shared" si="0"/>
        <v>-2500</v>
      </c>
      <c r="F22" s="2"/>
      <c r="G22" s="3"/>
    </row>
    <row r="23" spans="1:7" x14ac:dyDescent="0.25">
      <c r="A23" s="37" t="s">
        <v>22</v>
      </c>
      <c r="B23" s="29">
        <v>9</v>
      </c>
      <c r="C23" s="2">
        <v>8500</v>
      </c>
      <c r="D23" s="2">
        <f>E224</f>
        <v>8300</v>
      </c>
      <c r="E23" s="2">
        <f t="shared" si="0"/>
        <v>200</v>
      </c>
      <c r="F23" s="2"/>
      <c r="G23" s="3"/>
    </row>
    <row r="24" spans="1:7" x14ac:dyDescent="0.25">
      <c r="A24" s="37" t="s">
        <v>133</v>
      </c>
      <c r="B24" s="29">
        <v>11</v>
      </c>
      <c r="C24" s="2">
        <v>3000</v>
      </c>
      <c r="D24" s="2">
        <f>E270</f>
        <v>4500</v>
      </c>
      <c r="E24" s="2">
        <f t="shared" si="0"/>
        <v>-1500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1500</v>
      </c>
      <c r="D26" s="2">
        <f>E157</f>
        <v>695</v>
      </c>
      <c r="E26" s="2">
        <f t="shared" si="0"/>
        <v>805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34500</v>
      </c>
      <c r="D40" s="12">
        <f>SUM(D16:D39)</f>
        <v>38745</v>
      </c>
      <c r="E40" s="29">
        <f>C40-D40</f>
        <v>-4245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85500</v>
      </c>
      <c r="D42" s="12">
        <f>D13-D40</f>
        <v>64255</v>
      </c>
      <c r="E42" s="12">
        <f>SUM(E4:E11,E16:E26)</f>
        <v>-21245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2137.5</v>
      </c>
      <c r="D44" s="13">
        <f>D42*0.025</f>
        <v>1606.375</v>
      </c>
      <c r="E44" s="13">
        <f>C44-D44</f>
        <v>531.125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83362.5</v>
      </c>
      <c r="D45" s="14">
        <f>D42-SUM(D43:D44)</f>
        <v>62648.625</v>
      </c>
      <c r="E45" s="14">
        <f>SUM(E42:E44)</f>
        <v>-20713.875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37589.174999999996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26312.422499999997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11276.752499999999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25059.45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62648.625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D51/3</f>
        <v>8353.15</v>
      </c>
      <c r="E55" s="2">
        <v>0</v>
      </c>
      <c r="F55" s="13">
        <f>D55-E55</f>
        <v>8353.15</v>
      </c>
      <c r="G55" s="2"/>
    </row>
    <row r="56" spans="1:7" x14ac:dyDescent="0.25">
      <c r="A56" s="2" t="s">
        <v>38</v>
      </c>
      <c r="B56" s="2"/>
      <c r="C56" s="2"/>
      <c r="D56" s="13">
        <f>D51/3</f>
        <v>8353.15</v>
      </c>
      <c r="E56" s="2">
        <v>0</v>
      </c>
      <c r="F56" s="13">
        <f t="shared" ref="F56:F57" si="1">D56-E56</f>
        <v>8353.15</v>
      </c>
      <c r="G56" s="2"/>
    </row>
    <row r="57" spans="1:7" x14ac:dyDescent="0.25">
      <c r="A57" s="2" t="s">
        <v>39</v>
      </c>
      <c r="B57" s="2"/>
      <c r="C57" s="2"/>
      <c r="D57" s="13">
        <f>D51/3</f>
        <v>8353.15</v>
      </c>
      <c r="E57" s="2">
        <v>0</v>
      </c>
      <c r="F57" s="13">
        <f t="shared" si="1"/>
        <v>8353.15</v>
      </c>
      <c r="G57" s="2"/>
    </row>
    <row r="58" spans="1:7" x14ac:dyDescent="0.25">
      <c r="A58" s="2"/>
      <c r="B58" s="2"/>
      <c r="C58" s="2"/>
      <c r="D58" s="13"/>
      <c r="E58" s="2"/>
      <c r="F58" s="13"/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SUM(D55:D59)</f>
        <v>25059.449999999997</v>
      </c>
      <c r="E60" s="30">
        <f>SUM(E55:E59)</f>
        <v>0</v>
      </c>
      <c r="F60" s="23">
        <f>SUM(F55:F59)</f>
        <v>25059.449999999997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41818</v>
      </c>
      <c r="D64">
        <v>15000</v>
      </c>
      <c r="E64" s="2"/>
      <c r="F64" s="2"/>
      <c r="G64" s="2"/>
    </row>
    <row r="65" spans="1:7" x14ac:dyDescent="0.25">
      <c r="A65" s="2" t="s">
        <v>113</v>
      </c>
      <c r="B65" s="2"/>
      <c r="C65" s="39">
        <v>41822</v>
      </c>
      <c r="D65">
        <v>20000</v>
      </c>
      <c r="E65" s="2"/>
      <c r="F65" s="2"/>
      <c r="G65" s="2"/>
    </row>
    <row r="66" spans="1:7" x14ac:dyDescent="0.25">
      <c r="A66" s="2" t="s">
        <v>115</v>
      </c>
      <c r="B66" s="2"/>
      <c r="C66" s="39">
        <v>41828</v>
      </c>
      <c r="D66">
        <v>10000</v>
      </c>
      <c r="E66" s="2"/>
      <c r="F66" s="2"/>
      <c r="G66" s="2"/>
    </row>
    <row r="67" spans="1:7" x14ac:dyDescent="0.25">
      <c r="A67" s="2"/>
      <c r="B67" s="2"/>
      <c r="C67" s="39">
        <v>41831</v>
      </c>
      <c r="D67">
        <v>5000</v>
      </c>
      <c r="E67" s="2"/>
      <c r="F67" s="2"/>
      <c r="G67" s="2"/>
    </row>
    <row r="68" spans="1:7" x14ac:dyDescent="0.25">
      <c r="A68" s="2"/>
      <c r="B68" s="2"/>
      <c r="C68" s="39">
        <v>41839</v>
      </c>
      <c r="D68">
        <v>10000</v>
      </c>
      <c r="E68" s="2"/>
      <c r="F68" s="2"/>
      <c r="G68" s="2"/>
    </row>
    <row r="69" spans="1:7" x14ac:dyDescent="0.25">
      <c r="A69" s="2"/>
      <c r="B69" s="2"/>
      <c r="C69" s="39">
        <v>41862</v>
      </c>
      <c r="D69" s="48">
        <v>10000</v>
      </c>
      <c r="E69" s="2"/>
      <c r="F69" s="2"/>
      <c r="G69" s="2"/>
    </row>
    <row r="70" spans="1:7" x14ac:dyDescent="0.25">
      <c r="A70" s="2"/>
      <c r="B70" s="2"/>
      <c r="C70" s="39">
        <v>41870</v>
      </c>
      <c r="D70" s="48">
        <v>10000</v>
      </c>
      <c r="E70" s="2"/>
      <c r="F70" s="2"/>
      <c r="G70" s="2"/>
    </row>
    <row r="71" spans="1:7" x14ac:dyDescent="0.25">
      <c r="A71" s="2"/>
      <c r="B71" s="2"/>
      <c r="C71" s="39">
        <v>41874</v>
      </c>
      <c r="D71" s="48">
        <v>10000</v>
      </c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90000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E73" s="2"/>
      <c r="F73" s="2"/>
      <c r="G73" s="2"/>
    </row>
    <row r="74" spans="1:7" x14ac:dyDescent="0.25">
      <c r="A74" s="2" t="s">
        <v>178</v>
      </c>
      <c r="B74" s="2" t="s">
        <v>179</v>
      </c>
      <c r="C74" s="39">
        <v>41883</v>
      </c>
      <c r="D74" s="2">
        <v>3000</v>
      </c>
      <c r="E74" s="2"/>
      <c r="F74" s="2"/>
      <c r="G74" s="2"/>
    </row>
    <row r="75" spans="1:7" x14ac:dyDescent="0.25">
      <c r="A75" s="2"/>
      <c r="B75" s="2"/>
      <c r="C75" s="39">
        <v>41884</v>
      </c>
      <c r="D75" s="2">
        <v>10000</v>
      </c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SUM(D74:D80)</f>
        <v>13000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103000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 t="s">
        <v>116</v>
      </c>
      <c r="D96" s="2"/>
      <c r="E96" s="2">
        <v>100</v>
      </c>
      <c r="F96" s="2"/>
      <c r="G96" s="2"/>
    </row>
    <row r="97" spans="1:7" x14ac:dyDescent="0.25">
      <c r="A97" s="2"/>
      <c r="B97" s="2"/>
      <c r="C97" s="2" t="s">
        <v>117</v>
      </c>
      <c r="D97" s="2"/>
      <c r="E97" s="2">
        <v>400</v>
      </c>
      <c r="F97" s="2"/>
      <c r="G97" s="2"/>
    </row>
    <row r="98" spans="1:7" x14ac:dyDescent="0.25">
      <c r="A98" s="2"/>
      <c r="B98" s="2"/>
      <c r="C98" s="2" t="s">
        <v>116</v>
      </c>
      <c r="D98" s="2"/>
      <c r="E98" s="2">
        <v>100</v>
      </c>
      <c r="F98" s="2"/>
      <c r="G98" s="2"/>
    </row>
    <row r="99" spans="1:7" x14ac:dyDescent="0.25">
      <c r="A99" s="2"/>
      <c r="B99" s="2"/>
      <c r="C99" s="2" t="s">
        <v>84</v>
      </c>
      <c r="D99" s="2"/>
      <c r="E99" s="2">
        <v>500</v>
      </c>
      <c r="F99" s="2"/>
      <c r="G99" s="2"/>
    </row>
    <row r="100" spans="1:7" x14ac:dyDescent="0.25">
      <c r="A100" s="2"/>
      <c r="B100" s="2" t="s">
        <v>118</v>
      </c>
      <c r="C100" s="2" t="s">
        <v>119</v>
      </c>
      <c r="D100" s="2"/>
      <c r="E100" s="2">
        <v>250</v>
      </c>
      <c r="F100" s="2"/>
      <c r="G100" s="2"/>
    </row>
    <row r="101" spans="1:7" x14ac:dyDescent="0.25">
      <c r="A101" s="2"/>
      <c r="B101" s="2" t="s">
        <v>120</v>
      </c>
      <c r="C101" s="2" t="s">
        <v>116</v>
      </c>
      <c r="D101" s="2"/>
      <c r="E101" s="2">
        <v>100</v>
      </c>
      <c r="F101" s="2"/>
      <c r="G101" s="2"/>
    </row>
    <row r="102" spans="1:7" x14ac:dyDescent="0.25">
      <c r="A102" s="2"/>
      <c r="B102" s="2" t="s">
        <v>121</v>
      </c>
      <c r="C102" s="2" t="s">
        <v>116</v>
      </c>
      <c r="D102" s="2"/>
      <c r="E102" s="2">
        <v>50</v>
      </c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1500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t="s">
        <v>143</v>
      </c>
      <c r="C118" t="s">
        <v>144</v>
      </c>
      <c r="D118" s="44">
        <v>41835</v>
      </c>
      <c r="E118">
        <v>5000</v>
      </c>
      <c r="F118" s="2"/>
      <c r="G118" s="2"/>
    </row>
    <row r="119" spans="1:7" x14ac:dyDescent="0.25">
      <c r="A119" s="2"/>
      <c r="B119" t="s">
        <v>129</v>
      </c>
      <c r="C119" t="s">
        <v>142</v>
      </c>
      <c r="D119" s="44">
        <v>41821</v>
      </c>
      <c r="E119">
        <v>500</v>
      </c>
      <c r="F119" s="2"/>
      <c r="G119" s="2"/>
    </row>
    <row r="120" spans="1:7" x14ac:dyDescent="0.25">
      <c r="A120" s="2"/>
      <c r="B120" t="s">
        <v>86</v>
      </c>
      <c r="C120" t="s">
        <v>87</v>
      </c>
      <c r="D120" s="44">
        <v>41845</v>
      </c>
      <c r="E120">
        <f>2500+500</f>
        <v>3000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8500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t="s">
        <v>126</v>
      </c>
      <c r="E141">
        <v>150</v>
      </c>
      <c r="F141" s="2"/>
      <c r="G141" s="2"/>
    </row>
    <row r="142" spans="1:7" x14ac:dyDescent="0.25">
      <c r="A142" s="2"/>
      <c r="B142" s="2"/>
      <c r="C142" t="s">
        <v>127</v>
      </c>
      <c r="E142">
        <v>200</v>
      </c>
      <c r="F142" s="2"/>
      <c r="G142" s="2"/>
    </row>
    <row r="143" spans="1:7" x14ac:dyDescent="0.25">
      <c r="A143" s="2"/>
      <c r="B143" s="2"/>
      <c r="C143" t="s">
        <v>122</v>
      </c>
      <c r="E143">
        <v>70</v>
      </c>
      <c r="F143" s="2"/>
      <c r="G143" s="2"/>
    </row>
    <row r="144" spans="1:7" x14ac:dyDescent="0.25">
      <c r="A144" s="2"/>
      <c r="B144" s="2"/>
      <c r="C144" t="s">
        <v>123</v>
      </c>
      <c r="E144">
        <v>50</v>
      </c>
      <c r="F144" s="2"/>
      <c r="G144" s="2"/>
    </row>
    <row r="145" spans="1:7" x14ac:dyDescent="0.25">
      <c r="A145" s="2"/>
      <c r="B145" s="2"/>
      <c r="C145" t="s">
        <v>124</v>
      </c>
      <c r="E145">
        <v>180</v>
      </c>
      <c r="F145" s="2"/>
      <c r="G145" s="2"/>
    </row>
    <row r="146" spans="1:7" x14ac:dyDescent="0.25">
      <c r="A146" s="2"/>
      <c r="B146" s="2"/>
      <c r="C146" t="s">
        <v>125</v>
      </c>
      <c r="E146">
        <v>45</v>
      </c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695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t="s">
        <v>132</v>
      </c>
      <c r="D187" s="2"/>
      <c r="E187" s="2">
        <v>250</v>
      </c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250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18" t="s">
        <v>141</v>
      </c>
      <c r="D208" s="2"/>
      <c r="E208" s="2">
        <v>2600</v>
      </c>
      <c r="F208" s="2"/>
      <c r="G208" s="2"/>
    </row>
    <row r="209" spans="1:7" x14ac:dyDescent="0.25">
      <c r="A209" s="2"/>
      <c r="B209" s="2"/>
      <c r="C209" s="18" t="s">
        <v>140</v>
      </c>
      <c r="D209" s="2"/>
      <c r="E209" s="2">
        <v>5700</v>
      </c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8300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 t="s">
        <v>130</v>
      </c>
      <c r="D233" s="39">
        <v>41821</v>
      </c>
      <c r="E233" s="2">
        <v>3000</v>
      </c>
      <c r="F233" s="2"/>
      <c r="G233" s="2"/>
    </row>
    <row r="234" spans="1:7" x14ac:dyDescent="0.25">
      <c r="A234" s="2"/>
      <c r="B234" s="2"/>
      <c r="C234" s="2" t="s">
        <v>131</v>
      </c>
      <c r="D234" s="39">
        <v>41821</v>
      </c>
      <c r="E234" s="2">
        <v>6000</v>
      </c>
      <c r="F234" s="2"/>
      <c r="G234" s="2"/>
    </row>
    <row r="235" spans="1:7" x14ac:dyDescent="0.25">
      <c r="A235" s="2"/>
      <c r="B235" s="2"/>
      <c r="C235" t="s">
        <v>128</v>
      </c>
      <c r="D235" s="39">
        <v>41821</v>
      </c>
      <c r="E235" s="2">
        <v>500</v>
      </c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9500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 t="s">
        <v>135</v>
      </c>
      <c r="D254" s="44">
        <v>41820</v>
      </c>
      <c r="E254" s="2">
        <v>4500</v>
      </c>
      <c r="F254" s="2"/>
      <c r="G254" s="2"/>
    </row>
    <row r="255" spans="1:7" x14ac:dyDescent="0.25">
      <c r="A255" s="2"/>
      <c r="B255" s="2"/>
      <c r="F255" s="2"/>
      <c r="G255" s="2"/>
    </row>
    <row r="256" spans="1:7" x14ac:dyDescent="0.25">
      <c r="A256" s="2"/>
      <c r="B256" s="2"/>
      <c r="F256" s="2"/>
      <c r="G256" s="2"/>
    </row>
    <row r="257" spans="1:7" x14ac:dyDescent="0.25">
      <c r="A257" s="2"/>
      <c r="B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4500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 t="s">
        <v>136</v>
      </c>
      <c r="C300" s="2" t="s">
        <v>137</v>
      </c>
      <c r="D300" s="39">
        <v>41821</v>
      </c>
      <c r="E300" s="2">
        <v>1000</v>
      </c>
      <c r="F300" s="2"/>
      <c r="G300" s="2"/>
    </row>
    <row r="301" spans="1:7" x14ac:dyDescent="0.25">
      <c r="A301" s="2"/>
      <c r="B301" s="2" t="s">
        <v>138</v>
      </c>
      <c r="C301" s="2" t="s">
        <v>139</v>
      </c>
      <c r="D301" s="39">
        <v>41821</v>
      </c>
      <c r="E301" s="2">
        <v>2000</v>
      </c>
      <c r="F301" s="2"/>
      <c r="G301" s="2"/>
    </row>
    <row r="302" spans="1:7" x14ac:dyDescent="0.25">
      <c r="A302" s="2"/>
      <c r="B302" s="2" t="s">
        <v>151</v>
      </c>
      <c r="C302" s="2" t="s">
        <v>150</v>
      </c>
      <c r="D302" s="39">
        <v>41860</v>
      </c>
      <c r="E302" s="2">
        <v>2500</v>
      </c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5500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84" priority="1" operator="equal">
      <formula>0</formula>
    </cfRule>
    <cfRule type="cellIs" dxfId="283" priority="2" operator="lessThan">
      <formula>0</formula>
    </cfRule>
    <cfRule type="cellIs" dxfId="282" priority="3" operator="greaterThan">
      <formula>0</formula>
    </cfRule>
    <cfRule type="cellIs" dxfId="281" priority="15" operator="greaterThan">
      <formula>0</formula>
    </cfRule>
  </conditionalFormatting>
  <conditionalFormatting sqref="E40">
    <cfRule type="cellIs" dxfId="280" priority="14" operator="lessThan">
      <formula>0</formula>
    </cfRule>
  </conditionalFormatting>
  <conditionalFormatting sqref="E40">
    <cfRule type="cellIs" dxfId="279" priority="13" operator="equal">
      <formula>-1</formula>
    </cfRule>
  </conditionalFormatting>
  <conditionalFormatting sqref="E43:E44 E16:E27">
    <cfRule type="cellIs" dxfId="278" priority="12" operator="greaterThan">
      <formula>0</formula>
    </cfRule>
  </conditionalFormatting>
  <conditionalFormatting sqref="E43:E44 E16:E27">
    <cfRule type="cellIs" dxfId="277" priority="11" operator="lessThan">
      <formula>0</formula>
    </cfRule>
  </conditionalFormatting>
  <conditionalFormatting sqref="E43:E44 E16:E27">
    <cfRule type="cellIs" dxfId="276" priority="10" operator="equal">
      <formula>0</formula>
    </cfRule>
  </conditionalFormatting>
  <conditionalFormatting sqref="E4 E7 E10 E13 E42 E45">
    <cfRule type="cellIs" dxfId="275" priority="7" operator="equal">
      <formula>0</formula>
    </cfRule>
    <cfRule type="cellIs" dxfId="274" priority="8" operator="lessThan">
      <formula>0</formula>
    </cfRule>
    <cfRule type="cellIs" dxfId="273" priority="9" operator="greaterThan">
      <formula>0</formula>
    </cfRule>
  </conditionalFormatting>
  <conditionalFormatting sqref="E5 E8 E11">
    <cfRule type="cellIs" dxfId="272" priority="4" operator="equal">
      <formula>0</formula>
    </cfRule>
    <cfRule type="cellIs" dxfId="271" priority="5" operator="lessThan">
      <formula>0</formula>
    </cfRule>
    <cfRule type="cellIs" dxfId="270" priority="6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64" workbookViewId="0">
      <selection activeCell="D64" sqref="D64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ht="28.5" x14ac:dyDescent="0.45">
      <c r="A1" s="60" t="s">
        <v>145</v>
      </c>
      <c r="B1" s="61"/>
      <c r="C1" s="61"/>
      <c r="D1" s="61"/>
      <c r="E1" s="61"/>
      <c r="F1" s="61"/>
      <c r="G1" s="61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45" t="s">
        <v>146</v>
      </c>
    </row>
    <row r="4" spans="1:7" x14ac:dyDescent="0.25">
      <c r="A4" s="34" t="s">
        <v>6</v>
      </c>
      <c r="B4" s="29">
        <v>1</v>
      </c>
      <c r="C4" s="2">
        <v>180000</v>
      </c>
      <c r="D4" s="2">
        <f>D72</f>
        <v>0</v>
      </c>
      <c r="E4" s="2">
        <f>D4-C4</f>
        <v>-180000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180000</v>
      </c>
      <c r="D13" s="30">
        <f>SUM(D4:D12)</f>
        <v>0</v>
      </c>
      <c r="E13" s="30">
        <f>SUM(E4:E11)</f>
        <v>-180000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>
        <v>5000</v>
      </c>
      <c r="D17" s="2">
        <f>E203</f>
        <v>0</v>
      </c>
      <c r="E17" s="2">
        <f t="shared" si="0"/>
        <v>5000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10000</v>
      </c>
      <c r="D20" s="2">
        <f>E134</f>
        <v>0</v>
      </c>
      <c r="E20" s="2">
        <f t="shared" si="0"/>
        <v>10000</v>
      </c>
      <c r="F20" s="2"/>
      <c r="G20" s="3"/>
    </row>
    <row r="21" spans="1:7" x14ac:dyDescent="0.25">
      <c r="A21" s="37" t="s">
        <v>20</v>
      </c>
      <c r="B21" s="29">
        <v>10</v>
      </c>
      <c r="C21" s="2">
        <v>30000</v>
      </c>
      <c r="D21" s="2">
        <f>E249</f>
        <v>0</v>
      </c>
      <c r="E21" s="2">
        <f t="shared" si="0"/>
        <v>30000</v>
      </c>
      <c r="F21" s="2"/>
      <c r="G21" s="3"/>
    </row>
    <row r="22" spans="1:7" x14ac:dyDescent="0.25">
      <c r="A22" s="37" t="s">
        <v>21</v>
      </c>
      <c r="B22" s="29">
        <v>13</v>
      </c>
      <c r="C22" s="2">
        <v>10000</v>
      </c>
      <c r="D22" s="2">
        <f>E316</f>
        <v>0</v>
      </c>
      <c r="E22" s="2">
        <f t="shared" si="0"/>
        <v>10000</v>
      </c>
      <c r="F22" s="2"/>
      <c r="G22" s="3"/>
    </row>
    <row r="23" spans="1:7" x14ac:dyDescent="0.25">
      <c r="A23" s="37" t="s">
        <v>22</v>
      </c>
      <c r="B23" s="29">
        <v>9</v>
      </c>
      <c r="C23" s="2">
        <v>10000</v>
      </c>
      <c r="D23" s="2">
        <f>E224</f>
        <v>0</v>
      </c>
      <c r="E23" s="2">
        <f t="shared" si="0"/>
        <v>10000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80000</v>
      </c>
      <c r="D40" s="12">
        <f>SUM(D16:D39)</f>
        <v>0</v>
      </c>
      <c r="E40" s="29">
        <f>C40-D40</f>
        <v>80000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100000</v>
      </c>
      <c r="D42" s="12">
        <f>D13-D40</f>
        <v>0</v>
      </c>
      <c r="E42" s="12">
        <f>SUM(E4:E11,E16:E26)</f>
        <v>-100000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2500</v>
      </c>
      <c r="D44" s="13">
        <f>D42*0.025</f>
        <v>0</v>
      </c>
      <c r="E44" s="13">
        <f>C44-D44</f>
        <v>2500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97500</v>
      </c>
      <c r="D45" s="14">
        <f>D42-SUM(D43:D44)</f>
        <v>0</v>
      </c>
      <c r="E45" s="14">
        <f>SUM(E42:E44)</f>
        <v>-97500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69" priority="1" operator="equal">
      <formula>0</formula>
    </cfRule>
    <cfRule type="cellIs" dxfId="268" priority="2" operator="lessThan">
      <formula>0</formula>
    </cfRule>
    <cfRule type="cellIs" dxfId="267" priority="3" operator="greaterThan">
      <formula>0</formula>
    </cfRule>
    <cfRule type="cellIs" dxfId="266" priority="15" operator="greaterThan">
      <formula>0</formula>
    </cfRule>
  </conditionalFormatting>
  <conditionalFormatting sqref="E40">
    <cfRule type="cellIs" dxfId="265" priority="14" operator="lessThan">
      <formula>0</formula>
    </cfRule>
  </conditionalFormatting>
  <conditionalFormatting sqref="E40">
    <cfRule type="cellIs" dxfId="264" priority="13" operator="equal">
      <formula>-1</formula>
    </cfRule>
  </conditionalFormatting>
  <conditionalFormatting sqref="E43:E44 E16:E27">
    <cfRule type="cellIs" dxfId="263" priority="12" operator="greaterThan">
      <formula>0</formula>
    </cfRule>
  </conditionalFormatting>
  <conditionalFormatting sqref="E43:E44 E16:E27">
    <cfRule type="cellIs" dxfId="262" priority="11" operator="lessThan">
      <formula>0</formula>
    </cfRule>
  </conditionalFormatting>
  <conditionalFormatting sqref="E43:E44 E16:E27">
    <cfRule type="cellIs" dxfId="261" priority="10" operator="equal">
      <formula>0</formula>
    </cfRule>
  </conditionalFormatting>
  <conditionalFormatting sqref="E4 E7 E10 E13 E42 E45">
    <cfRule type="cellIs" dxfId="260" priority="7" operator="equal">
      <formula>0</formula>
    </cfRule>
    <cfRule type="cellIs" dxfId="259" priority="8" operator="lessThan">
      <formula>0</formula>
    </cfRule>
    <cfRule type="cellIs" dxfId="258" priority="9" operator="greaterThan">
      <formula>0</formula>
    </cfRule>
  </conditionalFormatting>
  <conditionalFormatting sqref="E5 E8 E11">
    <cfRule type="cellIs" dxfId="257" priority="4" operator="equal">
      <formula>0</formula>
    </cfRule>
    <cfRule type="cellIs" dxfId="256" priority="5" operator="lessThan">
      <formula>0</formula>
    </cfRule>
    <cfRule type="cellIs" dxfId="255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A68" sqref="A68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4.28515625" customWidth="1"/>
    <col min="10" max="10" width="26.140625" customWidth="1"/>
    <col min="11" max="11" width="13.28515625" customWidth="1"/>
  </cols>
  <sheetData>
    <row r="1" spans="1:11" x14ac:dyDescent="0.25">
      <c r="A1" s="56" t="s">
        <v>0</v>
      </c>
      <c r="B1" s="57"/>
      <c r="C1" s="57"/>
      <c r="D1" s="57"/>
      <c r="E1" s="57"/>
      <c r="F1" s="57"/>
      <c r="G1" s="57"/>
    </row>
    <row r="2" spans="1:11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11" ht="18.75" x14ac:dyDescent="0.3">
      <c r="A3" s="33" t="s">
        <v>5</v>
      </c>
      <c r="B3" s="2"/>
      <c r="C3" s="2"/>
      <c r="D3" s="2"/>
      <c r="E3" s="2"/>
      <c r="F3" s="41" t="s">
        <v>91</v>
      </c>
      <c r="G3" s="46" t="s">
        <v>146</v>
      </c>
      <c r="J3" s="15" t="s">
        <v>169</v>
      </c>
    </row>
    <row r="4" spans="1:11" x14ac:dyDescent="0.25">
      <c r="A4" s="34" t="s">
        <v>149</v>
      </c>
      <c r="B4" s="29">
        <v>1</v>
      </c>
      <c r="C4" s="2">
        <f>150000+25000+112000</f>
        <v>287000</v>
      </c>
      <c r="D4" s="2">
        <f>D72</f>
        <v>212200</v>
      </c>
      <c r="E4" s="2">
        <f>D4-C4</f>
        <v>-74800</v>
      </c>
      <c r="F4" s="2"/>
      <c r="G4" s="3"/>
      <c r="J4" t="s">
        <v>170</v>
      </c>
      <c r="K4">
        <v>100000</v>
      </c>
    </row>
    <row r="5" spans="1:11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11" x14ac:dyDescent="0.25">
      <c r="A6" s="34"/>
      <c r="B6" s="29"/>
      <c r="C6" s="2"/>
      <c r="D6" s="2"/>
      <c r="E6" s="2"/>
      <c r="F6" s="2"/>
      <c r="G6" s="3"/>
      <c r="J6" t="s">
        <v>172</v>
      </c>
      <c r="K6" s="55">
        <v>-25000</v>
      </c>
    </row>
    <row r="7" spans="1:11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  <c r="J7" t="s">
        <v>171</v>
      </c>
      <c r="K7" s="55">
        <v>-10000</v>
      </c>
    </row>
    <row r="8" spans="1:11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  <c r="K8" s="55"/>
    </row>
    <row r="9" spans="1:11" x14ac:dyDescent="0.25">
      <c r="A9" s="34"/>
      <c r="B9" s="29"/>
      <c r="C9" s="2"/>
      <c r="D9" s="2"/>
      <c r="E9" s="2"/>
      <c r="F9" s="2"/>
      <c r="G9" s="7" t="s">
        <v>11</v>
      </c>
      <c r="K9" s="55"/>
    </row>
    <row r="10" spans="1:11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  <c r="K10" s="55"/>
    </row>
    <row r="11" spans="1:11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  <c r="K11" s="55"/>
    </row>
    <row r="12" spans="1:11" x14ac:dyDescent="0.25">
      <c r="A12" s="35"/>
      <c r="B12" s="29"/>
      <c r="C12" s="2"/>
      <c r="D12" s="2"/>
      <c r="E12" s="2"/>
      <c r="F12" s="2"/>
      <c r="G12" s="3"/>
      <c r="K12" s="55"/>
    </row>
    <row r="13" spans="1:11" ht="18.75" x14ac:dyDescent="0.3">
      <c r="A13" s="35" t="s">
        <v>13</v>
      </c>
      <c r="B13" s="29"/>
      <c r="C13" s="30">
        <f>SUM(C4:C12)</f>
        <v>287000</v>
      </c>
      <c r="D13" s="30">
        <f>SUM(D4:D12)</f>
        <v>212200</v>
      </c>
      <c r="E13" s="30">
        <f>SUM(E4:E11)</f>
        <v>-74800</v>
      </c>
      <c r="F13" s="29"/>
      <c r="G13" s="9"/>
      <c r="K13" s="55"/>
    </row>
    <row r="14" spans="1:11" x14ac:dyDescent="0.25">
      <c r="A14" s="35"/>
      <c r="B14" s="29"/>
      <c r="C14" s="2"/>
      <c r="D14" s="2"/>
      <c r="E14" s="2"/>
      <c r="F14" s="2"/>
      <c r="G14" s="3"/>
      <c r="K14" s="55"/>
    </row>
    <row r="15" spans="1:11" ht="18.75" x14ac:dyDescent="0.3">
      <c r="A15" s="33" t="s">
        <v>14</v>
      </c>
      <c r="B15" s="29"/>
      <c r="C15" s="2"/>
      <c r="D15" s="2"/>
      <c r="E15" s="2"/>
      <c r="F15" s="2"/>
      <c r="G15" s="3"/>
      <c r="J15" t="s">
        <v>173</v>
      </c>
      <c r="K15">
        <f>SUM(K4:K14)</f>
        <v>65000</v>
      </c>
    </row>
    <row r="16" spans="1:11" x14ac:dyDescent="0.25">
      <c r="A16" s="36" t="s">
        <v>15</v>
      </c>
      <c r="B16" s="29">
        <v>4</v>
      </c>
      <c r="C16" s="2">
        <v>5000</v>
      </c>
      <c r="D16" s="2">
        <f>E112</f>
        <v>0</v>
      </c>
      <c r="E16" s="2">
        <f t="shared" ref="E16:E27" si="0">C16-D16</f>
        <v>5000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550</v>
      </c>
      <c r="E17" s="2">
        <f t="shared" si="0"/>
        <v>-550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>
        <v>25000</v>
      </c>
      <c r="D20" s="2">
        <f>E134</f>
        <v>33700</v>
      </c>
      <c r="E20" s="2">
        <f t="shared" si="0"/>
        <v>-8700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>
        <v>10000</v>
      </c>
      <c r="D26" s="2">
        <f>E157</f>
        <v>0</v>
      </c>
      <c r="E26" s="2">
        <f t="shared" si="0"/>
        <v>10000</v>
      </c>
      <c r="F26" s="2"/>
      <c r="G26" s="3"/>
    </row>
    <row r="27" spans="1:7" x14ac:dyDescent="0.25">
      <c r="A27" s="36" t="s">
        <v>104</v>
      </c>
      <c r="B27" s="29">
        <v>15</v>
      </c>
      <c r="C27" s="2">
        <v>65000</v>
      </c>
      <c r="D27" s="2">
        <f>E362</f>
        <v>35100</v>
      </c>
      <c r="E27" s="2">
        <f t="shared" si="0"/>
        <v>29900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105000</v>
      </c>
      <c r="D40" s="12">
        <f>SUM(D16:D39)</f>
        <v>69350</v>
      </c>
      <c r="E40" s="29">
        <f>C40-D40</f>
        <v>35650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182000</v>
      </c>
      <c r="D42" s="12">
        <f>D13-D40</f>
        <v>142850</v>
      </c>
      <c r="E42" s="12">
        <f>SUM(E4:E11,E16:E26)</f>
        <v>-69050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4550</v>
      </c>
      <c r="D44" s="13">
        <f>D42*0.025</f>
        <v>3571.25</v>
      </c>
      <c r="E44" s="13">
        <f>C44-D44</f>
        <v>978.75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177450</v>
      </c>
      <c r="D45" s="14">
        <f>D42-SUM(D43:D44)</f>
        <v>139278.75</v>
      </c>
      <c r="E45" s="14">
        <f>SUM(E42:E44)</f>
        <v>-68071.25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83567.25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58497.074999999997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25070.174999999999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55711.5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139278.75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13927.875</v>
      </c>
      <c r="E55" s="2">
        <v>0</v>
      </c>
      <c r="F55" s="13">
        <f>D55-E55</f>
        <v>13927.875</v>
      </c>
      <c r="G55" s="2"/>
    </row>
    <row r="56" spans="1:7" x14ac:dyDescent="0.25">
      <c r="A56" s="2" t="s">
        <v>38</v>
      </c>
      <c r="B56" s="2"/>
      <c r="C56" s="2"/>
      <c r="D56" s="13">
        <f>D51/4</f>
        <v>13927.875</v>
      </c>
      <c r="E56" s="2">
        <v>0</v>
      </c>
      <c r="F56" s="13">
        <f t="shared" ref="F56:F58" si="1">D56-E56</f>
        <v>13927.875</v>
      </c>
      <c r="G56" s="2"/>
    </row>
    <row r="57" spans="1:7" x14ac:dyDescent="0.25">
      <c r="A57" s="2" t="s">
        <v>39</v>
      </c>
      <c r="B57" s="2"/>
      <c r="C57" s="2"/>
      <c r="D57" s="13">
        <f>D51/4</f>
        <v>13927.875</v>
      </c>
      <c r="E57" s="2">
        <v>0</v>
      </c>
      <c r="F57" s="13">
        <f t="shared" si="1"/>
        <v>13927.875</v>
      </c>
      <c r="G57" s="2"/>
    </row>
    <row r="58" spans="1:7" x14ac:dyDescent="0.25">
      <c r="A58" s="2" t="s">
        <v>77</v>
      </c>
      <c r="B58" s="2"/>
      <c r="C58" s="2"/>
      <c r="D58" s="13">
        <f>D51/4</f>
        <v>13927.875</v>
      </c>
      <c r="E58" s="2">
        <v>0</v>
      </c>
      <c r="F58" s="13">
        <f t="shared" si="1"/>
        <v>13927.875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55711.5</v>
      </c>
      <c r="E60" s="30">
        <f>SUM(E55:E58)</f>
        <v>0</v>
      </c>
      <c r="F60" s="23">
        <f>SUM(F55:F58)</f>
        <v>55711.5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39">
        <v>41873</v>
      </c>
      <c r="D64" s="2">
        <v>50000</v>
      </c>
      <c r="E64" s="2"/>
      <c r="F64" s="2"/>
      <c r="G64" s="2"/>
    </row>
    <row r="65" spans="1:7" x14ac:dyDescent="0.25">
      <c r="A65" s="2" t="s">
        <v>166</v>
      </c>
      <c r="B65" s="2"/>
      <c r="C65" s="2"/>
      <c r="D65" s="2">
        <v>100000</v>
      </c>
      <c r="E65" s="2"/>
      <c r="F65" s="2"/>
      <c r="G65" s="2"/>
    </row>
    <row r="66" spans="1:7" x14ac:dyDescent="0.25">
      <c r="A66" s="2"/>
      <c r="B66" s="2"/>
      <c r="C66" s="39">
        <v>41879</v>
      </c>
      <c r="D66" s="2">
        <v>52000</v>
      </c>
      <c r="E66" s="2"/>
      <c r="F66" s="2"/>
      <c r="G66" s="2"/>
    </row>
    <row r="67" spans="1:7" x14ac:dyDescent="0.25">
      <c r="A67" s="62">
        <v>100</v>
      </c>
      <c r="B67" s="2"/>
      <c r="C67" s="39">
        <v>41884</v>
      </c>
      <c r="D67" s="2">
        <v>10200</v>
      </c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212200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212200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 t="s">
        <v>168</v>
      </c>
      <c r="C118" s="2" t="s">
        <v>167</v>
      </c>
      <c r="D118" s="2"/>
      <c r="E118" s="2">
        <v>22500</v>
      </c>
      <c r="F118" s="2"/>
      <c r="G118" s="2"/>
    </row>
    <row r="119" spans="1:7" x14ac:dyDescent="0.25">
      <c r="A119" s="2"/>
      <c r="B119" s="2" t="s">
        <v>107</v>
      </c>
      <c r="C119" s="2" t="s">
        <v>87</v>
      </c>
      <c r="D119" s="2"/>
      <c r="E119" s="2">
        <v>10000</v>
      </c>
      <c r="F119" s="2"/>
      <c r="G119" s="2"/>
    </row>
    <row r="120" spans="1:7" x14ac:dyDescent="0.25">
      <c r="A120" s="2"/>
      <c r="B120" s="2" t="s">
        <v>182</v>
      </c>
      <c r="C120" s="2" t="s">
        <v>181</v>
      </c>
      <c r="D120" s="2"/>
      <c r="E120" s="2">
        <v>1200</v>
      </c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33700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 t="s">
        <v>176</v>
      </c>
      <c r="C187" s="2" t="s">
        <v>89</v>
      </c>
      <c r="D187" s="39">
        <v>41878</v>
      </c>
      <c r="E187" s="2">
        <v>300</v>
      </c>
      <c r="F187" s="2"/>
      <c r="G187" s="2"/>
    </row>
    <row r="188" spans="1:7" x14ac:dyDescent="0.25">
      <c r="A188" s="2"/>
      <c r="B188" s="2" t="s">
        <v>177</v>
      </c>
      <c r="C188" s="2" t="s">
        <v>89</v>
      </c>
      <c r="D188" s="39">
        <v>41879</v>
      </c>
      <c r="E188" s="2">
        <v>150</v>
      </c>
      <c r="F188" s="2"/>
      <c r="G188" s="2"/>
    </row>
    <row r="189" spans="1:7" x14ac:dyDescent="0.25">
      <c r="A189" s="2"/>
      <c r="B189" s="2" t="s">
        <v>183</v>
      </c>
      <c r="C189" s="2" t="s">
        <v>89</v>
      </c>
      <c r="D189" s="39">
        <v>41882</v>
      </c>
      <c r="E189" s="2">
        <v>100</v>
      </c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550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 t="s">
        <v>174</v>
      </c>
      <c r="C346" s="2" t="s">
        <v>165</v>
      </c>
      <c r="D346" s="39">
        <v>41874</v>
      </c>
      <c r="E346" s="2">
        <v>20000</v>
      </c>
    </row>
    <row r="347" spans="1:7" x14ac:dyDescent="0.25">
      <c r="B347" s="2" t="s">
        <v>175</v>
      </c>
      <c r="C347" s="2" t="s">
        <v>165</v>
      </c>
      <c r="D347" s="39">
        <v>41879</v>
      </c>
      <c r="E347" s="2">
        <v>9600</v>
      </c>
    </row>
    <row r="348" spans="1:7" x14ac:dyDescent="0.25">
      <c r="B348" s="2"/>
      <c r="C348" s="2" t="s">
        <v>180</v>
      </c>
      <c r="D348" s="39">
        <v>41882</v>
      </c>
      <c r="E348" s="2">
        <v>5500</v>
      </c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35100</v>
      </c>
    </row>
  </sheetData>
  <mergeCells count="3">
    <mergeCell ref="A1:G1"/>
    <mergeCell ref="F54:G54"/>
    <mergeCell ref="A62:D62"/>
  </mergeCells>
  <conditionalFormatting sqref="E40">
    <cfRule type="cellIs" dxfId="254" priority="1" operator="equal">
      <formula>0</formula>
    </cfRule>
    <cfRule type="cellIs" dxfId="253" priority="2" operator="lessThan">
      <formula>0</formula>
    </cfRule>
    <cfRule type="cellIs" dxfId="252" priority="3" operator="greaterThan">
      <formula>0</formula>
    </cfRule>
    <cfRule type="cellIs" dxfId="251" priority="15" operator="greaterThan">
      <formula>0</formula>
    </cfRule>
  </conditionalFormatting>
  <conditionalFormatting sqref="E40">
    <cfRule type="cellIs" dxfId="250" priority="14" operator="lessThan">
      <formula>0</formula>
    </cfRule>
  </conditionalFormatting>
  <conditionalFormatting sqref="E40">
    <cfRule type="cellIs" dxfId="249" priority="13" operator="equal">
      <formula>-1</formula>
    </cfRule>
  </conditionalFormatting>
  <conditionalFormatting sqref="E43:E44 E16:E27">
    <cfRule type="cellIs" dxfId="248" priority="12" operator="greaterThan">
      <formula>0</formula>
    </cfRule>
  </conditionalFormatting>
  <conditionalFormatting sqref="E43:E44 E16:E27">
    <cfRule type="cellIs" dxfId="247" priority="11" operator="lessThan">
      <formula>0</formula>
    </cfRule>
  </conditionalFormatting>
  <conditionalFormatting sqref="E43:E44 E16:E27">
    <cfRule type="cellIs" dxfId="246" priority="10" operator="equal">
      <formula>0</formula>
    </cfRule>
  </conditionalFormatting>
  <conditionalFormatting sqref="E4 E7 E10 E13 E42 E45">
    <cfRule type="cellIs" dxfId="245" priority="7" operator="equal">
      <formula>0</formula>
    </cfRule>
    <cfRule type="cellIs" dxfId="244" priority="8" operator="lessThan">
      <formula>0</formula>
    </cfRule>
    <cfRule type="cellIs" dxfId="243" priority="9" operator="greaterThan">
      <formula>0</formula>
    </cfRule>
  </conditionalFormatting>
  <conditionalFormatting sqref="E5 E8 E11">
    <cfRule type="cellIs" dxfId="242" priority="4" operator="equal">
      <formula>0</formula>
    </cfRule>
    <cfRule type="cellIs" dxfId="241" priority="5" operator="lessThan">
      <formula>0</formula>
    </cfRule>
    <cfRule type="cellIs" dxfId="240" priority="6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39" priority="1" operator="equal">
      <formula>0</formula>
    </cfRule>
    <cfRule type="cellIs" dxfId="238" priority="2" operator="lessThan">
      <formula>0</formula>
    </cfRule>
    <cfRule type="cellIs" dxfId="237" priority="3" operator="greaterThan">
      <formula>0</formula>
    </cfRule>
    <cfRule type="cellIs" dxfId="236" priority="15" operator="greaterThan">
      <formula>0</formula>
    </cfRule>
  </conditionalFormatting>
  <conditionalFormatting sqref="E40">
    <cfRule type="cellIs" dxfId="235" priority="14" operator="lessThan">
      <formula>0</formula>
    </cfRule>
  </conditionalFormatting>
  <conditionalFormatting sqref="E40">
    <cfRule type="cellIs" dxfId="234" priority="13" operator="equal">
      <formula>-1</formula>
    </cfRule>
  </conditionalFormatting>
  <conditionalFormatting sqref="E43:E44 E16:E27">
    <cfRule type="cellIs" dxfId="233" priority="12" operator="greaterThan">
      <formula>0</formula>
    </cfRule>
  </conditionalFormatting>
  <conditionalFormatting sqref="E43:E44 E16:E27">
    <cfRule type="cellIs" dxfId="232" priority="11" operator="lessThan">
      <formula>0</formula>
    </cfRule>
  </conditionalFormatting>
  <conditionalFormatting sqref="E43:E44 E16:E27">
    <cfRule type="cellIs" dxfId="231" priority="10" operator="equal">
      <formula>0</formula>
    </cfRule>
  </conditionalFormatting>
  <conditionalFormatting sqref="E4 E7 E10 E13 E42 E45">
    <cfRule type="cellIs" dxfId="230" priority="7" operator="equal">
      <formula>0</formula>
    </cfRule>
    <cfRule type="cellIs" dxfId="229" priority="8" operator="lessThan">
      <formula>0</formula>
    </cfRule>
    <cfRule type="cellIs" dxfId="228" priority="9" operator="greaterThan">
      <formula>0</formula>
    </cfRule>
  </conditionalFormatting>
  <conditionalFormatting sqref="E5 E8 E11">
    <cfRule type="cellIs" dxfId="227" priority="4" operator="equal">
      <formula>0</formula>
    </cfRule>
    <cfRule type="cellIs" dxfId="226" priority="5" operator="lessThan">
      <formula>0</formula>
    </cfRule>
    <cfRule type="cellIs" dxfId="225" priority="6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24" priority="1" operator="equal">
      <formula>0</formula>
    </cfRule>
    <cfRule type="cellIs" dxfId="223" priority="2" operator="lessThan">
      <formula>0</formula>
    </cfRule>
    <cfRule type="cellIs" dxfId="222" priority="3" operator="greaterThan">
      <formula>0</formula>
    </cfRule>
    <cfRule type="cellIs" dxfId="221" priority="15" operator="greaterThan">
      <formula>0</formula>
    </cfRule>
  </conditionalFormatting>
  <conditionalFormatting sqref="E40">
    <cfRule type="cellIs" dxfId="220" priority="14" operator="lessThan">
      <formula>0</formula>
    </cfRule>
  </conditionalFormatting>
  <conditionalFormatting sqref="E40">
    <cfRule type="cellIs" dxfId="219" priority="13" operator="equal">
      <formula>-1</formula>
    </cfRule>
  </conditionalFormatting>
  <conditionalFormatting sqref="E43:E44 E16:E27">
    <cfRule type="cellIs" dxfId="218" priority="12" operator="greaterThan">
      <formula>0</formula>
    </cfRule>
  </conditionalFormatting>
  <conditionalFormatting sqref="E43:E44 E16:E27">
    <cfRule type="cellIs" dxfId="217" priority="11" operator="lessThan">
      <formula>0</formula>
    </cfRule>
  </conditionalFormatting>
  <conditionalFormatting sqref="E43:E44 E16:E27">
    <cfRule type="cellIs" dxfId="216" priority="10" operator="equal">
      <formula>0</formula>
    </cfRule>
  </conditionalFormatting>
  <conditionalFormatting sqref="E4 E7 E10 E13 E42 E45">
    <cfRule type="cellIs" dxfId="215" priority="7" operator="equal">
      <formula>0</formula>
    </cfRule>
    <cfRule type="cellIs" dxfId="214" priority="8" operator="lessThan">
      <formula>0</formula>
    </cfRule>
    <cfRule type="cellIs" dxfId="213" priority="9" operator="greaterThan">
      <formula>0</formula>
    </cfRule>
  </conditionalFormatting>
  <conditionalFormatting sqref="E5 E8 E11">
    <cfRule type="cellIs" dxfId="212" priority="4" operator="equal">
      <formula>0</formula>
    </cfRule>
    <cfRule type="cellIs" dxfId="211" priority="5" operator="lessThan">
      <formula>0</formula>
    </cfRule>
    <cfRule type="cellIs" dxfId="210" priority="6" operator="greater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209" priority="1" operator="equal">
      <formula>0</formula>
    </cfRule>
    <cfRule type="cellIs" dxfId="208" priority="2" operator="lessThan">
      <formula>0</formula>
    </cfRule>
    <cfRule type="cellIs" dxfId="207" priority="3" operator="greaterThan">
      <formula>0</formula>
    </cfRule>
    <cfRule type="cellIs" dxfId="206" priority="15" operator="greaterThan">
      <formula>0</formula>
    </cfRule>
  </conditionalFormatting>
  <conditionalFormatting sqref="E40">
    <cfRule type="cellIs" dxfId="205" priority="14" operator="lessThan">
      <formula>0</formula>
    </cfRule>
  </conditionalFormatting>
  <conditionalFormatting sqref="E40">
    <cfRule type="cellIs" dxfId="204" priority="13" operator="equal">
      <formula>-1</formula>
    </cfRule>
  </conditionalFormatting>
  <conditionalFormatting sqref="E43:E44 E16:E27">
    <cfRule type="cellIs" dxfId="203" priority="12" operator="greaterThan">
      <formula>0</formula>
    </cfRule>
  </conditionalFormatting>
  <conditionalFormatting sqref="E43:E44 E16:E27">
    <cfRule type="cellIs" dxfId="202" priority="11" operator="lessThan">
      <formula>0</formula>
    </cfRule>
  </conditionalFormatting>
  <conditionalFormatting sqref="E43:E44 E16:E27">
    <cfRule type="cellIs" dxfId="201" priority="10" operator="equal">
      <formula>0</formula>
    </cfRule>
  </conditionalFormatting>
  <conditionalFormatting sqref="E4 E7 E10 E13 E42 E45">
    <cfRule type="cellIs" dxfId="200" priority="7" operator="equal">
      <formula>0</formula>
    </cfRule>
    <cfRule type="cellIs" dxfId="199" priority="8" operator="lessThan">
      <formula>0</formula>
    </cfRule>
    <cfRule type="cellIs" dxfId="198" priority="9" operator="greaterThan">
      <formula>0</formula>
    </cfRule>
  </conditionalFormatting>
  <conditionalFormatting sqref="E5 E8 E11">
    <cfRule type="cellIs" dxfId="197" priority="4" operator="equal">
      <formula>0</formula>
    </cfRule>
    <cfRule type="cellIs" dxfId="196" priority="5" operator="lessThan">
      <formula>0</formula>
    </cfRule>
    <cfRule type="cellIs" dxfId="195" priority="6" operator="greaterThan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workbookViewId="0">
      <selection activeCell="A59" sqref="A59"/>
    </sheetView>
  </sheetViews>
  <sheetFormatPr defaultRowHeight="15" x14ac:dyDescent="0.25"/>
  <cols>
    <col min="1" max="1" width="18" customWidth="1"/>
    <col min="2" max="2" width="14.85546875" customWidth="1"/>
    <col min="3" max="3" width="13.140625" customWidth="1"/>
    <col min="4" max="4" width="10.7109375" customWidth="1"/>
    <col min="5" max="7" width="10.5703125" customWidth="1"/>
    <col min="9" max="9" width="15.7109375" customWidth="1"/>
    <col min="10" max="10" width="23.7109375" customWidth="1"/>
    <col min="11" max="11" width="10.85546875" customWidth="1"/>
  </cols>
  <sheetData>
    <row r="1" spans="1:7" x14ac:dyDescent="0.25">
      <c r="A1" s="56" t="s">
        <v>0</v>
      </c>
      <c r="B1" s="57"/>
      <c r="C1" s="57"/>
      <c r="D1" s="57"/>
      <c r="E1" s="57"/>
      <c r="F1" s="57"/>
      <c r="G1" s="57"/>
    </row>
    <row r="2" spans="1:7" x14ac:dyDescent="0.25">
      <c r="A2" s="2"/>
      <c r="B2" s="29" t="s">
        <v>1</v>
      </c>
      <c r="C2" s="29" t="s">
        <v>2</v>
      </c>
      <c r="D2" s="29" t="s">
        <v>3</v>
      </c>
      <c r="E2" s="29" t="s">
        <v>4</v>
      </c>
      <c r="F2" s="2"/>
      <c r="G2" s="2"/>
    </row>
    <row r="3" spans="1:7" ht="18.75" x14ac:dyDescent="0.3">
      <c r="A3" s="33" t="s">
        <v>5</v>
      </c>
      <c r="B3" s="2"/>
      <c r="C3" s="2"/>
      <c r="D3" s="2"/>
      <c r="E3" s="2"/>
      <c r="F3" s="41" t="s">
        <v>91</v>
      </c>
      <c r="G3" s="3"/>
    </row>
    <row r="4" spans="1:7" x14ac:dyDescent="0.25">
      <c r="A4" s="34" t="s">
        <v>6</v>
      </c>
      <c r="B4" s="29">
        <v>1</v>
      </c>
      <c r="C4" s="2"/>
      <c r="D4" s="2">
        <f>D72</f>
        <v>0</v>
      </c>
      <c r="E4" s="2">
        <f>D4-C4</f>
        <v>0</v>
      </c>
      <c r="F4" s="2"/>
      <c r="G4" s="3"/>
    </row>
    <row r="5" spans="1:7" x14ac:dyDescent="0.25">
      <c r="A5" s="34" t="s">
        <v>7</v>
      </c>
      <c r="B5" s="29"/>
      <c r="C5" s="2"/>
      <c r="D5" s="2"/>
      <c r="E5" s="2">
        <f>D5-C5</f>
        <v>0</v>
      </c>
      <c r="F5" s="2"/>
      <c r="G5" s="3"/>
    </row>
    <row r="6" spans="1:7" x14ac:dyDescent="0.25">
      <c r="A6" s="34"/>
      <c r="B6" s="29"/>
      <c r="C6" s="2"/>
      <c r="D6" s="2"/>
      <c r="E6" s="2"/>
      <c r="F6" s="2"/>
      <c r="G6" s="3"/>
    </row>
    <row r="7" spans="1:7" x14ac:dyDescent="0.25">
      <c r="A7" s="34" t="s">
        <v>8</v>
      </c>
      <c r="B7" s="29">
        <v>2</v>
      </c>
      <c r="C7" s="2"/>
      <c r="D7" s="2">
        <f>D81</f>
        <v>0</v>
      </c>
      <c r="E7" s="2">
        <f>D7-C7</f>
        <v>0</v>
      </c>
      <c r="F7" s="2"/>
      <c r="G7" s="5" t="s">
        <v>9</v>
      </c>
    </row>
    <row r="8" spans="1:7" x14ac:dyDescent="0.25">
      <c r="A8" s="34" t="s">
        <v>7</v>
      </c>
      <c r="B8" s="29"/>
      <c r="C8" s="2"/>
      <c r="D8" s="2"/>
      <c r="E8" s="2">
        <f>D8-C8</f>
        <v>0</v>
      </c>
      <c r="F8" s="2"/>
      <c r="G8" s="6" t="s">
        <v>10</v>
      </c>
    </row>
    <row r="9" spans="1:7" x14ac:dyDescent="0.25">
      <c r="A9" s="34"/>
      <c r="B9" s="29"/>
      <c r="C9" s="2"/>
      <c r="D9" s="2"/>
      <c r="E9" s="2"/>
      <c r="F9" s="2"/>
      <c r="G9" s="7" t="s">
        <v>11</v>
      </c>
    </row>
    <row r="10" spans="1:7" x14ac:dyDescent="0.25">
      <c r="A10" s="34" t="s">
        <v>12</v>
      </c>
      <c r="B10" s="29">
        <v>3</v>
      </c>
      <c r="C10" s="2"/>
      <c r="D10" s="2">
        <f>D90</f>
        <v>0</v>
      </c>
      <c r="E10" s="2">
        <f>D10-C10</f>
        <v>0</v>
      </c>
      <c r="F10" s="2"/>
      <c r="G10" s="3"/>
    </row>
    <row r="11" spans="1:7" x14ac:dyDescent="0.25">
      <c r="A11" s="34" t="s">
        <v>7</v>
      </c>
      <c r="B11" s="29"/>
      <c r="C11" s="2"/>
      <c r="D11" s="2"/>
      <c r="E11" s="2">
        <f>D11-C11</f>
        <v>0</v>
      </c>
      <c r="F11" s="2"/>
      <c r="G11" s="3"/>
    </row>
    <row r="12" spans="1:7" x14ac:dyDescent="0.25">
      <c r="A12" s="35"/>
      <c r="B12" s="29"/>
      <c r="C12" s="2"/>
      <c r="D12" s="2"/>
      <c r="E12" s="2"/>
      <c r="F12" s="2"/>
      <c r="G12" s="3"/>
    </row>
    <row r="13" spans="1:7" ht="18.75" x14ac:dyDescent="0.3">
      <c r="A13" s="35" t="s">
        <v>13</v>
      </c>
      <c r="B13" s="29"/>
      <c r="C13" s="30">
        <f>SUM(C4:C12)</f>
        <v>0</v>
      </c>
      <c r="D13" s="30">
        <f>SUM(D4:D12)</f>
        <v>0</v>
      </c>
      <c r="E13" s="30">
        <f>SUM(E4:E11)</f>
        <v>0</v>
      </c>
      <c r="F13" s="29"/>
      <c r="G13" s="9"/>
    </row>
    <row r="14" spans="1:7" x14ac:dyDescent="0.25">
      <c r="A14" s="35"/>
      <c r="B14" s="29"/>
      <c r="C14" s="2"/>
      <c r="D14" s="2"/>
      <c r="E14" s="2"/>
      <c r="F14" s="2"/>
      <c r="G14" s="3"/>
    </row>
    <row r="15" spans="1:7" ht="18.75" x14ac:dyDescent="0.3">
      <c r="A15" s="33" t="s">
        <v>14</v>
      </c>
      <c r="B15" s="29"/>
      <c r="C15" s="2"/>
      <c r="D15" s="2"/>
      <c r="E15" s="2"/>
      <c r="F15" s="2"/>
      <c r="G15" s="3"/>
    </row>
    <row r="16" spans="1:7" x14ac:dyDescent="0.25">
      <c r="A16" s="36" t="s">
        <v>15</v>
      </c>
      <c r="B16" s="29">
        <v>4</v>
      </c>
      <c r="C16" s="2"/>
      <c r="D16" s="2">
        <f>E112</f>
        <v>0</v>
      </c>
      <c r="E16" s="2">
        <f t="shared" ref="E16:E27" si="0">C16-D16</f>
        <v>0</v>
      </c>
      <c r="F16" s="2"/>
      <c r="G16" s="3"/>
    </row>
    <row r="17" spans="1:7" x14ac:dyDescent="0.25">
      <c r="A17" s="37" t="s">
        <v>16</v>
      </c>
      <c r="B17" s="29">
        <v>8</v>
      </c>
      <c r="C17" s="2"/>
      <c r="D17" s="2">
        <f>E203</f>
        <v>0</v>
      </c>
      <c r="E17" s="2">
        <f t="shared" si="0"/>
        <v>0</v>
      </c>
      <c r="F17" s="2"/>
      <c r="G17" s="3"/>
    </row>
    <row r="18" spans="1:7" x14ac:dyDescent="0.25">
      <c r="A18" s="37" t="s">
        <v>17</v>
      </c>
      <c r="B18" s="29">
        <v>12</v>
      </c>
      <c r="C18" s="2"/>
      <c r="D18" s="2">
        <f>E295</f>
        <v>0</v>
      </c>
      <c r="E18" s="2">
        <f t="shared" si="0"/>
        <v>0</v>
      </c>
      <c r="F18" s="2"/>
      <c r="G18" s="3"/>
    </row>
    <row r="19" spans="1:7" x14ac:dyDescent="0.25">
      <c r="A19" s="37" t="s">
        <v>18</v>
      </c>
      <c r="B19" s="29">
        <v>7</v>
      </c>
      <c r="C19" s="2"/>
      <c r="D19" s="2">
        <f>E178</f>
        <v>0</v>
      </c>
      <c r="E19" s="2">
        <f t="shared" si="0"/>
        <v>0</v>
      </c>
      <c r="F19" s="2"/>
      <c r="G19" s="3"/>
    </row>
    <row r="20" spans="1:7" x14ac:dyDescent="0.25">
      <c r="A20" s="37" t="s">
        <v>19</v>
      </c>
      <c r="B20" s="29">
        <v>5</v>
      </c>
      <c r="C20" s="2"/>
      <c r="D20" s="2">
        <f>E134</f>
        <v>0</v>
      </c>
      <c r="E20" s="2">
        <f t="shared" si="0"/>
        <v>0</v>
      </c>
      <c r="F20" s="2"/>
      <c r="G20" s="3"/>
    </row>
    <row r="21" spans="1:7" x14ac:dyDescent="0.25">
      <c r="A21" s="37" t="s">
        <v>20</v>
      </c>
      <c r="B21" s="29">
        <v>10</v>
      </c>
      <c r="C21" s="2"/>
      <c r="D21" s="2">
        <f>E249</f>
        <v>0</v>
      </c>
      <c r="E21" s="2">
        <f t="shared" si="0"/>
        <v>0</v>
      </c>
      <c r="F21" s="2"/>
      <c r="G21" s="3"/>
    </row>
    <row r="22" spans="1:7" x14ac:dyDescent="0.25">
      <c r="A22" s="37" t="s">
        <v>21</v>
      </c>
      <c r="B22" s="29">
        <v>13</v>
      </c>
      <c r="C22" s="2"/>
      <c r="D22" s="2">
        <f>E316</f>
        <v>0</v>
      </c>
      <c r="E22" s="2">
        <f t="shared" si="0"/>
        <v>0</v>
      </c>
      <c r="F22" s="2"/>
      <c r="G22" s="3"/>
    </row>
    <row r="23" spans="1:7" x14ac:dyDescent="0.25">
      <c r="A23" s="37" t="s">
        <v>22</v>
      </c>
      <c r="B23" s="29">
        <v>9</v>
      </c>
      <c r="C23" s="2"/>
      <c r="D23" s="2">
        <f>E224</f>
        <v>0</v>
      </c>
      <c r="E23" s="2">
        <f t="shared" si="0"/>
        <v>0</v>
      </c>
      <c r="F23" s="2"/>
      <c r="G23" s="3"/>
    </row>
    <row r="24" spans="1:7" x14ac:dyDescent="0.25">
      <c r="A24" s="37" t="s">
        <v>133</v>
      </c>
      <c r="B24" s="29">
        <v>11</v>
      </c>
      <c r="C24" s="2"/>
      <c r="D24" s="2">
        <f>E270</f>
        <v>0</v>
      </c>
      <c r="E24" s="2">
        <f t="shared" si="0"/>
        <v>0</v>
      </c>
      <c r="F24" s="2"/>
      <c r="G24" s="3"/>
    </row>
    <row r="25" spans="1:7" x14ac:dyDescent="0.25">
      <c r="A25" s="37" t="s">
        <v>23</v>
      </c>
      <c r="B25" s="29">
        <v>14</v>
      </c>
      <c r="C25" s="2"/>
      <c r="D25" s="2">
        <f>E341</f>
        <v>0</v>
      </c>
      <c r="E25" s="2">
        <f t="shared" si="0"/>
        <v>0</v>
      </c>
      <c r="F25" s="2"/>
      <c r="G25" s="3"/>
    </row>
    <row r="26" spans="1:7" x14ac:dyDescent="0.25">
      <c r="A26" s="37" t="s">
        <v>24</v>
      </c>
      <c r="B26" s="29">
        <v>6</v>
      </c>
      <c r="C26" s="2"/>
      <c r="D26" s="2">
        <f>E157</f>
        <v>0</v>
      </c>
      <c r="E26" s="2">
        <f t="shared" si="0"/>
        <v>0</v>
      </c>
      <c r="F26" s="2"/>
      <c r="G26" s="3"/>
    </row>
    <row r="27" spans="1:7" x14ac:dyDescent="0.25">
      <c r="A27" s="36" t="s">
        <v>104</v>
      </c>
      <c r="B27" s="29">
        <v>15</v>
      </c>
      <c r="C27" s="2"/>
      <c r="D27" s="2">
        <f>E362</f>
        <v>0</v>
      </c>
      <c r="E27" s="2">
        <f t="shared" si="0"/>
        <v>0</v>
      </c>
      <c r="F27" s="2"/>
      <c r="G27" s="3"/>
    </row>
    <row r="28" spans="1:7" x14ac:dyDescent="0.25">
      <c r="A28" s="36"/>
      <c r="B28" s="29"/>
      <c r="C28" s="2"/>
      <c r="D28" s="2"/>
      <c r="E28" s="2"/>
      <c r="F28" s="2"/>
      <c r="G28" s="3"/>
    </row>
    <row r="29" spans="1:7" x14ac:dyDescent="0.25">
      <c r="A29" s="36"/>
      <c r="B29" s="29"/>
      <c r="C29" s="2"/>
      <c r="D29" s="2"/>
      <c r="E29" s="2"/>
      <c r="F29" s="2"/>
      <c r="G29" s="3"/>
    </row>
    <row r="30" spans="1:7" x14ac:dyDescent="0.25">
      <c r="A30" s="36"/>
      <c r="B30" s="29"/>
      <c r="C30" s="2"/>
      <c r="D30" s="2"/>
      <c r="E30" s="2"/>
      <c r="F30" s="2"/>
      <c r="G30" s="3"/>
    </row>
    <row r="31" spans="1:7" x14ac:dyDescent="0.25">
      <c r="A31" s="36"/>
      <c r="B31" s="29"/>
      <c r="C31" s="2"/>
      <c r="D31" s="2"/>
      <c r="E31" s="2"/>
      <c r="F31" s="2"/>
      <c r="G31" s="3"/>
    </row>
    <row r="32" spans="1:7" x14ac:dyDescent="0.25">
      <c r="A32" s="36"/>
      <c r="B32" s="29"/>
      <c r="C32" s="2"/>
      <c r="D32" s="2"/>
      <c r="E32" s="2"/>
      <c r="F32" s="2"/>
      <c r="G32" s="3"/>
    </row>
    <row r="33" spans="1:7" x14ac:dyDescent="0.25">
      <c r="A33" s="36"/>
      <c r="B33" s="29"/>
      <c r="C33" s="2"/>
      <c r="D33" s="2"/>
      <c r="E33" s="2"/>
      <c r="F33" s="2"/>
      <c r="G33" s="3"/>
    </row>
    <row r="34" spans="1:7" x14ac:dyDescent="0.25">
      <c r="A34" s="36"/>
      <c r="B34" s="29"/>
      <c r="C34" s="2"/>
      <c r="D34" s="2"/>
      <c r="E34" s="2"/>
      <c r="F34" s="2"/>
      <c r="G34" s="3"/>
    </row>
    <row r="35" spans="1:7" x14ac:dyDescent="0.25">
      <c r="A35" s="36"/>
      <c r="B35" s="29"/>
      <c r="C35" s="2"/>
      <c r="D35" s="2"/>
      <c r="E35" s="2"/>
      <c r="F35" s="2"/>
      <c r="G35" s="3"/>
    </row>
    <row r="36" spans="1:7" x14ac:dyDescent="0.25">
      <c r="A36" s="36"/>
      <c r="B36" s="29"/>
      <c r="C36" s="2"/>
      <c r="D36" s="2"/>
      <c r="E36" s="2"/>
      <c r="F36" s="2"/>
      <c r="G36" s="3"/>
    </row>
    <row r="37" spans="1:7" x14ac:dyDescent="0.25">
      <c r="A37" s="36"/>
      <c r="B37" s="29"/>
      <c r="C37" s="2"/>
      <c r="D37" s="2"/>
      <c r="E37" s="2"/>
      <c r="F37" s="2"/>
      <c r="G37" s="3"/>
    </row>
    <row r="38" spans="1:7" x14ac:dyDescent="0.25">
      <c r="A38" s="36"/>
      <c r="B38" s="29"/>
      <c r="C38" s="2"/>
      <c r="D38" s="2"/>
      <c r="E38" s="2"/>
      <c r="F38" s="2"/>
      <c r="G38" s="3"/>
    </row>
    <row r="39" spans="1:7" x14ac:dyDescent="0.25">
      <c r="A39" s="36"/>
      <c r="B39" s="29"/>
      <c r="C39" s="2"/>
      <c r="D39" s="2"/>
      <c r="E39" s="2"/>
      <c r="F39" s="2"/>
      <c r="G39" s="3"/>
    </row>
    <row r="40" spans="1:7" x14ac:dyDescent="0.25">
      <c r="A40" s="35" t="s">
        <v>25</v>
      </c>
      <c r="B40" s="12"/>
      <c r="C40" s="12">
        <f>SUM(C16:C39)</f>
        <v>0</v>
      </c>
      <c r="D40" s="12">
        <f>SUM(D16:D39)</f>
        <v>0</v>
      </c>
      <c r="E40" s="29">
        <f>C40-D40</f>
        <v>0</v>
      </c>
      <c r="F40" s="2"/>
      <c r="G40" s="3"/>
    </row>
    <row r="41" spans="1:7" x14ac:dyDescent="0.25">
      <c r="A41" s="35"/>
      <c r="B41" s="29"/>
      <c r="C41" s="2"/>
      <c r="D41" s="2"/>
      <c r="E41" s="2"/>
      <c r="F41" s="2"/>
      <c r="G41" s="3"/>
    </row>
    <row r="42" spans="1:7" x14ac:dyDescent="0.25">
      <c r="A42" s="35" t="s">
        <v>26</v>
      </c>
      <c r="B42" s="29"/>
      <c r="C42" s="12">
        <f>C13-C40</f>
        <v>0</v>
      </c>
      <c r="D42" s="12">
        <f>D13-D40</f>
        <v>0</v>
      </c>
      <c r="E42" s="12">
        <f>SUM(E4:E11,E16:E26)</f>
        <v>0</v>
      </c>
      <c r="F42" s="2"/>
      <c r="G42" s="3"/>
    </row>
    <row r="43" spans="1:7" x14ac:dyDescent="0.25">
      <c r="A43" s="35" t="s">
        <v>27</v>
      </c>
      <c r="B43" s="29"/>
      <c r="C43" s="12"/>
      <c r="D43" s="12"/>
      <c r="E43" s="2">
        <f>C43-D43</f>
        <v>0</v>
      </c>
      <c r="F43" s="2"/>
      <c r="G43" s="3"/>
    </row>
    <row r="44" spans="1:7" x14ac:dyDescent="0.25">
      <c r="A44" s="35" t="s">
        <v>28</v>
      </c>
      <c r="B44" s="29"/>
      <c r="C44" s="13">
        <f>C42*0.025</f>
        <v>0</v>
      </c>
      <c r="D44" s="13">
        <f>D42*0.025</f>
        <v>0</v>
      </c>
      <c r="E44" s="13">
        <f>C44-D44</f>
        <v>0</v>
      </c>
      <c r="F44" s="2"/>
      <c r="G44" s="3"/>
    </row>
    <row r="45" spans="1:7" ht="18.75" x14ac:dyDescent="0.3">
      <c r="A45" s="35" t="s">
        <v>29</v>
      </c>
      <c r="B45" s="29"/>
      <c r="C45" s="14">
        <f>C42-SUM(C43:C44)</f>
        <v>0</v>
      </c>
      <c r="D45" s="14">
        <f>D42-SUM(D43:D44)</f>
        <v>0</v>
      </c>
      <c r="E45" s="14">
        <f>SUM(E42:E44)</f>
        <v>0</v>
      </c>
      <c r="F45" s="2"/>
      <c r="G45" s="3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40" t="s">
        <v>30</v>
      </c>
      <c r="B47" s="29"/>
      <c r="C47" s="2"/>
      <c r="D47" s="16">
        <f>D45*0.6</f>
        <v>0</v>
      </c>
      <c r="E47" s="2"/>
      <c r="F47" s="2"/>
      <c r="G47" s="2"/>
    </row>
    <row r="48" spans="1:7" x14ac:dyDescent="0.25">
      <c r="A48" s="18" t="s">
        <v>31</v>
      </c>
      <c r="B48" s="18"/>
      <c r="C48" s="2"/>
      <c r="D48" s="19">
        <f>D47*0.7</f>
        <v>0</v>
      </c>
      <c r="E48" s="2"/>
      <c r="F48" s="2"/>
      <c r="G48" s="2"/>
    </row>
    <row r="49" spans="1:7" x14ac:dyDescent="0.25">
      <c r="A49" s="18" t="s">
        <v>32</v>
      </c>
      <c r="B49" s="18"/>
      <c r="C49" s="2"/>
      <c r="D49" s="19">
        <f>D47*0.3</f>
        <v>0</v>
      </c>
      <c r="E49" s="2"/>
      <c r="F49" s="2"/>
      <c r="G49" s="2"/>
    </row>
    <row r="50" spans="1:7" x14ac:dyDescent="0.25">
      <c r="A50" s="29"/>
      <c r="B50" s="29"/>
      <c r="C50" s="2"/>
      <c r="D50" s="19"/>
      <c r="E50" s="2"/>
      <c r="F50" s="2"/>
      <c r="G50" s="2"/>
    </row>
    <row r="51" spans="1:7" x14ac:dyDescent="0.25">
      <c r="A51" s="40" t="s">
        <v>33</v>
      </c>
      <c r="B51" s="29"/>
      <c r="C51" s="2"/>
      <c r="D51" s="16">
        <f>D45*0.4</f>
        <v>0</v>
      </c>
      <c r="E51" s="2"/>
      <c r="F51" s="2"/>
      <c r="G51" s="2"/>
    </row>
    <row r="52" spans="1:7" x14ac:dyDescent="0.25">
      <c r="A52" s="2"/>
      <c r="B52" s="2"/>
      <c r="C52" s="2"/>
      <c r="D52" s="16">
        <f>D47+D51</f>
        <v>0</v>
      </c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9" t="s">
        <v>34</v>
      </c>
      <c r="E54" s="29" t="s">
        <v>35</v>
      </c>
      <c r="F54" s="58" t="s">
        <v>36</v>
      </c>
      <c r="G54" s="58"/>
    </row>
    <row r="55" spans="1:7" x14ac:dyDescent="0.25">
      <c r="A55" s="2" t="s">
        <v>37</v>
      </c>
      <c r="B55" s="2"/>
      <c r="C55" s="2"/>
      <c r="D55" s="13">
        <f>D51/4</f>
        <v>0</v>
      </c>
      <c r="E55" s="2">
        <v>0</v>
      </c>
      <c r="F55" s="13">
        <f>D55-E55</f>
        <v>0</v>
      </c>
      <c r="G55" s="2"/>
    </row>
    <row r="56" spans="1:7" x14ac:dyDescent="0.25">
      <c r="A56" s="2" t="s">
        <v>38</v>
      </c>
      <c r="B56" s="2"/>
      <c r="C56" s="2"/>
      <c r="D56" s="13">
        <f>D51/4</f>
        <v>0</v>
      </c>
      <c r="E56" s="2">
        <v>0</v>
      </c>
      <c r="F56" s="13">
        <f t="shared" ref="F56:F58" si="1">D56-E56</f>
        <v>0</v>
      </c>
      <c r="G56" s="2"/>
    </row>
    <row r="57" spans="1:7" x14ac:dyDescent="0.25">
      <c r="A57" s="2" t="s">
        <v>39</v>
      </c>
      <c r="B57" s="2"/>
      <c r="C57" s="2"/>
      <c r="D57" s="13">
        <f>D51/4</f>
        <v>0</v>
      </c>
      <c r="E57" s="2">
        <v>0</v>
      </c>
      <c r="F57" s="13">
        <f t="shared" si="1"/>
        <v>0</v>
      </c>
      <c r="G57" s="2"/>
    </row>
    <row r="58" spans="1:7" x14ac:dyDescent="0.25">
      <c r="A58" s="2" t="s">
        <v>77</v>
      </c>
      <c r="B58" s="2"/>
      <c r="C58" s="2"/>
      <c r="D58" s="13">
        <f>D51/4</f>
        <v>0</v>
      </c>
      <c r="E58" s="2">
        <v>0</v>
      </c>
      <c r="F58" s="13">
        <f t="shared" si="1"/>
        <v>0</v>
      </c>
      <c r="G58" s="2"/>
    </row>
    <row r="59" spans="1:7" x14ac:dyDescent="0.25">
      <c r="A59" s="2"/>
      <c r="B59" s="2"/>
      <c r="C59" s="2"/>
      <c r="D59" s="13"/>
      <c r="E59" s="2"/>
      <c r="F59" s="13"/>
      <c r="G59" s="2"/>
    </row>
    <row r="60" spans="1:7" ht="18.75" x14ac:dyDescent="0.3">
      <c r="A60" s="30" t="s">
        <v>40</v>
      </c>
      <c r="B60" s="30"/>
      <c r="C60" s="22"/>
      <c r="D60" s="23">
        <f>SUM(D55:D58)</f>
        <v>0</v>
      </c>
      <c r="E60" s="30">
        <f>SUM(E55:E58)</f>
        <v>0</v>
      </c>
      <c r="F60" s="23">
        <f>SUM(F55:F58)</f>
        <v>0</v>
      </c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ht="18.75" x14ac:dyDescent="0.3">
      <c r="A62" s="59" t="s">
        <v>41</v>
      </c>
      <c r="B62" s="59"/>
      <c r="C62" s="59"/>
      <c r="D62" s="59"/>
      <c r="E62" s="2"/>
      <c r="F62" s="2"/>
      <c r="G62" s="2"/>
    </row>
    <row r="63" spans="1:7" x14ac:dyDescent="0.25">
      <c r="A63" s="29" t="s">
        <v>42</v>
      </c>
      <c r="B63" s="29"/>
      <c r="C63" s="29" t="s">
        <v>43</v>
      </c>
      <c r="D63" s="29" t="s">
        <v>44</v>
      </c>
      <c r="E63" s="2"/>
      <c r="F63" s="2"/>
      <c r="G63" s="2"/>
    </row>
    <row r="64" spans="1:7" ht="15.75" x14ac:dyDescent="0.25">
      <c r="A64" s="38" t="s">
        <v>6</v>
      </c>
      <c r="B64" s="29" t="s">
        <v>45</v>
      </c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9" t="s">
        <v>46</v>
      </c>
      <c r="B72" s="29"/>
      <c r="C72" s="2"/>
      <c r="D72" s="29">
        <f>SUM(D64:D71)</f>
        <v>0</v>
      </c>
      <c r="E72" s="2"/>
      <c r="F72" s="2"/>
      <c r="G72" s="2"/>
    </row>
    <row r="73" spans="1:7" ht="15.75" x14ac:dyDescent="0.25">
      <c r="A73" s="38" t="s">
        <v>8</v>
      </c>
      <c r="B73" s="29" t="s">
        <v>47</v>
      </c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9" t="s">
        <v>48</v>
      </c>
      <c r="B81" s="29"/>
      <c r="C81" s="2"/>
      <c r="D81" s="29">
        <f>SUM(D73:D80)</f>
        <v>0</v>
      </c>
      <c r="E81" s="2"/>
      <c r="F81" s="2"/>
      <c r="G81" s="2"/>
    </row>
    <row r="82" spans="1:7" ht="15.75" x14ac:dyDescent="0.25">
      <c r="A82" s="38" t="s">
        <v>12</v>
      </c>
      <c r="B82" s="29" t="s">
        <v>49</v>
      </c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9" t="s">
        <v>50</v>
      </c>
      <c r="B90" s="29"/>
      <c r="C90" s="2"/>
      <c r="D90" s="29">
        <f>SUM(D82:D89)</f>
        <v>0</v>
      </c>
      <c r="E90" s="2"/>
      <c r="F90" s="2"/>
      <c r="G90" s="2"/>
    </row>
    <row r="91" spans="1:7" ht="21" x14ac:dyDescent="0.35">
      <c r="A91" s="28" t="s">
        <v>51</v>
      </c>
      <c r="B91" s="29"/>
      <c r="C91" s="2"/>
      <c r="D91" s="28">
        <f>D72+D81+D90</f>
        <v>0</v>
      </c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9" t="s">
        <v>52</v>
      </c>
      <c r="C94" s="2"/>
      <c r="D94" s="2"/>
      <c r="E94" s="2"/>
      <c r="F94" s="2"/>
      <c r="G94" s="2"/>
    </row>
    <row r="95" spans="1:7" ht="18.75" x14ac:dyDescent="0.3">
      <c r="A95" s="2"/>
      <c r="B95" s="30" t="s">
        <v>53</v>
      </c>
      <c r="C95" s="29" t="s">
        <v>54</v>
      </c>
      <c r="D95" s="29" t="s">
        <v>43</v>
      </c>
      <c r="E95" s="29" t="s">
        <v>44</v>
      </c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9" t="s">
        <v>40</v>
      </c>
      <c r="C112" s="2"/>
      <c r="D112" s="2"/>
      <c r="E112" s="29">
        <f>SUM(E96:E111)</f>
        <v>0</v>
      </c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9" t="s">
        <v>55</v>
      </c>
      <c r="C116" s="2"/>
      <c r="D116" s="2"/>
      <c r="E116" s="2"/>
      <c r="F116" s="2"/>
      <c r="G116" s="2"/>
    </row>
    <row r="117" spans="1:7" ht="18.75" x14ac:dyDescent="0.3">
      <c r="A117" s="2"/>
      <c r="B117" s="30" t="s">
        <v>19</v>
      </c>
      <c r="C117" s="29" t="s">
        <v>56</v>
      </c>
      <c r="D117" s="29" t="s">
        <v>43</v>
      </c>
      <c r="E117" s="29" t="s">
        <v>44</v>
      </c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9" t="s">
        <v>40</v>
      </c>
      <c r="C134" s="2"/>
      <c r="D134" s="2"/>
      <c r="E134" s="29">
        <f>SUM(E118:E133)</f>
        <v>0</v>
      </c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9" t="s">
        <v>57</v>
      </c>
      <c r="C139" s="2"/>
      <c r="D139" s="2"/>
      <c r="E139" s="2"/>
      <c r="F139" s="2"/>
      <c r="G139" s="2"/>
    </row>
    <row r="140" spans="1:7" ht="18.75" x14ac:dyDescent="0.3">
      <c r="A140" s="2"/>
      <c r="B140" s="30" t="s">
        <v>58</v>
      </c>
      <c r="C140" s="29" t="s">
        <v>59</v>
      </c>
      <c r="D140" s="29" t="s">
        <v>43</v>
      </c>
      <c r="E140" s="29" t="s">
        <v>44</v>
      </c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9" t="s">
        <v>40</v>
      </c>
      <c r="C157" s="2"/>
      <c r="D157" s="2"/>
      <c r="E157" s="29">
        <f>SUM(E141:E156)</f>
        <v>0</v>
      </c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9" t="s">
        <v>60</v>
      </c>
      <c r="C160" s="2"/>
      <c r="D160" s="2"/>
      <c r="E160" s="2"/>
      <c r="F160" s="2"/>
      <c r="G160" s="2"/>
    </row>
    <row r="161" spans="1:7" ht="18.75" x14ac:dyDescent="0.3">
      <c r="A161" s="2"/>
      <c r="B161" s="30" t="s">
        <v>61</v>
      </c>
      <c r="C161" s="29" t="s">
        <v>62</v>
      </c>
      <c r="D161" s="29" t="s">
        <v>43</v>
      </c>
      <c r="E161" s="29" t="s">
        <v>44</v>
      </c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9" t="s">
        <v>40</v>
      </c>
      <c r="C178" s="2"/>
      <c r="D178" s="2"/>
      <c r="E178" s="29">
        <f>SUM(E162:E177)</f>
        <v>0</v>
      </c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9" t="s">
        <v>63</v>
      </c>
      <c r="C185" s="2"/>
      <c r="D185" s="2"/>
      <c r="E185" s="2"/>
      <c r="F185" s="2"/>
      <c r="G185" s="2"/>
    </row>
    <row r="186" spans="1:7" ht="18.75" x14ac:dyDescent="0.3">
      <c r="A186" s="2"/>
      <c r="B186" s="30" t="s">
        <v>64</v>
      </c>
      <c r="C186" s="29" t="s">
        <v>65</v>
      </c>
      <c r="D186" s="29" t="s">
        <v>43</v>
      </c>
      <c r="E186" s="29" t="s">
        <v>44</v>
      </c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9" t="s">
        <v>40</v>
      </c>
      <c r="C203" s="2"/>
      <c r="D203" s="2"/>
      <c r="E203" s="29">
        <f>SUM(E187:E202)</f>
        <v>0</v>
      </c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9" t="s">
        <v>66</v>
      </c>
      <c r="C206" s="2"/>
      <c r="D206" s="2"/>
      <c r="E206" s="2"/>
      <c r="F206" s="2"/>
      <c r="G206" s="2"/>
    </row>
    <row r="207" spans="1:7" ht="18.75" x14ac:dyDescent="0.3">
      <c r="A207" s="2"/>
      <c r="B207" s="30" t="s">
        <v>67</v>
      </c>
      <c r="C207" s="29" t="s">
        <v>59</v>
      </c>
      <c r="D207" s="29" t="s">
        <v>43</v>
      </c>
      <c r="E207" s="29" t="s">
        <v>44</v>
      </c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9" t="s">
        <v>40</v>
      </c>
      <c r="C224" s="2"/>
      <c r="D224" s="2"/>
      <c r="E224" s="29">
        <f>SUM(E208:E223)</f>
        <v>0</v>
      </c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9" t="s">
        <v>68</v>
      </c>
      <c r="C231" s="2"/>
      <c r="D231" s="2"/>
      <c r="E231" s="2"/>
      <c r="F231" s="2"/>
      <c r="G231" s="2"/>
    </row>
    <row r="232" spans="1:7" ht="18.75" x14ac:dyDescent="0.3">
      <c r="A232" s="2"/>
      <c r="B232" s="30" t="s">
        <v>69</v>
      </c>
      <c r="C232" s="29" t="s">
        <v>70</v>
      </c>
      <c r="D232" s="29" t="s">
        <v>43</v>
      </c>
      <c r="E232" s="29" t="s">
        <v>44</v>
      </c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9" t="s">
        <v>40</v>
      </c>
      <c r="C249" s="2"/>
      <c r="D249" s="2"/>
      <c r="E249" s="29">
        <f>SUM(E233:E248)</f>
        <v>0</v>
      </c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9" t="s">
        <v>71</v>
      </c>
      <c r="C252" s="2"/>
      <c r="D252" s="2"/>
      <c r="E252" s="2"/>
      <c r="F252" s="2"/>
      <c r="G252" s="2"/>
    </row>
    <row r="253" spans="1:7" ht="18.75" x14ac:dyDescent="0.3">
      <c r="A253" s="2"/>
      <c r="B253" s="30" t="s">
        <v>134</v>
      </c>
      <c r="C253" s="29" t="s">
        <v>59</v>
      </c>
      <c r="D253" s="29" t="s">
        <v>43</v>
      </c>
      <c r="E253" s="29" t="s">
        <v>44</v>
      </c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9" t="s">
        <v>40</v>
      </c>
      <c r="C270" s="2"/>
      <c r="D270" s="2"/>
      <c r="E270" s="29">
        <f>SUM(E254:E269)</f>
        <v>0</v>
      </c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9" t="s">
        <v>72</v>
      </c>
      <c r="C277" s="2"/>
      <c r="D277" s="2"/>
      <c r="E277" s="2"/>
      <c r="F277" s="2"/>
      <c r="G277" s="2"/>
    </row>
    <row r="278" spans="1:7" ht="18.75" x14ac:dyDescent="0.3">
      <c r="A278" s="2"/>
      <c r="B278" s="30" t="s">
        <v>17</v>
      </c>
      <c r="C278" s="29" t="s">
        <v>59</v>
      </c>
      <c r="D278" s="29" t="s">
        <v>43</v>
      </c>
      <c r="E278" s="29" t="s">
        <v>44</v>
      </c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9" t="s">
        <v>40</v>
      </c>
      <c r="C295" s="2"/>
      <c r="D295" s="2"/>
      <c r="E295" s="29">
        <f>SUM(E279:E294)</f>
        <v>0</v>
      </c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9" t="s">
        <v>73</v>
      </c>
      <c r="C298" s="2"/>
      <c r="D298" s="2"/>
      <c r="E298" s="2"/>
      <c r="F298" s="2"/>
      <c r="G298" s="2"/>
    </row>
    <row r="299" spans="1:7" ht="18.75" x14ac:dyDescent="0.3">
      <c r="A299" s="2"/>
      <c r="B299" s="30" t="s">
        <v>74</v>
      </c>
      <c r="C299" s="29" t="s">
        <v>59</v>
      </c>
      <c r="D299" s="29" t="s">
        <v>43</v>
      </c>
      <c r="E299" s="29" t="s">
        <v>44</v>
      </c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9" t="s">
        <v>40</v>
      </c>
      <c r="C316" s="2"/>
      <c r="D316" s="2"/>
      <c r="E316" s="29">
        <f>SUM(E300:E315)</f>
        <v>0</v>
      </c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9" t="s">
        <v>75</v>
      </c>
      <c r="C323" s="2"/>
      <c r="D323" s="2"/>
      <c r="E323" s="2"/>
      <c r="F323" s="2"/>
      <c r="G323" s="2"/>
    </row>
    <row r="324" spans="1:7" ht="18.75" x14ac:dyDescent="0.3">
      <c r="A324" s="2"/>
      <c r="B324" s="30" t="s">
        <v>76</v>
      </c>
      <c r="C324" s="29" t="s">
        <v>59</v>
      </c>
      <c r="D324" s="29" t="s">
        <v>43</v>
      </c>
      <c r="E324" s="29" t="s">
        <v>44</v>
      </c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9" t="s">
        <v>40</v>
      </c>
      <c r="C341" s="2"/>
      <c r="D341" s="2"/>
      <c r="E341" s="29">
        <f>SUM(E325:E340)</f>
        <v>0</v>
      </c>
      <c r="F341" s="2"/>
      <c r="G341" s="2"/>
    </row>
    <row r="344" spans="1:7" x14ac:dyDescent="0.25">
      <c r="B344" s="31" t="s">
        <v>105</v>
      </c>
      <c r="C344" s="2"/>
      <c r="D344" s="2"/>
      <c r="E344" s="2"/>
    </row>
    <row r="345" spans="1:7" ht="18.75" x14ac:dyDescent="0.3">
      <c r="B345" s="32" t="s">
        <v>104</v>
      </c>
      <c r="C345" s="31" t="s">
        <v>59</v>
      </c>
      <c r="D345" s="31" t="s">
        <v>43</v>
      </c>
      <c r="E345" s="31" t="s">
        <v>44</v>
      </c>
    </row>
    <row r="346" spans="1:7" x14ac:dyDescent="0.25">
      <c r="B346" s="2"/>
      <c r="C346" s="2"/>
      <c r="D346" s="2"/>
      <c r="E346" s="2"/>
    </row>
    <row r="347" spans="1:7" x14ac:dyDescent="0.25">
      <c r="B347" s="2"/>
      <c r="C347" s="2"/>
      <c r="D347" s="2"/>
      <c r="E347" s="2"/>
    </row>
    <row r="348" spans="1:7" x14ac:dyDescent="0.25">
      <c r="B348" s="2"/>
      <c r="C348" s="2"/>
      <c r="D348" s="2"/>
      <c r="E348" s="2"/>
    </row>
    <row r="349" spans="1:7" x14ac:dyDescent="0.25">
      <c r="B349" s="2"/>
      <c r="C349" s="2"/>
      <c r="D349" s="2"/>
      <c r="E349" s="2"/>
    </row>
    <row r="350" spans="1:7" x14ac:dyDescent="0.25">
      <c r="B350" s="2"/>
      <c r="C350" s="2"/>
      <c r="D350" s="2"/>
      <c r="E350" s="2"/>
    </row>
    <row r="351" spans="1:7" x14ac:dyDescent="0.25">
      <c r="B351" s="2"/>
      <c r="C351" s="2"/>
      <c r="D351" s="2"/>
      <c r="E351" s="2"/>
    </row>
    <row r="352" spans="1:7" x14ac:dyDescent="0.25">
      <c r="B352" s="2"/>
      <c r="C352" s="2"/>
      <c r="D352" s="2"/>
      <c r="E352" s="2"/>
    </row>
    <row r="353" spans="2:5" x14ac:dyDescent="0.25">
      <c r="B353" s="2"/>
      <c r="C353" s="2"/>
      <c r="D353" s="2"/>
      <c r="E353" s="2"/>
    </row>
    <row r="354" spans="2:5" x14ac:dyDescent="0.25">
      <c r="B354" s="2"/>
      <c r="C354" s="2"/>
      <c r="D354" s="2"/>
      <c r="E354" s="2"/>
    </row>
    <row r="355" spans="2:5" x14ac:dyDescent="0.25">
      <c r="B355" s="2"/>
      <c r="C355" s="2"/>
      <c r="D355" s="2"/>
      <c r="E355" s="2"/>
    </row>
    <row r="356" spans="2:5" x14ac:dyDescent="0.25">
      <c r="B356" s="2"/>
      <c r="C356" s="2"/>
      <c r="D356" s="2"/>
      <c r="E356" s="2"/>
    </row>
    <row r="357" spans="2:5" x14ac:dyDescent="0.25">
      <c r="B357" s="2"/>
      <c r="C357" s="2"/>
      <c r="D357" s="2"/>
      <c r="E357" s="2"/>
    </row>
    <row r="358" spans="2:5" x14ac:dyDescent="0.25">
      <c r="B358" s="2"/>
      <c r="C358" s="2"/>
      <c r="D358" s="2"/>
      <c r="E358" s="2"/>
    </row>
    <row r="359" spans="2:5" x14ac:dyDescent="0.25">
      <c r="B359" s="2"/>
      <c r="C359" s="2"/>
      <c r="D359" s="2"/>
      <c r="E359" s="2"/>
    </row>
    <row r="360" spans="2:5" x14ac:dyDescent="0.25">
      <c r="B360" s="2"/>
      <c r="C360" s="2"/>
      <c r="D360" s="2"/>
      <c r="E360" s="2"/>
    </row>
    <row r="361" spans="2:5" x14ac:dyDescent="0.25">
      <c r="B361" s="2"/>
      <c r="C361" s="2"/>
      <c r="D361" s="2"/>
      <c r="E361" s="2"/>
    </row>
    <row r="362" spans="2:5" x14ac:dyDescent="0.25">
      <c r="B362" s="31" t="s">
        <v>40</v>
      </c>
      <c r="C362" s="2"/>
      <c r="D362" s="2"/>
      <c r="E362" s="31">
        <f>SUM(E346:E361)</f>
        <v>0</v>
      </c>
    </row>
  </sheetData>
  <mergeCells count="3">
    <mergeCell ref="A1:G1"/>
    <mergeCell ref="F54:G54"/>
    <mergeCell ref="A62:D62"/>
  </mergeCells>
  <conditionalFormatting sqref="E40">
    <cfRule type="cellIs" dxfId="194" priority="1" operator="equal">
      <formula>0</formula>
    </cfRule>
    <cfRule type="cellIs" dxfId="193" priority="2" operator="lessThan">
      <formula>0</formula>
    </cfRule>
    <cfRule type="cellIs" dxfId="192" priority="3" operator="greaterThan">
      <formula>0</formula>
    </cfRule>
    <cfRule type="cellIs" dxfId="191" priority="15" operator="greaterThan">
      <formula>0</formula>
    </cfRule>
  </conditionalFormatting>
  <conditionalFormatting sqref="E40">
    <cfRule type="cellIs" dxfId="190" priority="14" operator="lessThan">
      <formula>0</formula>
    </cfRule>
  </conditionalFormatting>
  <conditionalFormatting sqref="E40">
    <cfRule type="cellIs" dxfId="189" priority="13" operator="equal">
      <formula>-1</formula>
    </cfRule>
  </conditionalFormatting>
  <conditionalFormatting sqref="E43:E44 E16:E27">
    <cfRule type="cellIs" dxfId="188" priority="12" operator="greaterThan">
      <formula>0</formula>
    </cfRule>
  </conditionalFormatting>
  <conditionalFormatting sqref="E43:E44 E16:E27">
    <cfRule type="cellIs" dxfId="187" priority="11" operator="lessThan">
      <formula>0</formula>
    </cfRule>
  </conditionalFormatting>
  <conditionalFormatting sqref="E43:E44 E16:E27">
    <cfRule type="cellIs" dxfId="186" priority="10" operator="equal">
      <formula>0</formula>
    </cfRule>
  </conditionalFormatting>
  <conditionalFormatting sqref="E4 E7 E10 E13 E42 E45">
    <cfRule type="cellIs" dxfId="185" priority="7" operator="equal">
      <formula>0</formula>
    </cfRule>
    <cfRule type="cellIs" dxfId="184" priority="8" operator="lessThan">
      <formula>0</formula>
    </cfRule>
    <cfRule type="cellIs" dxfId="183" priority="9" operator="greaterThan">
      <formula>0</formula>
    </cfRule>
  </conditionalFormatting>
  <conditionalFormatting sqref="E5 E8 E11">
    <cfRule type="cellIs" dxfId="182" priority="4" operator="equal">
      <formula>0</formula>
    </cfRule>
    <cfRule type="cellIs" dxfId="181" priority="5" operator="lessThan">
      <formula>0</formula>
    </cfRule>
    <cfRule type="cellIs" dxfId="180" priority="6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Mahad Wedding</vt:lpstr>
      <vt:lpstr>Bin Alam Printing</vt:lpstr>
      <vt:lpstr>PDP</vt:lpstr>
      <vt:lpstr>Waqar Boutique</vt:lpstr>
      <vt:lpstr>Zernaab Consultancy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Aggregate</vt:lpstr>
      <vt:lpstr>Reserves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2014-09-03T18:48:58Z</dcterms:modified>
</cp:coreProperties>
</file>