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5" activeTab="21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<sst xmlns="http://schemas.openxmlformats.org/spreadsheetml/2006/main" count="2929" uniqueCount="204">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</sst>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6" sqref="E5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416200</v>
      </c>
      <c r="E4" s="2">
        <f>D4-C4</f>
        <v>-225800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429200</v>
      </c>
      <c r="E13" s="24">
        <f>SUM(E4:E11)</f>
        <v>-212800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54200</v>
      </c>
      <c r="E20" s="2">
        <f t="shared" si="0"/>
        <v>-7200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81600</v>
      </c>
      <c r="E27" s="2">
        <f t="shared" si="0"/>
        <v>-4600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187260</v>
      </c>
      <c r="E40" s="20">
        <f>C40-D40</f>
        <v>68405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241940</v>
      </c>
      <c r="E42" s="12">
        <f>SUM(E4:E11,E16:E26)</f>
        <v>-139795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6048.5</v>
      </c>
      <c r="E44" s="13">
        <f>C44-D44</f>
        <v>3609.875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235891.5</v>
      </c>
      <c r="E45" s="14">
        <f>SUM(E42:E44)</f>
        <v>-136185.125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141534.9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99074.43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42460.469999999994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94356.6</v>
      </c>
      <c r="E51" s="2"/>
      <c r="F51" s="2"/>
      <c r="G51" s="2"/>
    </row>
    <row r="52" spans="1:7" x14ac:dyDescent="0.25">
      <c r="B52" s="2"/>
      <c r="C52" s="2"/>
      <c r="D52" s="16">
        <f>D47+D51</f>
        <v>235891.5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25661.1875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23614</v>
      </c>
      <c r="F55" s="13">
        <f>D55-E55</f>
        <v>2047.1875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25661.1875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23614</v>
      </c>
      <c r="F56" s="13">
        <f t="shared" ref="F56:F58" si="1">D56-E56</f>
        <v>2047.1875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25661.1875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23614</v>
      </c>
      <c r="F57" s="13">
        <f t="shared" si="1"/>
        <v>2047.1875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15000.375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15000.375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Consultancy'!D59+Sheet6!D59+Sheet7!D59+Sheet8!D59+Sheet9!D59+Sheet10!D59+Sheet11!D59+Sheet12!D59+Sheet13!D59+Sheet14!D59+Sheet15!D59+Sheet16!D59+Sheet17!D59+Sheet18!D59+Sheet19!D59+Sheet20!D59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Consultancy'!E59+Sheet6!E59+Sheet7!E59+Sheet8!E59+Sheet9!E59+Sheet10!E59+Sheet11!E59+Sheet12!E59+Sheet13!E59+Sheet14!E59+Sheet15!E59+Sheet16!E59+Sheet17!E59+Sheet18!E59+Sheet19!E59+Sheet20!E59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94356.6</v>
      </c>
      <c r="E60" s="24">
        <f>SUM(E55:E59)</f>
        <v>73348</v>
      </c>
      <c r="F60" s="23">
        <f>SUM(F55:F59)</f>
        <v>21008.6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145000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416200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3000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429200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10000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54200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35000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81600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3" workbookViewId="0">
      <selection activeCell="L16" sqref="L16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2" ht="28.5" x14ac:dyDescent="0.45">
      <c r="A1" s="49" t="s">
        <v>151</v>
      </c>
    </row>
    <row r="3" spans="1:12" x14ac:dyDescent="0.25">
      <c r="B3" s="15" t="s">
        <v>152</v>
      </c>
      <c r="J3" s="15" t="s">
        <v>185</v>
      </c>
    </row>
    <row r="4" spans="1:12" x14ac:dyDescent="0.25">
      <c r="A4" s="15" t="s">
        <v>153</v>
      </c>
      <c r="B4" s="50">
        <v>1</v>
      </c>
      <c r="C4" s="53">
        <f>B39</f>
        <v>79574.429999999993</v>
      </c>
      <c r="J4" t="s">
        <v>186</v>
      </c>
      <c r="L4">
        <v>100000</v>
      </c>
    </row>
    <row r="5" spans="1:12" x14ac:dyDescent="0.25">
      <c r="A5" s="15" t="s">
        <v>154</v>
      </c>
      <c r="B5" s="50">
        <v>2</v>
      </c>
      <c r="C5" s="53">
        <f>E39</f>
        <v>-2268.5300000000061</v>
      </c>
      <c r="J5" t="s">
        <v>187</v>
      </c>
      <c r="L5">
        <v>40000</v>
      </c>
    </row>
    <row r="6" spans="1:12" x14ac:dyDescent="0.25">
      <c r="A6" s="15"/>
      <c r="B6" s="50"/>
      <c r="C6" s="54">
        <f>SUM(C4:C5)</f>
        <v>77305.899999999994</v>
      </c>
      <c r="L6" s="15">
        <f>SUM(L4:L5)</f>
        <v>140000</v>
      </c>
    </row>
    <row r="8" spans="1:12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2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2" x14ac:dyDescent="0.25">
      <c r="A10" t="s">
        <v>158</v>
      </c>
      <c r="B10" s="51">
        <f>Aggregate!D48</f>
        <v>99074.43</v>
      </c>
      <c r="C10" s="51"/>
      <c r="D10" s="51" t="s">
        <v>158</v>
      </c>
      <c r="E10" s="51">
        <f>Aggregate!D49</f>
        <v>42460.469999999994</v>
      </c>
      <c r="J10" t="s">
        <v>191</v>
      </c>
      <c r="L10" s="51">
        <v>-225</v>
      </c>
    </row>
    <row r="11" spans="1:12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2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-20210</v>
      </c>
    </row>
    <row r="13" spans="1:12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2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2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</row>
    <row r="16" spans="1:12" x14ac:dyDescent="0.25">
      <c r="B16" s="51"/>
      <c r="C16" s="51"/>
      <c r="D16" s="51" t="s">
        <v>198</v>
      </c>
      <c r="E16" s="51">
        <v>-300</v>
      </c>
    </row>
    <row r="18" spans="5:12" x14ac:dyDescent="0.25">
      <c r="E18" s="51"/>
    </row>
    <row r="21" spans="5:12" x14ac:dyDescent="0.25">
      <c r="J21" s="15" t="s">
        <v>190</v>
      </c>
      <c r="L21" s="15">
        <f>SUM(L6:L20)</f>
        <v>6709</v>
      </c>
    </row>
    <row r="39" spans="1:5" x14ac:dyDescent="0.25">
      <c r="A39" s="47" t="s">
        <v>40</v>
      </c>
      <c r="B39" s="54">
        <f>SUM(B10:B38)</f>
        <v>79574.429999999993</v>
      </c>
      <c r="D39" s="47" t="s">
        <v>40</v>
      </c>
      <c r="E39" s="54">
        <f>SUM(E10:E38)</f>
        <v>-2268.5300000000061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3" zoomScaleNormal="100" workbookViewId="0">
      <selection activeCell="E58" sqref="E58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103000</v>
      </c>
      <c r="E13" s="30">
        <f>SUM(E4:E11)</f>
        <v>-17000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39245</v>
      </c>
      <c r="E40" s="29">
        <f>C40-D40</f>
        <v>-4745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63755</v>
      </c>
      <c r="E42" s="12">
        <f>SUM(E4:E11,E16:E26)</f>
        <v>-21745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1593.875</v>
      </c>
      <c r="E44" s="13">
        <f>C44-D44</f>
        <v>543.625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62161.125</v>
      </c>
      <c r="E45" s="14">
        <f>SUM(E42:E44)</f>
        <v>-21201.375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37296.674999999996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26107.672499999997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11189.002499999999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24864.45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62161.125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8288.15</v>
      </c>
      <c r="E55" s="2">
        <v>8155</v>
      </c>
      <c r="F55" s="13">
        <f>D55-E55</f>
        <v>133.14999999999964</v>
      </c>
      <c r="G55" s="2"/>
    </row>
    <row r="56" spans="1:7" x14ac:dyDescent="0.25">
      <c r="A56" s="2" t="s">
        <v>38</v>
      </c>
      <c r="B56" s="2"/>
      <c r="C56" s="2"/>
      <c r="D56" s="13">
        <f>D51/3</f>
        <v>8288.15</v>
      </c>
      <c r="E56" s="2">
        <v>8155</v>
      </c>
      <c r="F56" s="13">
        <f t="shared" ref="F56:F57" si="1">D56-E56</f>
        <v>133.14999999999964</v>
      </c>
      <c r="G56" s="2"/>
    </row>
    <row r="57" spans="1:7" x14ac:dyDescent="0.25">
      <c r="A57" s="2" t="s">
        <v>39</v>
      </c>
      <c r="B57" s="2"/>
      <c r="C57" s="2"/>
      <c r="D57" s="13">
        <f>D51/3</f>
        <v>8288.15</v>
      </c>
      <c r="E57" s="2">
        <v>8155</v>
      </c>
      <c r="F57" s="13">
        <f t="shared" si="1"/>
        <v>133.14999999999964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24864.449999999997</v>
      </c>
      <c r="E60" s="30">
        <f>SUM(E55:E59)</f>
        <v>24465</v>
      </c>
      <c r="F60" s="23">
        <f>SUM(F55:F59)</f>
        <v>399.44999999999891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13000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103000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7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53" workbookViewId="0">
      <selection activeCell="E350" sqref="E350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x14ac:dyDescent="0.25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268200</v>
      </c>
      <c r="E4" s="2">
        <f>D4-C4</f>
        <v>-18800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K8" s="55"/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K9" s="55"/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55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55"/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268200</v>
      </c>
      <c r="E13" s="30">
        <f>SUM(E4:E11)</f>
        <v>-18800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169</v>
      </c>
      <c r="K15">
        <f>SUM(K4:K14)</f>
        <v>65000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43700</v>
      </c>
      <c r="E20" s="2">
        <f t="shared" si="0"/>
        <v>-18700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70100</v>
      </c>
      <c r="E27" s="2">
        <f t="shared" si="0"/>
        <v>-5100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114350</v>
      </c>
      <c r="E40" s="29">
        <f>C40-D40</f>
        <v>-9350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153850</v>
      </c>
      <c r="E42" s="12">
        <f>SUM(E4:E11,E16:E26)</f>
        <v>-23050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3846.25</v>
      </c>
      <c r="E44" s="13">
        <f>C44-D44</f>
        <v>703.75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150003.75</v>
      </c>
      <c r="E45" s="14">
        <f>SUM(E42:E44)</f>
        <v>-22346.25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90002.25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63001.574999999997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27000.674999999999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60001.5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150003.75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15000.375</v>
      </c>
      <c r="E55" s="2">
        <v>12953</v>
      </c>
      <c r="F55" s="13">
        <f>D55-E55</f>
        <v>2047.375</v>
      </c>
      <c r="G55" s="2"/>
    </row>
    <row r="56" spans="1:7" x14ac:dyDescent="0.25">
      <c r="A56" s="2" t="s">
        <v>38</v>
      </c>
      <c r="B56" s="2"/>
      <c r="C56" s="2"/>
      <c r="D56" s="13">
        <f>D51/4</f>
        <v>15000.375</v>
      </c>
      <c r="E56" s="2">
        <v>12953</v>
      </c>
      <c r="F56" s="13">
        <f t="shared" ref="F56:F58" si="1">D56-E56</f>
        <v>2047.375</v>
      </c>
      <c r="G56" s="2"/>
    </row>
    <row r="57" spans="1:7" x14ac:dyDescent="0.25">
      <c r="A57" s="2" t="s">
        <v>39</v>
      </c>
      <c r="B57" s="2"/>
      <c r="C57" s="2"/>
      <c r="D57" s="13">
        <f>D51/4</f>
        <v>15000.375</v>
      </c>
      <c r="E57" s="2">
        <v>12953</v>
      </c>
      <c r="F57" s="13">
        <f t="shared" si="1"/>
        <v>2047.375</v>
      </c>
      <c r="G57" s="2"/>
    </row>
    <row r="58" spans="1:7" x14ac:dyDescent="0.25">
      <c r="A58" s="2" t="s">
        <v>181</v>
      </c>
      <c r="B58" s="2"/>
      <c r="C58" s="2"/>
      <c r="D58" s="13">
        <f>D51/4</f>
        <v>15000.375</v>
      </c>
      <c r="E58" s="2">
        <v>0</v>
      </c>
      <c r="F58" s="13">
        <f t="shared" si="1"/>
        <v>15000.375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60001.5</v>
      </c>
      <c r="E60" s="30">
        <f>SUM(E55:E58)</f>
        <v>38859</v>
      </c>
      <c r="F60" s="23">
        <f>SUM(F55:F58)</f>
        <v>21142.5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268200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268200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43700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35000</v>
      </c>
    </row>
    <row r="350" spans="1:7" x14ac:dyDescent="0.25">
      <c r="B350" s="2"/>
      <c r="C350" s="2" t="s">
        <v>195</v>
      </c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70100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2014-09-20T00:09:57Z</dcterms:modified>
</cp:coreProperties>
</file>