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Станислав\YandexDisk\10_Projects - Time limit!\10_РАНХиГС_ДПО_Аналитик_данных_2025_Карамин_С_П_EXtranet\"/>
    </mc:Choice>
  </mc:AlternateContent>
  <xr:revisionPtr revIDLastSave="0" documentId="13_ncr:1_{8AAFFB6C-0F12-4435-91D1-31C5127A9750}" xr6:coauthVersionLast="47" xr6:coauthVersionMax="47" xr10:uidLastSave="{00000000-0000-0000-0000-000000000000}"/>
  <bookViews>
    <workbookView xWindow="-120" yWindow="-120" windowWidth="29040" windowHeight="16440" xr2:uid="{8405A190-2196-1945-981D-6AF9AB20D9DD}"/>
  </bookViews>
  <sheets>
    <sheet name="Данные для анализа" sheetId="1" r:id="rId1"/>
    <sheet name="По годам" sheetId="3" r:id="rId2"/>
    <sheet name="Сводные" sheetId="7" r:id="rId3"/>
    <sheet name="Динамика и тренды" sheetId="9" r:id="rId4"/>
    <sheet name="Данные для регрессий" sheetId="2" r:id="rId5"/>
  </sheets>
  <definedNames>
    <definedName name="_xlchart.v1.0" hidden="1">'Данные для анализа'!$H$20:$H$43</definedName>
    <definedName name="_xlchart.v1.1" hidden="1">'Данные для анализа'!$I$19</definedName>
    <definedName name="_xlchart.v1.2" hidden="1">'Данные для анализа'!$I$20:$I$43</definedName>
    <definedName name="Срез_Категория_товара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2" i="2" l="1"/>
  <c r="K23" i="2"/>
  <c r="B42" i="9"/>
  <c r="B43" i="9"/>
  <c r="B44" i="9"/>
  <c r="B45" i="9"/>
  <c r="B46" i="9"/>
  <c r="B47" i="9"/>
  <c r="B48" i="9"/>
  <c r="B49" i="9"/>
  <c r="B50" i="9"/>
  <c r="B51" i="9"/>
  <c r="B52" i="9"/>
  <c r="B41" i="9"/>
  <c r="B57" i="9" a="1"/>
  <c r="B57" i="9" s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L168" i="3"/>
  <c r="G109" i="3"/>
  <c r="I106" i="3"/>
  <c r="I105" i="3"/>
  <c r="I104" i="3"/>
  <c r="I103" i="3"/>
  <c r="C42" i="9"/>
  <c r="C43" i="9"/>
  <c r="C45" i="9"/>
  <c r="C46" i="9"/>
  <c r="C47" i="9"/>
  <c r="C48" i="9"/>
  <c r="C49" i="9"/>
  <c r="C52" i="9"/>
  <c r="C50" i="9"/>
  <c r="C51" i="9"/>
  <c r="C44" i="9"/>
  <c r="C41" i="9"/>
  <c r="J10" i="1" l="1"/>
  <c r="J9" i="1"/>
  <c r="J11" i="1"/>
  <c r="J14" i="1"/>
  <c r="J13" i="1"/>
  <c r="J12" i="1"/>
  <c r="J8" i="1"/>
  <c r="J6" i="1"/>
  <c r="J5" i="1"/>
  <c r="J4" i="1"/>
  <c r="J15" i="1"/>
  <c r="J7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<sst xmlns="http://schemas.openxmlformats.org/spreadsheetml/2006/main" count="1944" uniqueCount="138">
  <si>
    <t>Дата</t>
  </si>
  <si>
    <t>Сумма заказа</t>
  </si>
  <si>
    <t>Категория товара</t>
  </si>
  <si>
    <t>Регион</t>
  </si>
  <si>
    <t>Менеджер</t>
  </si>
  <si>
    <t>Электроника</t>
  </si>
  <si>
    <t>Москва</t>
  </si>
  <si>
    <t>Иванов А.</t>
  </si>
  <si>
    <t>Одежда</t>
  </si>
  <si>
    <t>СПб</t>
  </si>
  <si>
    <t>Петров Б.</t>
  </si>
  <si>
    <t>Спорт</t>
  </si>
  <si>
    <t>Казань</t>
  </si>
  <si>
    <t>Сидоров В.</t>
  </si>
  <si>
    <t>Книги</t>
  </si>
  <si>
    <t>Новосибирск</t>
  </si>
  <si>
    <t>Козлов Г.</t>
  </si>
  <si>
    <t>Екатеринбург</t>
  </si>
  <si>
    <t>Новиков Д.</t>
  </si>
  <si>
    <t>Дом и сад</t>
  </si>
  <si>
    <t>Красота</t>
  </si>
  <si>
    <t>Для парной регрессии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</si>
  <si>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</si>
  <si>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</si>
  <si>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</si>
  <si>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</si>
  <si>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</si>
  <si>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</si>
  <si>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</si>
  <si>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</si>
  <si>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Минимум</t>
  </si>
  <si>
    <t>Максимум</t>
  </si>
  <si>
    <t>Сумма</t>
  </si>
  <si>
    <t>Счет</t>
  </si>
  <si>
    <t>Статистика по суммам заказок</t>
  </si>
  <si>
    <t>Ввод данных</t>
  </si>
  <si>
    <t>Авто</t>
  </si>
  <si>
    <t>Ручной</t>
  </si>
  <si>
    <t>Карман</t>
  </si>
  <si>
    <t>Еще</t>
  </si>
  <si>
    <t>Частота</t>
  </si>
  <si>
    <t>2021</t>
  </si>
  <si>
    <t>2022</t>
  </si>
  <si>
    <t>2023</t>
  </si>
  <si>
    <t>Однофакторный дисперсионный анализ</t>
  </si>
  <si>
    <t>ИТОГИ</t>
  </si>
  <si>
    <t>Группы</t>
  </si>
  <si>
    <t>Дисперсия</t>
  </si>
  <si>
    <t>Столбец 1</t>
  </si>
  <si>
    <t>Столбец 2</t>
  </si>
  <si>
    <t>Столбец 3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</si>
  <si>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</si>
  <si>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</si>
  <si>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</si>
  <si>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</si>
  <si>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</si>
  <si>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</si>
  <si>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</si>
  <si>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</si>
  <si>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</si>
  <si>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</si>
  <si>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</si>
  <si>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Интервал (размах)</t>
  </si>
  <si>
    <t>Карманы</t>
  </si>
  <si>
    <t>Гипотеза: Средний чек в 2023 году равен 15,000 рублей (a = 0.05)</t>
  </si>
  <si>
    <t>Стенд ошибка, как стандратное отклонение</t>
  </si>
  <si>
    <t>t-наблюдаемое</t>
  </si>
  <si>
    <t>t-критическое</t>
  </si>
  <si>
    <t>Интерпретайция:</t>
  </si>
  <si>
    <t>Гипотеза: Средний чек в 2022 году равен Среднему чеку в 2021 году</t>
  </si>
  <si>
    <t>Двухвыборочный t-тест с различными дисперсиями</t>
  </si>
  <si>
    <t>Наблюдения</t>
  </si>
  <si>
    <t>Гипотетическая разность средних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</si>
  <si>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</si>
  <si>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</si>
  <si>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</si>
  <si>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</si>
  <si>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</si>
  <si>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Двусторонняя H1: Средние не равны</t>
  </si>
  <si>
    <t>Односторонняя H1: Перове меньше второго (левосторонняя крит область)</t>
  </si>
  <si>
    <t>Гипотеза: Средние чеки во всех годах равны (ANOVA)</t>
  </si>
  <si>
    <t>H0: все средние равны (и попарно, и втроем, и т.д.)</t>
  </si>
  <si>
    <t>Названия строк</t>
  </si>
  <si>
    <t>Общий итог</t>
  </si>
  <si>
    <t>ВЫручка</t>
  </si>
  <si>
    <t>Среднее по полю Сумма заказа2</t>
  </si>
  <si>
    <t>Кв-л1</t>
  </si>
  <si>
    <t>Кв-л2</t>
  </si>
  <si>
    <t>Кв-л3</t>
  </si>
  <si>
    <t>Кв-л4</t>
  </si>
  <si>
    <t>Названия столбцов</t>
  </si>
  <si>
    <t>Количество по полю Сумма заказа</t>
  </si>
  <si>
    <t>Средний чек менеджера</t>
  </si>
  <si>
    <t>Общая выручка</t>
  </si>
  <si>
    <t>№ месяця</t>
  </si>
  <si>
    <t>Выручка</t>
  </si>
  <si>
    <t>Цепной прирост</t>
  </si>
  <si>
    <t>Базисный прирост</t>
  </si>
  <si>
    <t>ПРОЗНОЗЫ</t>
  </si>
  <si>
    <t>линейный</t>
  </si>
  <si>
    <t>нелинейный</t>
  </si>
  <si>
    <t>Предсказ.линейн</t>
  </si>
  <si>
    <t>Forecast.linea</t>
  </si>
  <si>
    <t>Предсказ.ETS</t>
  </si>
  <si>
    <t>Часы учебы</t>
  </si>
  <si>
    <t>№ Студента</t>
  </si>
  <si>
    <t>Оценка</t>
  </si>
  <si>
    <t>Для множественной регрессии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</si>
  <si>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</si>
  <si>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</si>
  <si>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</si>
  <si>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</si>
  <si>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</si>
  <si>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Регрессия</t>
  </si>
  <si>
    <t>Остаток</t>
  </si>
  <si>
    <t>Y-пересечение</t>
  </si>
  <si>
    <t>Значимость F</t>
  </si>
  <si>
    <t>Коэффициенты</t>
  </si>
  <si>
    <t>Нижние 95%</t>
  </si>
  <si>
    <t>Верхние 95%</t>
  </si>
  <si>
    <t>Нижние 95,0%</t>
  </si>
  <si>
    <t>Верхние 95,0%</t>
  </si>
  <si>
    <t>не очень - модель не самая лучшая</t>
  </si>
  <si>
    <t>на 5% факторы имеют смысл! (p-value &lt;0.05)</t>
  </si>
  <si>
    <t>Каким будет результат теста, если заниматься 3,5 часа ?</t>
  </si>
  <si>
    <t>На базе нашей регрессии:</t>
  </si>
  <si>
    <t>Константа</t>
  </si>
  <si>
    <t>Площадь</t>
  </si>
  <si>
    <t>Комнаты</t>
  </si>
  <si>
    <t>Ванные</t>
  </si>
  <si>
    <t>Рейтинг школы</t>
  </si>
  <si>
    <t>Аренда</t>
  </si>
  <si>
    <t>достаточно высокий - модель хорошая</t>
  </si>
  <si>
    <r>
      <t xml:space="preserve">какой в среднем будет стоимость жилья с 1 санузлом, 2 комнатами, площадью 1000 и </t>
    </r>
    <r>
      <rPr>
        <sz val="12"/>
        <color rgb="FFC00000"/>
        <rFont val="Aptos Narrow"/>
        <family val="2"/>
        <scheme val="minor"/>
      </rPr>
      <t>школой рядом с рейтингом 10</t>
    </r>
    <r>
      <rPr>
        <sz val="12"/>
        <color theme="1"/>
        <rFont val="Aptos Narrow"/>
        <family val="2"/>
        <charset val="204"/>
        <scheme val="minor"/>
      </rPr>
      <t>?</t>
    </r>
  </si>
  <si>
    <t xml:space="preserve">на основе модели: </t>
  </si>
  <si>
    <t>Рейтинг школы не влияет глобально на стоимость аренды</t>
  </si>
  <si>
    <t>А площадь прямо пропорционально влияет на стоимость аренды</t>
  </si>
  <si>
    <t>Прогноз динамики на 1 год - положительный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</si>
</sst>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#,##0.00_ ;[Red]\-#,##0.00\ "/>
    <numFmt numFmtId="166" formatCode="#,##0.0000_ ;[Red]\-#,##0.0000\ "/>
    <numFmt numFmtId="167" formatCode="0.00_ ;[Red]\-0.00\ "/>
    <numFmt numFmtId="168" formatCode="[$$-409]#,##0.00"/>
  </numFmts>
  <fonts count="17" x14ac:knownFonts="1">
    <font>
      <sz val="12"/>
      <color theme="1"/>
      <name val="Aptos Narrow"/>
      <family val="2"/>
      <charset val="204"/>
      <scheme val="minor"/>
    </font>
    <font>
      <sz val="11"/>
      <color theme="1"/>
      <name val="Calibri"/>
      <family val="2"/>
    </font>
    <font>
      <i/>
      <sz val="12"/>
      <color theme="1"/>
      <name val="Aptos Narrow"/>
      <family val="2"/>
      <charset val="204"/>
      <scheme val="minor"/>
    </font>
    <font>
      <i/>
      <u/>
      <sz val="12"/>
      <color theme="1"/>
      <name val="Aptos Narrow"/>
      <family val="2"/>
      <charset val="204"/>
      <scheme val="minor"/>
    </font>
    <font>
      <u/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charset val="204"/>
      <scheme val="minor"/>
    </font>
    <font>
      <b/>
      <sz val="12"/>
      <color theme="8"/>
      <name val="Aptos Narrow"/>
      <family val="2"/>
      <scheme val="minor"/>
    </font>
    <font>
      <b/>
      <sz val="12"/>
      <color rgb="FFFFC000"/>
      <name val="Aptos Narrow"/>
      <family val="2"/>
      <scheme val="minor"/>
    </font>
    <font>
      <b/>
      <sz val="12"/>
      <color theme="5" tint="-0.249977111117893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1"/>
      <color theme="1"/>
      <name val="Calibri"/>
      <family val="2"/>
      <charset val="204"/>
    </font>
    <font>
      <b/>
      <sz val="12"/>
      <color theme="8" tint="-0.499984740745262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rgb="FFC00000"/>
      <name val="Aptos Narrow"/>
      <family val="2"/>
      <charset val="204"/>
      <scheme val="minor"/>
    </font>
    <font>
      <b/>
      <sz val="12"/>
      <color theme="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0" fillId="2" borderId="1" xfId="0" applyNumberFormat="1" applyFill="1" applyBorder="1"/>
    <xf numFmtId="14" fontId="0" fillId="0" borderId="1" xfId="0" applyNumberFormat="1" applyBorder="1"/>
    <xf numFmtId="14" fontId="0" fillId="3" borderId="1" xfId="0" applyNumberFormat="1" applyFill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4" fillId="0" borderId="0" xfId="0" applyFont="1"/>
    <xf numFmtId="0" fontId="5" fillId="0" borderId="0" xfId="0" applyFont="1"/>
    <xf numFmtId="0" fontId="5" fillId="0" borderId="2" xfId="0" applyFont="1" applyBorder="1"/>
    <xf numFmtId="165" fontId="0" fillId="0" borderId="0" xfId="0" applyNumberFormat="1"/>
    <xf numFmtId="165" fontId="0" fillId="0" borderId="2" xfId="0" applyNumberFormat="1" applyBorder="1"/>
    <xf numFmtId="166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0" fillId="4" borderId="0" xfId="0" applyFill="1"/>
    <xf numFmtId="0" fontId="9" fillId="0" borderId="2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167" fontId="0" fillId="0" borderId="0" xfId="0" applyNumberFormat="1"/>
    <xf numFmtId="165" fontId="5" fillId="0" borderId="0" xfId="0" applyNumberFormat="1" applyFont="1"/>
    <xf numFmtId="9" fontId="0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9" fontId="10" fillId="0" borderId="0" xfId="1" applyFont="1" applyAlignment="1">
      <alignment horizontal="center" vertical="center"/>
    </xf>
    <xf numFmtId="0" fontId="10" fillId="0" borderId="0" xfId="0" applyFont="1"/>
    <xf numFmtId="0" fontId="5" fillId="0" borderId="0" xfId="0" applyFont="1" applyAlignment="1">
      <alignment horizontal="center"/>
    </xf>
    <xf numFmtId="165" fontId="10" fillId="0" borderId="0" xfId="0" applyNumberFormat="1" applyFont="1"/>
    <xf numFmtId="0" fontId="2" fillId="0" borderId="3" xfId="0" applyFont="1" applyBorder="1" applyAlignment="1">
      <alignment horizontal="centerContinuous"/>
    </xf>
    <xf numFmtId="0" fontId="0" fillId="5" borderId="0" xfId="0" applyFill="1"/>
    <xf numFmtId="0" fontId="11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0" fillId="5" borderId="2" xfId="0" applyFill="1" applyBorder="1"/>
    <xf numFmtId="0" fontId="13" fillId="0" borderId="0" xfId="0" applyFont="1"/>
    <xf numFmtId="2" fontId="0" fillId="5" borderId="0" xfId="0" applyNumberFormat="1" applyFill="1"/>
    <xf numFmtId="0" fontId="0" fillId="6" borderId="0" xfId="0" applyFill="1"/>
    <xf numFmtId="0" fontId="15" fillId="0" borderId="2" xfId="0" applyFont="1" applyBorder="1"/>
    <xf numFmtId="168" fontId="5" fillId="0" borderId="0" xfId="0" applyNumberFormat="1" applyFont="1"/>
    <xf numFmtId="0" fontId="16" fillId="0" borderId="0" xfId="0" applyFont="1"/>
  </cellXfs>
  <cellStyles count="2">
    <cellStyle name="Обычный" xfId="0" builtinId="0"/>
    <cellStyle name="Процентный" xfId="1" builtinId="5"/>
  </cellStyles>
  <dxfs count="5">
    <dxf>
      <numFmt numFmtId="13" formatCode="0%"/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numFmt numFmtId="165" formatCode="#,##0.00_ ;[Red]\-#,##0.00\ "/>
    </dxf>
    <dxf>
      <alignment horizontal="center" vertical="center" textRotation="0" wrapText="1" indent="0" justifyLastLine="0" shrinkToFit="0" readingOrder="0"/>
    </dxf>
    <dxf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'Данные для анализа'!$I$47:$I$56</c:f>
              <c:strCach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Еще</c:v>
                </c:pt>
              </c:strCache>
            </c:strRef>
          </c:cat>
          <c:val>
            <c:numRef>
              <c:f>'Данные для анализа'!$J$47:$J$56</c:f>
              <c:numCache>
                <c:formatCode>General</c:formatCode>
                <c:ptCount val="10"/>
                <c:pt idx="0">
                  <c:v>9</c:v>
                </c:pt>
                <c:pt idx="1">
                  <c:v>23</c:v>
                </c:pt>
                <c:pt idx="2">
                  <c:v>8</c:v>
                </c:pt>
                <c:pt idx="3">
                  <c:v>9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69-4532-BB36-FE4455914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112768"/>
        <c:axId val="247111328"/>
      </c:barChart>
      <c:catAx>
        <c:axId val="247112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7111328"/>
        <c:crosses val="autoZero"/>
        <c:auto val="1"/>
        <c:lblAlgn val="ctr"/>
        <c:lblOffset val="100"/>
        <c:noMultiLvlLbl val="0"/>
      </c:catAx>
      <c:valAx>
        <c:axId val="247111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7112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'По годам'!$H$1</c:f>
              <c:strCache>
                <c:ptCount val="1"/>
                <c:pt idx="0">
                  <c:v>Частота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'По годам'!$G$2:$G$15</c:f>
              <c:strCache>
                <c:ptCount val="14"/>
                <c:pt idx="0">
                  <c:v>3200</c:v>
                </c:pt>
                <c:pt idx="1">
                  <c:v>6553,846154</c:v>
                </c:pt>
                <c:pt idx="2">
                  <c:v>9907,692308</c:v>
                </c:pt>
                <c:pt idx="3">
                  <c:v>13261,53846</c:v>
                </c:pt>
                <c:pt idx="4">
                  <c:v>16615,38462</c:v>
                </c:pt>
                <c:pt idx="5">
                  <c:v>19969,23077</c:v>
                </c:pt>
                <c:pt idx="6">
                  <c:v>23323,07692</c:v>
                </c:pt>
                <c:pt idx="7">
                  <c:v>26676,92308</c:v>
                </c:pt>
                <c:pt idx="8">
                  <c:v>30030,76923</c:v>
                </c:pt>
                <c:pt idx="9">
                  <c:v>33384,61538</c:v>
                </c:pt>
                <c:pt idx="10">
                  <c:v>36738,46154</c:v>
                </c:pt>
                <c:pt idx="11">
                  <c:v>40092,30769</c:v>
                </c:pt>
                <c:pt idx="12">
                  <c:v>43446,15385</c:v>
                </c:pt>
                <c:pt idx="13">
                  <c:v>Еще</c:v>
                </c:pt>
              </c:strCache>
            </c:strRef>
          </c:cat>
          <c:val>
            <c:numRef>
              <c:f>'По годам'!$H$2:$H$15</c:f>
              <c:numCache>
                <c:formatCode>General</c:formatCode>
                <c:ptCount val="14"/>
                <c:pt idx="0">
                  <c:v>1</c:v>
                </c:pt>
                <c:pt idx="1">
                  <c:v>115</c:v>
                </c:pt>
                <c:pt idx="2">
                  <c:v>138</c:v>
                </c:pt>
                <c:pt idx="3">
                  <c:v>68</c:v>
                </c:pt>
                <c:pt idx="4">
                  <c:v>39</c:v>
                </c:pt>
                <c:pt idx="5">
                  <c:v>53</c:v>
                </c:pt>
                <c:pt idx="6">
                  <c:v>47</c:v>
                </c:pt>
                <c:pt idx="7">
                  <c:v>36</c:v>
                </c:pt>
                <c:pt idx="8">
                  <c:v>26</c:v>
                </c:pt>
                <c:pt idx="9">
                  <c:v>13</c:v>
                </c:pt>
                <c:pt idx="10">
                  <c:v>11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D-4346-8923-97C433F711F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3721872"/>
        <c:axId val="123720912"/>
      </c:lineChart>
      <c:catAx>
        <c:axId val="123721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720912"/>
        <c:crosses val="autoZero"/>
        <c:auto val="1"/>
        <c:lblAlgn val="ctr"/>
        <c:lblOffset val="100"/>
        <c:noMultiLvlLbl val="0"/>
      </c:catAx>
      <c:valAx>
        <c:axId val="1237209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2372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2021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'По годам'!$G$42:$G$55</c:f>
              <c:strCache>
                <c:ptCount val="14"/>
                <c:pt idx="0">
                  <c:v>3200</c:v>
                </c:pt>
                <c:pt idx="1">
                  <c:v>5538,461538</c:v>
                </c:pt>
                <c:pt idx="2">
                  <c:v>7876,923077</c:v>
                </c:pt>
                <c:pt idx="3">
                  <c:v>10215,38462</c:v>
                </c:pt>
                <c:pt idx="4">
                  <c:v>12553,84615</c:v>
                </c:pt>
                <c:pt idx="5">
                  <c:v>14892,30769</c:v>
                </c:pt>
                <c:pt idx="6">
                  <c:v>17230,76923</c:v>
                </c:pt>
                <c:pt idx="7">
                  <c:v>19569,23077</c:v>
                </c:pt>
                <c:pt idx="8">
                  <c:v>21907,69231</c:v>
                </c:pt>
                <c:pt idx="9">
                  <c:v>24246,15385</c:v>
                </c:pt>
                <c:pt idx="10">
                  <c:v>26584,61538</c:v>
                </c:pt>
                <c:pt idx="11">
                  <c:v>28923,07692</c:v>
                </c:pt>
                <c:pt idx="12">
                  <c:v>31261,53846</c:v>
                </c:pt>
                <c:pt idx="13">
                  <c:v>Еще</c:v>
                </c:pt>
              </c:strCache>
            </c:strRef>
          </c:cat>
          <c:val>
            <c:numRef>
              <c:f>'По годам'!$H$42:$H$55</c:f>
              <c:numCache>
                <c:formatCode>General</c:formatCode>
                <c:ptCount val="14"/>
                <c:pt idx="0">
                  <c:v>1</c:v>
                </c:pt>
                <c:pt idx="1">
                  <c:v>27</c:v>
                </c:pt>
                <c:pt idx="2">
                  <c:v>32</c:v>
                </c:pt>
                <c:pt idx="3">
                  <c:v>35</c:v>
                </c:pt>
                <c:pt idx="4">
                  <c:v>10</c:v>
                </c:pt>
                <c:pt idx="5">
                  <c:v>8</c:v>
                </c:pt>
                <c:pt idx="6">
                  <c:v>15</c:v>
                </c:pt>
                <c:pt idx="7">
                  <c:v>13</c:v>
                </c:pt>
                <c:pt idx="8">
                  <c:v>12</c:v>
                </c:pt>
                <c:pt idx="9">
                  <c:v>8</c:v>
                </c:pt>
                <c:pt idx="10">
                  <c:v>7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27-499B-87EA-0E9708E5B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198112"/>
        <c:axId val="113197632"/>
      </c:barChart>
      <c:catAx>
        <c:axId val="11319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97632"/>
        <c:crosses val="autoZero"/>
        <c:auto val="1"/>
        <c:lblAlgn val="ctr"/>
        <c:lblOffset val="100"/>
        <c:noMultiLvlLbl val="0"/>
      </c:catAx>
      <c:valAx>
        <c:axId val="113197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98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2022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'По годам'!$G$59:$G$72</c:f>
              <c:strCache>
                <c:ptCount val="14"/>
                <c:pt idx="0">
                  <c:v>4200</c:v>
                </c:pt>
                <c:pt idx="1">
                  <c:v>7476,923077</c:v>
                </c:pt>
                <c:pt idx="2">
                  <c:v>10753,84615</c:v>
                </c:pt>
                <c:pt idx="3">
                  <c:v>14030,76923</c:v>
                </c:pt>
                <c:pt idx="4">
                  <c:v>17307,69231</c:v>
                </c:pt>
                <c:pt idx="5">
                  <c:v>20584,61538</c:v>
                </c:pt>
                <c:pt idx="6">
                  <c:v>23861,53846</c:v>
                </c:pt>
                <c:pt idx="7">
                  <c:v>27138,46154</c:v>
                </c:pt>
                <c:pt idx="8">
                  <c:v>30415,38462</c:v>
                </c:pt>
                <c:pt idx="9">
                  <c:v>33692,30769</c:v>
                </c:pt>
                <c:pt idx="10">
                  <c:v>36969,23077</c:v>
                </c:pt>
                <c:pt idx="11">
                  <c:v>40246,15385</c:v>
                </c:pt>
                <c:pt idx="12">
                  <c:v>43523,07692</c:v>
                </c:pt>
                <c:pt idx="13">
                  <c:v>Еще</c:v>
                </c:pt>
              </c:strCache>
            </c:strRef>
          </c:cat>
          <c:val>
            <c:numRef>
              <c:f>'По годам'!$H$59:$H$72</c:f>
              <c:numCache>
                <c:formatCode>General</c:formatCode>
                <c:ptCount val="14"/>
                <c:pt idx="0">
                  <c:v>1</c:v>
                </c:pt>
                <c:pt idx="1">
                  <c:v>43</c:v>
                </c:pt>
                <c:pt idx="2">
                  <c:v>43</c:v>
                </c:pt>
                <c:pt idx="3">
                  <c:v>24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  <c:pt idx="7">
                  <c:v>16</c:v>
                </c:pt>
                <c:pt idx="8">
                  <c:v>10</c:v>
                </c:pt>
                <c:pt idx="9">
                  <c:v>7</c:v>
                </c:pt>
                <c:pt idx="10">
                  <c:v>6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B2-4E0A-AE62-C178A01FF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107008"/>
        <c:axId val="247118528"/>
      </c:barChart>
      <c:catAx>
        <c:axId val="24710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7118528"/>
        <c:crosses val="autoZero"/>
        <c:auto val="1"/>
        <c:lblAlgn val="ctr"/>
        <c:lblOffset val="100"/>
        <c:noMultiLvlLbl val="0"/>
      </c:catAx>
      <c:valAx>
        <c:axId val="247118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7107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202</a:t>
            </a:r>
            <a:r>
              <a:rPr lang="ru-RU"/>
              <a:t>3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'По годам'!$G$81:$G$94</c:f>
              <c:strCache>
                <c:ptCount val="14"/>
                <c:pt idx="0">
                  <c:v>4200</c:v>
                </c:pt>
                <c:pt idx="1">
                  <c:v>7476,923077</c:v>
                </c:pt>
                <c:pt idx="2">
                  <c:v>10753,84615</c:v>
                </c:pt>
                <c:pt idx="3">
                  <c:v>14030,76923</c:v>
                </c:pt>
                <c:pt idx="4">
                  <c:v>17307,69231</c:v>
                </c:pt>
                <c:pt idx="5">
                  <c:v>20584,61538</c:v>
                </c:pt>
                <c:pt idx="6">
                  <c:v>23861,53846</c:v>
                </c:pt>
                <c:pt idx="7">
                  <c:v>27138,46154</c:v>
                </c:pt>
                <c:pt idx="8">
                  <c:v>30415,38462</c:v>
                </c:pt>
                <c:pt idx="9">
                  <c:v>33692,30769</c:v>
                </c:pt>
                <c:pt idx="10">
                  <c:v>36969,23077</c:v>
                </c:pt>
                <c:pt idx="11">
                  <c:v>40246,15385</c:v>
                </c:pt>
                <c:pt idx="12">
                  <c:v>43523,07692</c:v>
                </c:pt>
                <c:pt idx="13">
                  <c:v>Еще</c:v>
                </c:pt>
              </c:strCache>
            </c:strRef>
          </c:cat>
          <c:val>
            <c:numRef>
              <c:f>'По годам'!$H$81:$H$94</c:f>
              <c:numCache>
                <c:formatCode>General</c:formatCode>
                <c:ptCount val="14"/>
                <c:pt idx="0">
                  <c:v>1</c:v>
                </c:pt>
                <c:pt idx="1">
                  <c:v>43</c:v>
                </c:pt>
                <c:pt idx="2">
                  <c:v>43</c:v>
                </c:pt>
                <c:pt idx="3">
                  <c:v>24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  <c:pt idx="7">
                  <c:v>16</c:v>
                </c:pt>
                <c:pt idx="8">
                  <c:v>10</c:v>
                </c:pt>
                <c:pt idx="9">
                  <c:v>7</c:v>
                </c:pt>
                <c:pt idx="10">
                  <c:v>6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D4-4548-8E07-14B4D9C5E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9970576"/>
        <c:axId val="1739971056"/>
      </c:barChart>
      <c:catAx>
        <c:axId val="173997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9971056"/>
        <c:crosses val="autoZero"/>
        <c:auto val="1"/>
        <c:lblAlgn val="ctr"/>
        <c:lblOffset val="100"/>
        <c:noMultiLvlLbl val="0"/>
      </c:catAx>
      <c:valAx>
        <c:axId val="1739971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9970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[ЛБ3. Excel. С.П. Карамин.xlsx]Сводные!Сводная таблица3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Сводные!$B$3</c:f>
              <c:strCache>
                <c:ptCount val="1"/>
                <c:pt idx="0">
                  <c:v>ВЫручка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Сводные!$A$4:$A$19</c:f>
              <c:multiLvlStrCache>
                <c:ptCount val="12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Сводные!$B$4:$B$19</c:f>
              <c:numCache>
                <c:formatCode>General</c:formatCode>
                <c:ptCount val="12"/>
                <c:pt idx="0">
                  <c:v>477500</c:v>
                </c:pt>
                <c:pt idx="1">
                  <c:v>528000</c:v>
                </c:pt>
                <c:pt idx="2">
                  <c:v>565200</c:v>
                </c:pt>
                <c:pt idx="3">
                  <c:v>607100</c:v>
                </c:pt>
                <c:pt idx="4">
                  <c:v>576400</c:v>
                </c:pt>
                <c:pt idx="5">
                  <c:v>623700</c:v>
                </c:pt>
                <c:pt idx="6">
                  <c:v>657700</c:v>
                </c:pt>
                <c:pt idx="7">
                  <c:v>712600</c:v>
                </c:pt>
                <c:pt idx="8">
                  <c:v>705700</c:v>
                </c:pt>
                <c:pt idx="9">
                  <c:v>730400</c:v>
                </c:pt>
                <c:pt idx="10">
                  <c:v>801700</c:v>
                </c:pt>
                <c:pt idx="11">
                  <c:v>873200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3-4ACA-91C4-33975BA033BA}"/>
            </c:ext>
          </c:extLst>
        </c:ser>
        <c:ser>
          <c:idx val="1"/>
          <c:order val="1"/>
          <c:tx>
            <c:strRef>
              <c:f>Сводные!$C$3</c:f>
              <c:strCache>
                <c:ptCount val="1"/>
                <c:pt idx="0">
                  <c:v>Среднее по полю Сумма заказа2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Сводные!$A$4:$A$19</c:f>
              <c:multiLvlStrCache>
                <c:ptCount val="12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Сводные!$C$4:$C$19</c:f>
              <c:numCache>
                <c:formatCode>General</c:formatCode>
                <c:ptCount val="12"/>
                <c:pt idx="0">
                  <c:v>11104.651162790698</c:v>
                </c:pt>
                <c:pt idx="1">
                  <c:v>11733.333333333334</c:v>
                </c:pt>
                <c:pt idx="2">
                  <c:v>12560</c:v>
                </c:pt>
                <c:pt idx="3">
                  <c:v>14454.761904761905</c:v>
                </c:pt>
                <c:pt idx="4">
                  <c:v>12263.829787234043</c:v>
                </c:pt>
                <c:pt idx="5">
                  <c:v>12993.75</c:v>
                </c:pt>
                <c:pt idx="6">
                  <c:v>14297.826086956522</c:v>
                </c:pt>
                <c:pt idx="7">
                  <c:v>16195.454545454546</c:v>
                </c:pt>
                <c:pt idx="8">
                  <c:v>14114</c:v>
                </c:pt>
                <c:pt idx="9">
                  <c:v>14608</c:v>
                </c:pt>
                <c:pt idx="10">
                  <c:v>16702.083333333332</c:v>
                </c:pt>
                <c:pt idx="11">
                  <c:v>18578.723404255321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3-4ACA-91C4-33975BA03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233056"/>
        <c:axId val="246234976"/>
      </c:barChart>
      <c:catAx>
        <c:axId val="24623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234976"/>
        <c:crosses val="autoZero"/>
        <c:auto val="1"/>
        <c:lblAlgn val="ctr"/>
        <c:lblOffset val="100"/>
        <c:noMultiLvlLbl val="0"/>
      </c:catAx>
      <c:valAx>
        <c:axId val="2462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23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[ЛБ3. Excel. С.П. Карамин.xlsx]Сводные!Сводная таблица4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Сводные!$B$23:$B$27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Сводные!$A$28:$A$34</c:f>
              <c:strCache>
                <c:ptCount val="6"/>
                <c:pt idx="0">
                  <c:v>Дом и сад</c:v>
                </c:pt>
                <c:pt idx="1">
                  <c:v>Книги</c:v>
                </c:pt>
                <c:pt idx="2">
                  <c:v>Красота</c:v>
                </c:pt>
                <c:pt idx="3">
                  <c:v>Одежда</c:v>
                </c:pt>
                <c:pt idx="4">
                  <c:v>Спорт</c:v>
                </c:pt>
                <c:pt idx="5">
                  <c:v>Электроника</c:v>
                </c:pt>
              </c:strCache>
            </c:strRef>
          </c:cat>
          <c:val>
            <c:numRef>
              <c:f>Сводные!$B$28:$B$34</c:f>
              <c:numCache>
                <c:formatCode>0.00%</c:formatCode>
                <c:ptCount val="6"/>
                <c:pt idx="0">
                  <c:v>0.14285714285714285</c:v>
                </c:pt>
                <c:pt idx="1">
                  <c:v>0.13714285714285715</c:v>
                </c:pt>
                <c:pt idx="2">
                  <c:v>0.14285714285714285</c:v>
                </c:pt>
                <c:pt idx="3">
                  <c:v>0.14285714285714285</c:v>
                </c:pt>
                <c:pt idx="4">
                  <c:v>0.16</c:v>
                </c:pt>
                <c:pt idx="5">
                  <c:v>0.2742857142857143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67-4D38-9C46-F0F88198400D}"/>
            </c:ext>
          </c:extLst>
        </c:ser>
        <c:ser>
          <c:idx val="1"/>
          <c:order val="1"/>
          <c:tx>
            <c:strRef>
              <c:f>Сводные!$C$23:$C$27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Сводные!$A$28:$A$34</c:f>
              <c:strCache>
                <c:ptCount val="6"/>
                <c:pt idx="0">
                  <c:v>Дом и сад</c:v>
                </c:pt>
                <c:pt idx="1">
                  <c:v>Книги</c:v>
                </c:pt>
                <c:pt idx="2">
                  <c:v>Красота</c:v>
                </c:pt>
                <c:pt idx="3">
                  <c:v>Одежда</c:v>
                </c:pt>
                <c:pt idx="4">
                  <c:v>Спорт</c:v>
                </c:pt>
                <c:pt idx="5">
                  <c:v>Электроника</c:v>
                </c:pt>
              </c:strCache>
            </c:strRef>
          </c:cat>
          <c:val>
            <c:numRef>
              <c:f>Сводные!$C$28:$C$34</c:f>
              <c:numCache>
                <c:formatCode>0.00%</c:formatCode>
                <c:ptCount val="6"/>
                <c:pt idx="0">
                  <c:v>0.14054054054054055</c:v>
                </c:pt>
                <c:pt idx="1">
                  <c:v>0.14054054054054055</c:v>
                </c:pt>
                <c:pt idx="2">
                  <c:v>0.14054054054054055</c:v>
                </c:pt>
                <c:pt idx="3">
                  <c:v>0.14594594594594595</c:v>
                </c:pt>
                <c:pt idx="4">
                  <c:v>0.15675675675675677</c:v>
                </c:pt>
                <c:pt idx="5">
                  <c:v>0.27567567567567569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67-4D38-9C46-F0F88198400D}"/>
            </c:ext>
          </c:extLst>
        </c:ser>
        <c:ser>
          <c:idx val="2"/>
          <c:order val="2"/>
          <c:tx>
            <c:strRef>
              <c:f>Сводные!$D$23:$D$27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Сводные!$A$28:$A$34</c:f>
              <c:strCache>
                <c:ptCount val="6"/>
                <c:pt idx="0">
                  <c:v>Дом и сад</c:v>
                </c:pt>
                <c:pt idx="1">
                  <c:v>Книги</c:v>
                </c:pt>
                <c:pt idx="2">
                  <c:v>Красота</c:v>
                </c:pt>
                <c:pt idx="3">
                  <c:v>Одежда</c:v>
                </c:pt>
                <c:pt idx="4">
                  <c:v>Спорт</c:v>
                </c:pt>
                <c:pt idx="5">
                  <c:v>Электроника</c:v>
                </c:pt>
              </c:strCache>
            </c:strRef>
          </c:cat>
          <c:val>
            <c:numRef>
              <c:f>Сводные!$D$28:$D$34</c:f>
              <c:numCache>
                <c:formatCode>0.00%</c:formatCode>
                <c:ptCount val="6"/>
                <c:pt idx="0">
                  <c:v>0.14358974358974358</c:v>
                </c:pt>
                <c:pt idx="1">
                  <c:v>0.13846153846153847</c:v>
                </c:pt>
                <c:pt idx="2">
                  <c:v>0.14358974358974358</c:v>
                </c:pt>
                <c:pt idx="3">
                  <c:v>0.14358974358974358</c:v>
                </c:pt>
                <c:pt idx="4">
                  <c:v>0.15897435897435896</c:v>
                </c:pt>
                <c:pt idx="5">
                  <c:v>0.27179487179487177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67-4D38-9C46-F0F881984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536928"/>
        <c:axId val="341549408"/>
      </c:barChart>
      <c:catAx>
        <c:axId val="34153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549408"/>
        <c:crosses val="autoZero"/>
        <c:auto val="1"/>
        <c:lblAlgn val="ctr"/>
        <c:lblOffset val="100"/>
        <c:noMultiLvlLbl val="0"/>
      </c:catAx>
      <c:valAx>
        <c:axId val="3415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53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[ЛБ3. Excel. С.П. Карамин.xlsx]Сводные!Сводная таблица5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Сводные!$B$44:$B$45</c:f>
              <c:strCache>
                <c:ptCount val="1"/>
                <c:pt idx="0">
                  <c:v>Иванов А.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Сводные!$A$46:$A$61</c:f>
              <c:multiLvlStrCache>
                <c:ptCount val="12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Сводные!$B$46:$B$61</c:f>
              <c:numCache>
                <c:formatCode>#\ ##0.00_ ;[Red]\-#\ ##0.00\ </c:formatCode>
                <c:ptCount val="12"/>
                <c:pt idx="0">
                  <c:v>8488.8888888888887</c:v>
                </c:pt>
                <c:pt idx="1">
                  <c:v>10637.5</c:v>
                </c:pt>
                <c:pt idx="2">
                  <c:v>10770</c:v>
                </c:pt>
                <c:pt idx="3">
                  <c:v>15925</c:v>
                </c:pt>
                <c:pt idx="4">
                  <c:v>10210</c:v>
                </c:pt>
                <c:pt idx="5">
                  <c:v>12990</c:v>
                </c:pt>
                <c:pt idx="6">
                  <c:v>13200</c:v>
                </c:pt>
                <c:pt idx="7">
                  <c:v>14455.555555555555</c:v>
                </c:pt>
                <c:pt idx="8">
                  <c:v>11380</c:v>
                </c:pt>
                <c:pt idx="9">
                  <c:v>14109.09090909091</c:v>
                </c:pt>
                <c:pt idx="10">
                  <c:v>15133.333333333334</c:v>
                </c:pt>
                <c:pt idx="11">
                  <c:v>16050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32-4689-AE91-14809B4C5319}"/>
            </c:ext>
          </c:extLst>
        </c:ser>
        <c:ser>
          <c:idx val="1"/>
          <c:order val="1"/>
          <c:tx>
            <c:strRef>
              <c:f>Сводные!$C$44:$C$45</c:f>
              <c:strCache>
                <c:ptCount val="1"/>
                <c:pt idx="0">
                  <c:v>Козлов Г.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Сводные!$A$46:$A$61</c:f>
              <c:multiLvlStrCache>
                <c:ptCount val="12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Сводные!$C$46:$C$61</c:f>
              <c:numCache>
                <c:formatCode>#\ ##0.00_ ;[Red]\-#\ ##0.00\ </c:formatCode>
                <c:ptCount val="12"/>
                <c:pt idx="0">
                  <c:v>9600</c:v>
                </c:pt>
                <c:pt idx="1">
                  <c:v>10477.777777777777</c:v>
                </c:pt>
                <c:pt idx="2">
                  <c:v>14066.666666666666</c:v>
                </c:pt>
                <c:pt idx="3">
                  <c:v>15100</c:v>
                </c:pt>
                <c:pt idx="4">
                  <c:v>11677.777777777777</c:v>
                </c:pt>
                <c:pt idx="5">
                  <c:v>12820</c:v>
                </c:pt>
                <c:pt idx="6">
                  <c:v>12322.222222222223</c:v>
                </c:pt>
                <c:pt idx="7">
                  <c:v>14562.5</c:v>
                </c:pt>
                <c:pt idx="8">
                  <c:v>14530</c:v>
                </c:pt>
                <c:pt idx="9">
                  <c:v>14640</c:v>
                </c:pt>
                <c:pt idx="10">
                  <c:v>14022.222222222223</c:v>
                </c:pt>
                <c:pt idx="11">
                  <c:v>15655.555555555555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32-4689-AE91-14809B4C5319}"/>
            </c:ext>
          </c:extLst>
        </c:ser>
        <c:ser>
          <c:idx val="2"/>
          <c:order val="2"/>
          <c:tx>
            <c:strRef>
              <c:f>Сводные!$D$44:$D$45</c:f>
              <c:strCache>
                <c:ptCount val="1"/>
                <c:pt idx="0">
                  <c:v>Новиков Д.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Сводные!$A$46:$A$61</c:f>
              <c:multiLvlStrCache>
                <c:ptCount val="12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Сводные!$D$46:$D$61</c:f>
              <c:numCache>
                <c:formatCode>#\ ##0.00_ ;[Red]\-#\ ##0.00\ </c:formatCode>
                <c:ptCount val="12"/>
                <c:pt idx="0">
                  <c:v>15237.5</c:v>
                </c:pt>
                <c:pt idx="1">
                  <c:v>12240</c:v>
                </c:pt>
                <c:pt idx="2">
                  <c:v>12225</c:v>
                </c:pt>
                <c:pt idx="3">
                  <c:v>13077.777777777777</c:v>
                </c:pt>
                <c:pt idx="4">
                  <c:v>15870</c:v>
                </c:pt>
                <c:pt idx="5">
                  <c:v>11820</c:v>
                </c:pt>
                <c:pt idx="6">
                  <c:v>16077.777777777777</c:v>
                </c:pt>
                <c:pt idx="7">
                  <c:v>17425</c:v>
                </c:pt>
                <c:pt idx="8">
                  <c:v>18240</c:v>
                </c:pt>
                <c:pt idx="9">
                  <c:v>13327.272727272728</c:v>
                </c:pt>
                <c:pt idx="10">
                  <c:v>18677.777777777777</c:v>
                </c:pt>
                <c:pt idx="11">
                  <c:v>21077.777777777777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32-4689-AE91-14809B4C5319}"/>
            </c:ext>
          </c:extLst>
        </c:ser>
        <c:ser>
          <c:idx val="3"/>
          <c:order val="3"/>
          <c:tx>
            <c:strRef>
              <c:f>Сводные!$E$44:$E$45</c:f>
              <c:strCache>
                <c:ptCount val="1"/>
                <c:pt idx="0">
                  <c:v>Петров Б.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Сводные!$A$46:$A$61</c:f>
              <c:multiLvlStrCache>
                <c:ptCount val="12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Сводные!$E$46:$E$61</c:f>
              <c:numCache>
                <c:formatCode>#\ ##0.00_ ;[Red]\-#\ ##0.00\ </c:formatCode>
                <c:ptCount val="12"/>
                <c:pt idx="0">
                  <c:v>10012.5</c:v>
                </c:pt>
                <c:pt idx="1">
                  <c:v>12688.888888888889</c:v>
                </c:pt>
                <c:pt idx="2">
                  <c:v>14400</c:v>
                </c:pt>
                <c:pt idx="3">
                  <c:v>15400</c:v>
                </c:pt>
                <c:pt idx="4">
                  <c:v>11300</c:v>
                </c:pt>
                <c:pt idx="5">
                  <c:v>13000</c:v>
                </c:pt>
                <c:pt idx="6">
                  <c:v>14380</c:v>
                </c:pt>
                <c:pt idx="7">
                  <c:v>20833.333333333332</c:v>
                </c:pt>
                <c:pt idx="8">
                  <c:v>13181.818181818182</c:v>
                </c:pt>
                <c:pt idx="9">
                  <c:v>14900</c:v>
                </c:pt>
                <c:pt idx="10">
                  <c:v>18081.81818181818</c:v>
                </c:pt>
                <c:pt idx="11">
                  <c:v>24677.777777777777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32-4689-AE91-14809B4C5319}"/>
            </c:ext>
          </c:extLst>
        </c:ser>
        <c:ser>
          <c:idx val="4"/>
          <c:order val="4"/>
          <c:tx>
            <c:strRef>
              <c:f>Сводные!$F$44:$F$45</c:f>
              <c:strCache>
                <c:ptCount val="1"/>
                <c:pt idx="0">
                  <c:v>Сидоров В.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Сводные!$A$46:$A$61</c:f>
              <c:multiLvlStrCache>
                <c:ptCount val="12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Сводные!$F$46:$F$61</c:f>
              <c:numCache>
                <c:formatCode>#\ ##0.00_ ;[Red]\-#\ ##0.00\ </c:formatCode>
                <c:ptCount val="12"/>
                <c:pt idx="0">
                  <c:v>12522.222222222223</c:v>
                </c:pt>
                <c:pt idx="1">
                  <c:v>12444.444444444445</c:v>
                </c:pt>
                <c:pt idx="2">
                  <c:v>11500</c:v>
                </c:pt>
                <c:pt idx="3">
                  <c:v>12825</c:v>
                </c:pt>
                <c:pt idx="4">
                  <c:v>12187.5</c:v>
                </c:pt>
                <c:pt idx="5">
                  <c:v>14340</c:v>
                </c:pt>
                <c:pt idx="6">
                  <c:v>15500</c:v>
                </c:pt>
                <c:pt idx="7">
                  <c:v>13910</c:v>
                </c:pt>
                <c:pt idx="8">
                  <c:v>13244.444444444445</c:v>
                </c:pt>
                <c:pt idx="9">
                  <c:v>16300</c:v>
                </c:pt>
                <c:pt idx="10">
                  <c:v>17230</c:v>
                </c:pt>
                <c:pt idx="11">
                  <c:v>16000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32-4689-AE91-14809B4C5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56912"/>
        <c:axId val="156859312"/>
      </c:lineChart>
      <c:catAx>
        <c:axId val="15685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859312"/>
        <c:crosses val="autoZero"/>
        <c:auto val="1"/>
        <c:lblAlgn val="ctr"/>
        <c:lblOffset val="100"/>
        <c:noMultiLvlLbl val="0"/>
      </c:catAx>
      <c:valAx>
        <c:axId val="15685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_ ;[Red]\-#\ ##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85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[ЛБ3. Excel. С.П. Карамин.xlsx]Сводные!Сводная таблица6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Сводные!$B$68:$B$69</c:f>
              <c:strCache>
                <c:ptCount val="1"/>
                <c:pt idx="0">
                  <c:v>Екатеринбург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Сводные!$A$70:$A$85</c:f>
              <c:multiLvlStrCache>
                <c:ptCount val="12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Сводные!$B$70:$B$85</c:f>
              <c:numCache>
                <c:formatCode>0.00_ ;[Red]\-0.00\ </c:formatCode>
                <c:ptCount val="12"/>
                <c:pt idx="0">
                  <c:v>121900</c:v>
                </c:pt>
                <c:pt idx="1">
                  <c:v>122400</c:v>
                </c:pt>
                <c:pt idx="2">
                  <c:v>97800</c:v>
                </c:pt>
                <c:pt idx="3">
                  <c:v>117700</c:v>
                </c:pt>
                <c:pt idx="4">
                  <c:v>158700</c:v>
                </c:pt>
                <c:pt idx="5">
                  <c:v>118200</c:v>
                </c:pt>
                <c:pt idx="6">
                  <c:v>144700</c:v>
                </c:pt>
                <c:pt idx="7">
                  <c:v>139400</c:v>
                </c:pt>
                <c:pt idx="8">
                  <c:v>182400</c:v>
                </c:pt>
                <c:pt idx="9">
                  <c:v>146600</c:v>
                </c:pt>
                <c:pt idx="10">
                  <c:v>168100</c:v>
                </c:pt>
                <c:pt idx="11">
                  <c:v>189700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D6-46C6-B654-C55911CEF926}"/>
            </c:ext>
          </c:extLst>
        </c:ser>
        <c:ser>
          <c:idx val="1"/>
          <c:order val="1"/>
          <c:tx>
            <c:strRef>
              <c:f>Сводные!$C$68:$C$69</c:f>
              <c:strCache>
                <c:ptCount val="1"/>
                <c:pt idx="0">
                  <c:v>Казань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Сводные!$A$70:$A$85</c:f>
              <c:multiLvlStrCache>
                <c:ptCount val="12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Сводные!$C$70:$C$85</c:f>
              <c:numCache>
                <c:formatCode>0.00_ ;[Red]\-0.00\ </c:formatCode>
                <c:ptCount val="12"/>
                <c:pt idx="0">
                  <c:v>112700</c:v>
                </c:pt>
                <c:pt idx="1">
                  <c:v>112000</c:v>
                </c:pt>
                <c:pt idx="2">
                  <c:v>103500</c:v>
                </c:pt>
                <c:pt idx="3">
                  <c:v>102600</c:v>
                </c:pt>
                <c:pt idx="4">
                  <c:v>97500</c:v>
                </c:pt>
                <c:pt idx="5">
                  <c:v>143400</c:v>
                </c:pt>
                <c:pt idx="6">
                  <c:v>139500</c:v>
                </c:pt>
                <c:pt idx="7">
                  <c:v>139100</c:v>
                </c:pt>
                <c:pt idx="8">
                  <c:v>119200</c:v>
                </c:pt>
                <c:pt idx="9">
                  <c:v>163000</c:v>
                </c:pt>
                <c:pt idx="10">
                  <c:v>172300</c:v>
                </c:pt>
                <c:pt idx="11">
                  <c:v>160000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D6-46C6-B654-C55911CEF926}"/>
            </c:ext>
          </c:extLst>
        </c:ser>
        <c:ser>
          <c:idx val="2"/>
          <c:order val="2"/>
          <c:tx>
            <c:strRef>
              <c:f>Сводные!$D$68:$D$69</c:f>
              <c:strCache>
                <c:ptCount val="1"/>
                <c:pt idx="0">
                  <c:v>Москва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Сводные!$A$70:$A$85</c:f>
              <c:multiLvlStrCache>
                <c:ptCount val="12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Сводные!$D$70:$D$85</c:f>
              <c:numCache>
                <c:formatCode>0.00_ ;[Red]\-0.00\ </c:formatCode>
                <c:ptCount val="12"/>
                <c:pt idx="0">
                  <c:v>76400</c:v>
                </c:pt>
                <c:pt idx="1">
                  <c:v>85100</c:v>
                </c:pt>
                <c:pt idx="2">
                  <c:v>107700</c:v>
                </c:pt>
                <c:pt idx="3">
                  <c:v>127400</c:v>
                </c:pt>
                <c:pt idx="4">
                  <c:v>102100</c:v>
                </c:pt>
                <c:pt idx="5">
                  <c:v>129900</c:v>
                </c:pt>
                <c:pt idx="6">
                  <c:v>118800</c:v>
                </c:pt>
                <c:pt idx="7">
                  <c:v>130100</c:v>
                </c:pt>
                <c:pt idx="8">
                  <c:v>113800</c:v>
                </c:pt>
                <c:pt idx="9">
                  <c:v>155200</c:v>
                </c:pt>
                <c:pt idx="10">
                  <c:v>136200</c:v>
                </c:pt>
                <c:pt idx="11">
                  <c:v>160500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D6-46C6-B654-C55911CEF926}"/>
            </c:ext>
          </c:extLst>
        </c:ser>
        <c:ser>
          <c:idx val="3"/>
          <c:order val="3"/>
          <c:tx>
            <c:strRef>
              <c:f>Сводные!$E$68:$E$69</c:f>
              <c:strCache>
                <c:ptCount val="1"/>
                <c:pt idx="0">
                  <c:v>Новосибирск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Сводные!$A$70:$A$85</c:f>
              <c:multiLvlStrCache>
                <c:ptCount val="12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Сводные!$E$70:$E$85</c:f>
              <c:numCache>
                <c:formatCode>0.00_ ;[Red]\-0.00\ </c:formatCode>
                <c:ptCount val="12"/>
                <c:pt idx="0">
                  <c:v>86400</c:v>
                </c:pt>
                <c:pt idx="1">
                  <c:v>94300</c:v>
                </c:pt>
                <c:pt idx="2">
                  <c:v>126600</c:v>
                </c:pt>
                <c:pt idx="3">
                  <c:v>120800</c:v>
                </c:pt>
                <c:pt idx="4">
                  <c:v>105100</c:v>
                </c:pt>
                <c:pt idx="5">
                  <c:v>128200</c:v>
                </c:pt>
                <c:pt idx="6">
                  <c:v>110900</c:v>
                </c:pt>
                <c:pt idx="7">
                  <c:v>116500</c:v>
                </c:pt>
                <c:pt idx="8">
                  <c:v>145300</c:v>
                </c:pt>
                <c:pt idx="9">
                  <c:v>146400</c:v>
                </c:pt>
                <c:pt idx="10">
                  <c:v>126200</c:v>
                </c:pt>
                <c:pt idx="11">
                  <c:v>140900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D6-46C6-B654-C55911CEF926}"/>
            </c:ext>
          </c:extLst>
        </c:ser>
        <c:ser>
          <c:idx val="4"/>
          <c:order val="4"/>
          <c:tx>
            <c:strRef>
              <c:f>Сводные!$F$68:$F$69</c:f>
              <c:strCache>
                <c:ptCount val="1"/>
                <c:pt idx="0">
                  <c:v>СПб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Сводные!$A$70:$A$85</c:f>
              <c:multiLvlStrCache>
                <c:ptCount val="12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Сводные!$F$70:$F$85</c:f>
              <c:numCache>
                <c:formatCode>0.00_ ;[Red]\-0.00\ </c:formatCode>
                <c:ptCount val="12"/>
                <c:pt idx="0">
                  <c:v>80100</c:v>
                </c:pt>
                <c:pt idx="1">
                  <c:v>114200</c:v>
                </c:pt>
                <c:pt idx="2">
                  <c:v>129600</c:v>
                </c:pt>
                <c:pt idx="3">
                  <c:v>138600</c:v>
                </c:pt>
                <c:pt idx="4">
                  <c:v>113000</c:v>
                </c:pt>
                <c:pt idx="5">
                  <c:v>104000</c:v>
                </c:pt>
                <c:pt idx="6">
                  <c:v>143800</c:v>
                </c:pt>
                <c:pt idx="7">
                  <c:v>187500</c:v>
                </c:pt>
                <c:pt idx="8">
                  <c:v>145000</c:v>
                </c:pt>
                <c:pt idx="9">
                  <c:v>119200</c:v>
                </c:pt>
                <c:pt idx="10">
                  <c:v>198900</c:v>
                </c:pt>
                <c:pt idx="11">
                  <c:v>222100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D6-46C6-B654-C55911CEF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66512"/>
        <c:axId val="339216752"/>
      </c:lineChart>
      <c:catAx>
        <c:axId val="15686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9216752"/>
        <c:crosses val="autoZero"/>
        <c:auto val="1"/>
        <c:lblAlgn val="ctr"/>
        <c:lblOffset val="100"/>
        <c:noMultiLvlLbl val="0"/>
      </c:catAx>
      <c:valAx>
        <c:axId val="33921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;[Red]\-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86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'Динамика и тренды'!$C$1</c:f>
              <c:strCache>
                <c:ptCount val="1"/>
                <c:pt idx="0">
                  <c:v>Цепной прирост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'Динамика и тренды'!$A$2:$A$38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'Динамика и тренды'!$C$2:$C$38</c:f>
              <c:numCache>
                <c:formatCode>0%</c:formatCode>
                <c:ptCount val="37"/>
                <c:pt idx="1">
                  <c:v>-2.3240371845949535E-2</c:v>
                </c:pt>
                <c:pt idx="2">
                  <c:v>0.22229775662814413</c:v>
                </c:pt>
                <c:pt idx="3">
                  <c:v>-0.11067853170189099</c:v>
                </c:pt>
                <c:pt idx="4">
                  <c:v>0.17573483427141964</c:v>
                </c:pt>
                <c:pt idx="5">
                  <c:v>-4.2021276595744679E-2</c:v>
                </c:pt>
                <c:pt idx="6">
                  <c:v>-5.1082731815657971E-2</c:v>
                </c:pt>
                <c:pt idx="7">
                  <c:v>0.12990052662375659</c:v>
                </c:pt>
                <c:pt idx="8">
                  <c:v>4.1947177628171933E-2</c:v>
                </c:pt>
                <c:pt idx="9">
                  <c:v>8.1013916500994029E-2</c:v>
                </c:pt>
                <c:pt idx="10">
                  <c:v>-8.7816091954022985E-2</c:v>
                </c:pt>
                <c:pt idx="11">
                  <c:v>-3.6290322580645164E-2</c:v>
                </c:pt>
                <c:pt idx="12">
                  <c:v>7.3221757322175729E-2</c:v>
                </c:pt>
                <c:pt idx="13">
                  <c:v>-0.14327485380116958</c:v>
                </c:pt>
                <c:pt idx="14">
                  <c:v>0.11149032992036405</c:v>
                </c:pt>
                <c:pt idx="15">
                  <c:v>-1.3817809621289662E-2</c:v>
                </c:pt>
                <c:pt idx="16">
                  <c:v>0.14063310845874416</c:v>
                </c:pt>
                <c:pt idx="17">
                  <c:v>-3.9126478616924476E-2</c:v>
                </c:pt>
                <c:pt idx="18">
                  <c:v>4.1193181818181816E-2</c:v>
                </c:pt>
                <c:pt idx="19">
                  <c:v>-6.7303319690768526E-2</c:v>
                </c:pt>
                <c:pt idx="20">
                  <c:v>0.13456850316918575</c:v>
                </c:pt>
                <c:pt idx="21">
                  <c:v>-5.5865921787709499E-3</c:v>
                </c:pt>
                <c:pt idx="22">
                  <c:v>-5.3586862575626622E-2</c:v>
                </c:pt>
                <c:pt idx="23">
                  <c:v>0.19726027397260273</c:v>
                </c:pt>
                <c:pt idx="24">
                  <c:v>-4.8817696414950422E-2</c:v>
                </c:pt>
                <c:pt idx="25">
                  <c:v>-0.16720128307939053</c:v>
                </c:pt>
                <c:pt idx="26">
                  <c:v>0.19691863264323545</c:v>
                </c:pt>
                <c:pt idx="27">
                  <c:v>-7.0394207562349154E-2</c:v>
                </c:pt>
                <c:pt idx="28">
                  <c:v>0.10688013846819559</c:v>
                </c:pt>
                <c:pt idx="29">
                  <c:v>-4.8084440969507425E-2</c:v>
                </c:pt>
                <c:pt idx="30">
                  <c:v>3.7782340862422999E-2</c:v>
                </c:pt>
                <c:pt idx="31">
                  <c:v>6.2129006727344678E-2</c:v>
                </c:pt>
                <c:pt idx="32">
                  <c:v>4.5454545454545456E-2</c:v>
                </c:pt>
                <c:pt idx="33">
                  <c:v>-2.2808267997148968E-2</c:v>
                </c:pt>
                <c:pt idx="34">
                  <c:v>2.224653537563822E-2</c:v>
                </c:pt>
                <c:pt idx="35">
                  <c:v>0.13699607563325009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4-4413-BC74-7BC9F6464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834736"/>
        <c:axId val="441830896"/>
      </c:barChart>
      <c:catAx>
        <c:axId val="44183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830896"/>
        <c:crosses val="autoZero"/>
        <c:auto val="1"/>
        <c:lblAlgn val="ctr"/>
        <c:lblOffset val="100"/>
        <c:noMultiLvlLbl val="0"/>
      </c:catAx>
      <c:valAx>
        <c:axId val="4418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83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'Динамика и тренды'!$D$1</c:f>
              <c:strCache>
                <c:ptCount val="1"/>
                <c:pt idx="0">
                  <c:v>Базисный прирост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'Динамика и тренды'!$A$2:$A$38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'Динамика и тренды'!$D$2:$D$38</c:f>
              <c:numCache>
                <c:formatCode>0%</c:formatCode>
                <c:ptCount val="37"/>
                <c:pt idx="1">
                  <c:v>-2.3240371845949535E-2</c:v>
                </c:pt>
                <c:pt idx="2">
                  <c:v>0.19389110225763612</c:v>
                </c:pt>
                <c:pt idx="3">
                  <c:v>6.1752988047808766E-2</c:v>
                </c:pt>
                <c:pt idx="4">
                  <c:v>0.24833997343957503</c:v>
                </c:pt>
                <c:pt idx="5">
                  <c:v>0.19588313413014607</c:v>
                </c:pt>
                <c:pt idx="6">
                  <c:v>0.1347941567065073</c:v>
                </c:pt>
                <c:pt idx="7">
                  <c:v>0.28220451527224438</c:v>
                </c:pt>
                <c:pt idx="8">
                  <c:v>0.33598937583001326</c:v>
                </c:pt>
                <c:pt idx="9">
                  <c:v>0.44422310756972111</c:v>
                </c:pt>
                <c:pt idx="10">
                  <c:v>0.31739707835325365</c:v>
                </c:pt>
                <c:pt idx="11">
                  <c:v>0.26958831341301459</c:v>
                </c:pt>
                <c:pt idx="12">
                  <c:v>0.36254980079681276</c:v>
                </c:pt>
                <c:pt idx="13">
                  <c:v>0.16733067729083664</c:v>
                </c:pt>
                <c:pt idx="14">
                  <c:v>0.29747675962815406</c:v>
                </c:pt>
                <c:pt idx="15">
                  <c:v>0.27954847277556438</c:v>
                </c:pt>
                <c:pt idx="16">
                  <c:v>0.45949535192563079</c:v>
                </c:pt>
                <c:pt idx="17">
                  <c:v>0.40239043824701193</c:v>
                </c:pt>
                <c:pt idx="18">
                  <c:v>0.46015936254980078</c:v>
                </c:pt>
                <c:pt idx="19">
                  <c:v>0.36188579017264277</c:v>
                </c:pt>
                <c:pt idx="20">
                  <c:v>0.54515272244355906</c:v>
                </c:pt>
                <c:pt idx="21">
                  <c:v>0.53652058432934924</c:v>
                </c:pt>
                <c:pt idx="22">
                  <c:v>0.4541832669322709</c:v>
                </c:pt>
                <c:pt idx="23">
                  <c:v>0.74103585657370519</c:v>
                </c:pt>
                <c:pt idx="24">
                  <c:v>0.65604249667994685</c:v>
                </c:pt>
                <c:pt idx="25">
                  <c:v>0.37915006640106241</c:v>
                </c:pt>
                <c:pt idx="26">
                  <c:v>0.65073041168658696</c:v>
                </c:pt>
                <c:pt idx="27">
                  <c:v>0.53452855245683928</c:v>
                </c:pt>
                <c:pt idx="28">
                  <c:v>0.69853917662682607</c:v>
                </c:pt>
                <c:pt idx="29">
                  <c:v>0.61686586985391767</c:v>
                </c:pt>
                <c:pt idx="30">
                  <c:v>0.67795484727755639</c:v>
                </c:pt>
                <c:pt idx="31">
                  <c:v>0.78220451527224433</c:v>
                </c:pt>
                <c:pt idx="32">
                  <c:v>0.86321381142098275</c:v>
                </c:pt>
                <c:pt idx="33">
                  <c:v>0.82071713147410363</c:v>
                </c:pt>
                <c:pt idx="34">
                  <c:v>0.86122177954847279</c:v>
                </c:pt>
                <c:pt idx="35">
                  <c:v>1.1162018592297476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F-4066-BDC3-9AF5D0117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766288"/>
        <c:axId val="144766768"/>
      </c:barChart>
      <c:catAx>
        <c:axId val="14476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766768"/>
        <c:crosses val="autoZero"/>
        <c:auto val="1"/>
        <c:lblAlgn val="ctr"/>
        <c:lblOffset val="100"/>
        <c:noMultiLvlLbl val="0"/>
      </c:catAx>
      <c:valAx>
        <c:axId val="1447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76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'Динамика и тренды'!$B$1</c:f>
              <c:strCache>
                <c:ptCount val="1"/>
                <c:pt idx="0">
                  <c:v>Выручка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61543816582831"/>
                  <c:y val="3.98644577796126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'Динамика и тренды'!$A$2:$A$38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'Динамика и тренды'!$B$2:$B$38</c:f>
              <c:numCache>
                <c:formatCode>#\ ##0.00_ ;[Red]\-#\ ##0.00\ </c:formatCode>
                <c:ptCount val="37"/>
                <c:pt idx="0">
                  <c:v>150600</c:v>
                </c:pt>
                <c:pt idx="1">
                  <c:v>147100</c:v>
                </c:pt>
                <c:pt idx="2">
                  <c:v>179800</c:v>
                </c:pt>
                <c:pt idx="3">
                  <c:v>159900</c:v>
                </c:pt>
                <c:pt idx="4">
                  <c:v>188000</c:v>
                </c:pt>
                <c:pt idx="5">
                  <c:v>180100</c:v>
                </c:pt>
                <c:pt idx="6">
                  <c:v>170900</c:v>
                </c:pt>
                <c:pt idx="7">
                  <c:v>193100</c:v>
                </c:pt>
                <c:pt idx="8">
                  <c:v>201200</c:v>
                </c:pt>
                <c:pt idx="9">
                  <c:v>217500</c:v>
                </c:pt>
                <c:pt idx="10">
                  <c:v>198400</c:v>
                </c:pt>
                <c:pt idx="11">
                  <c:v>191200</c:v>
                </c:pt>
                <c:pt idx="12">
                  <c:v>205200</c:v>
                </c:pt>
                <c:pt idx="13">
                  <c:v>175800</c:v>
                </c:pt>
                <c:pt idx="14">
                  <c:v>195400</c:v>
                </c:pt>
                <c:pt idx="15">
                  <c:v>192700</c:v>
                </c:pt>
                <c:pt idx="16">
                  <c:v>219800</c:v>
                </c:pt>
                <c:pt idx="17">
                  <c:v>211200</c:v>
                </c:pt>
                <c:pt idx="18">
                  <c:v>219900</c:v>
                </c:pt>
                <c:pt idx="19">
                  <c:v>205100</c:v>
                </c:pt>
                <c:pt idx="20">
                  <c:v>232700</c:v>
                </c:pt>
                <c:pt idx="21">
                  <c:v>231400</c:v>
                </c:pt>
                <c:pt idx="22">
                  <c:v>219000</c:v>
                </c:pt>
                <c:pt idx="23">
                  <c:v>262200</c:v>
                </c:pt>
                <c:pt idx="24">
                  <c:v>249400</c:v>
                </c:pt>
                <c:pt idx="25">
                  <c:v>207700</c:v>
                </c:pt>
                <c:pt idx="26">
                  <c:v>248600</c:v>
                </c:pt>
                <c:pt idx="27">
                  <c:v>231100</c:v>
                </c:pt>
                <c:pt idx="28">
                  <c:v>255800</c:v>
                </c:pt>
                <c:pt idx="29">
                  <c:v>243500</c:v>
                </c:pt>
                <c:pt idx="30">
                  <c:v>252700</c:v>
                </c:pt>
                <c:pt idx="31">
                  <c:v>268400</c:v>
                </c:pt>
                <c:pt idx="32">
                  <c:v>280600</c:v>
                </c:pt>
                <c:pt idx="33">
                  <c:v>274200</c:v>
                </c:pt>
                <c:pt idx="34">
                  <c:v>280300</c:v>
                </c:pt>
                <c:pt idx="35">
                  <c:v>318700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2F-4F1E-BEF2-95FF60A4E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107568"/>
        <c:axId val="1442108528"/>
      </c:scatterChart>
      <c:valAx>
        <c:axId val="144210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2108528"/>
        <c:crosses val="autoZero"/>
        <c:crossBetween val="midCat"/>
      </c:valAx>
      <c:valAx>
        <c:axId val="14421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_ ;[Red]\-#\ ##0.0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210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рассеивания (часы, учеба, оценка)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'Данные для регрессий'!$C$2</c:f>
              <c:strCache>
                <c:ptCount val="1"/>
                <c:pt idx="0">
                  <c:v>Оценка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887231487368426"/>
                  <c:y val="-8.24587601529572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'Данные для регрессий'!$B$3:$B$22</c:f>
              <c:numCache>
                <c:formatCode>General</c:formatCode>
                <c:ptCount val="20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</c:numCache>
            </c:numRef>
          </c:xVal>
          <c:yVal>
            <c:numRef>
              <c:f>'Данные для регрессий'!$C$3:$C$22</c:f>
              <c:numCache>
                <c:formatCode>General</c:formatCode>
                <c:ptCount val="20"/>
                <c:pt idx="0">
                  <c:v>69.25</c:v>
                </c:pt>
                <c:pt idx="1">
                  <c:v>78.25</c:v>
                </c:pt>
                <c:pt idx="2">
                  <c:v>87.5</c:v>
                </c:pt>
                <c:pt idx="3">
                  <c:v>89.25</c:v>
                </c:pt>
                <c:pt idx="4">
                  <c:v>78.75</c:v>
                </c:pt>
                <c:pt idx="5">
                  <c:v>75.5</c:v>
                </c:pt>
                <c:pt idx="6">
                  <c:v>70.5</c:v>
                </c:pt>
                <c:pt idx="7">
                  <c:v>79.75</c:v>
                </c:pt>
                <c:pt idx="8">
                  <c:v>92.5</c:v>
                </c:pt>
                <c:pt idx="9">
                  <c:v>94.5</c:v>
                </c:pt>
                <c:pt idx="10">
                  <c:v>82.75</c:v>
                </c:pt>
                <c:pt idx="11">
                  <c:v>84.5</c:v>
                </c:pt>
                <c:pt idx="12">
                  <c:v>78.5</c:v>
                </c:pt>
                <c:pt idx="13">
                  <c:v>80.5</c:v>
                </c:pt>
                <c:pt idx="14">
                  <c:v>95.5</c:v>
                </c:pt>
                <c:pt idx="15">
                  <c:v>83.75</c:v>
                </c:pt>
                <c:pt idx="16">
                  <c:v>70</c:v>
                </c:pt>
                <c:pt idx="17">
                  <c:v>79</c:v>
                </c:pt>
                <c:pt idx="18">
                  <c:v>77.5</c:v>
                </c:pt>
                <c:pt idx="19">
                  <c:v>87.5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F9-43A0-82BB-C95467DB1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306896"/>
        <c:axId val="445294896"/>
      </c:scatterChart>
      <c:valAx>
        <c:axId val="445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5294896"/>
        <c:crosses val="autoZero"/>
        <c:crossBetween val="midCat"/>
      </c:valAx>
      <c:valAx>
        <c:axId val="44529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530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Площадь - </a:t>
            </a:r>
            <a:r>
              <a:rPr lang="ru-RU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Стоиомсть аренды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'Данные для регрессий'!$E$28</c:f>
              <c:strCache>
                <c:ptCount val="1"/>
                <c:pt idx="0">
                  <c:v>Аренда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'Данные для регрессий'!$A$29:$A$68</c:f>
              <c:numCache>
                <c:formatCode>#,##0</c:formatCode>
                <c:ptCount val="40"/>
                <c:pt idx="0">
                  <c:v>1602</c:v>
                </c:pt>
                <c:pt idx="1">
                  <c:v>956</c:v>
                </c:pt>
                <c:pt idx="2">
                  <c:v>1462</c:v>
                </c:pt>
                <c:pt idx="3">
                  <c:v>1059</c:v>
                </c:pt>
                <c:pt idx="4">
                  <c:v>1568</c:v>
                </c:pt>
                <c:pt idx="5">
                  <c:v>1581</c:v>
                </c:pt>
                <c:pt idx="6" formatCode="General">
                  <c:v>846</c:v>
                </c:pt>
                <c:pt idx="7">
                  <c:v>1056</c:v>
                </c:pt>
                <c:pt idx="8" formatCode="General">
                  <c:v>939</c:v>
                </c:pt>
                <c:pt idx="9" formatCode="General">
                  <c:v>762</c:v>
                </c:pt>
                <c:pt idx="10">
                  <c:v>1926</c:v>
                </c:pt>
                <c:pt idx="11" formatCode="General">
                  <c:v>902</c:v>
                </c:pt>
                <c:pt idx="12">
                  <c:v>1249</c:v>
                </c:pt>
                <c:pt idx="13" formatCode="General">
                  <c:v>964</c:v>
                </c:pt>
                <c:pt idx="14" formatCode="General">
                  <c:v>948</c:v>
                </c:pt>
                <c:pt idx="15">
                  <c:v>1200</c:v>
                </c:pt>
                <c:pt idx="16" formatCode="General">
                  <c:v>600</c:v>
                </c:pt>
                <c:pt idx="17" formatCode="General">
                  <c:v>985</c:v>
                </c:pt>
                <c:pt idx="18">
                  <c:v>1051</c:v>
                </c:pt>
                <c:pt idx="19" formatCode="General">
                  <c:v>455</c:v>
                </c:pt>
                <c:pt idx="20">
                  <c:v>1557</c:v>
                </c:pt>
                <c:pt idx="21">
                  <c:v>1528</c:v>
                </c:pt>
                <c:pt idx="22">
                  <c:v>1362</c:v>
                </c:pt>
                <c:pt idx="23">
                  <c:v>1498</c:v>
                </c:pt>
                <c:pt idx="24">
                  <c:v>1341</c:v>
                </c:pt>
                <c:pt idx="25">
                  <c:v>1164</c:v>
                </c:pt>
                <c:pt idx="26" formatCode="General">
                  <c:v>828</c:v>
                </c:pt>
                <c:pt idx="27">
                  <c:v>1416</c:v>
                </c:pt>
                <c:pt idx="28">
                  <c:v>1876</c:v>
                </c:pt>
                <c:pt idx="29" formatCode="General">
                  <c:v>998</c:v>
                </c:pt>
                <c:pt idx="30">
                  <c:v>1525</c:v>
                </c:pt>
                <c:pt idx="31">
                  <c:v>1283</c:v>
                </c:pt>
                <c:pt idx="32">
                  <c:v>2920</c:v>
                </c:pt>
                <c:pt idx="33">
                  <c:v>970</c:v>
                </c:pt>
                <c:pt idx="34">
                  <c:v>1775</c:v>
                </c:pt>
                <c:pt idx="35" formatCode="General">
                  <c:v>842</c:v>
                </c:pt>
                <c:pt idx="36" formatCode="General">
                  <c:v>699</c:v>
                </c:pt>
                <c:pt idx="37">
                  <c:v>1139</c:v>
                </c:pt>
                <c:pt idx="38">
                  <c:v>1215</c:v>
                </c:pt>
                <c:pt idx="39">
                  <c:v>1226</c:v>
                </c:pt>
              </c:numCache>
            </c:numRef>
          </c:xVal>
          <c:yVal>
            <c:numRef>
              <c:f>'Данные для регрессий'!$E$29:$E$68</c:f>
              <c:numCache>
                <c:formatCode>"$"#\ ##0_);[Red]\("$"#\ ##0\)</c:formatCode>
                <c:ptCount val="40"/>
                <c:pt idx="0">
                  <c:v>1600</c:v>
                </c:pt>
                <c:pt idx="1">
                  <c:v>900</c:v>
                </c:pt>
                <c:pt idx="2">
                  <c:v>1185</c:v>
                </c:pt>
                <c:pt idx="3">
                  <c:v>1039</c:v>
                </c:pt>
                <c:pt idx="4">
                  <c:v>2400</c:v>
                </c:pt>
                <c:pt idx="5">
                  <c:v>1518</c:v>
                </c:pt>
                <c:pt idx="6">
                  <c:v>990</c:v>
                </c:pt>
                <c:pt idx="7">
                  <c:v>975</c:v>
                </c:pt>
                <c:pt idx="8">
                  <c:v>859</c:v>
                </c:pt>
                <c:pt idx="9">
                  <c:v>800</c:v>
                </c:pt>
                <c:pt idx="10">
                  <c:v>1950</c:v>
                </c:pt>
                <c:pt idx="11">
                  <c:v>850</c:v>
                </c:pt>
                <c:pt idx="12">
                  <c:v>1650</c:v>
                </c:pt>
                <c:pt idx="13">
                  <c:v>905</c:v>
                </c:pt>
                <c:pt idx="14">
                  <c:v>929</c:v>
                </c:pt>
                <c:pt idx="15">
                  <c:v>1050</c:v>
                </c:pt>
                <c:pt idx="16">
                  <c:v>675</c:v>
                </c:pt>
                <c:pt idx="17">
                  <c:v>960</c:v>
                </c:pt>
                <c:pt idx="18">
                  <c:v>1100</c:v>
                </c:pt>
                <c:pt idx="19">
                  <c:v>645</c:v>
                </c:pt>
                <c:pt idx="20">
                  <c:v>1635</c:v>
                </c:pt>
                <c:pt idx="21">
                  <c:v>1635</c:v>
                </c:pt>
                <c:pt idx="22">
                  <c:v>1084</c:v>
                </c:pt>
                <c:pt idx="23">
                  <c:v>1275</c:v>
                </c:pt>
                <c:pt idx="24">
                  <c:v>1245</c:v>
                </c:pt>
                <c:pt idx="25">
                  <c:v>1450</c:v>
                </c:pt>
                <c:pt idx="26">
                  <c:v>855</c:v>
                </c:pt>
                <c:pt idx="27">
                  <c:v>1029</c:v>
                </c:pt>
                <c:pt idx="28">
                  <c:v>1750</c:v>
                </c:pt>
                <c:pt idx="29">
                  <c:v>905</c:v>
                </c:pt>
                <c:pt idx="30">
                  <c:v>1500</c:v>
                </c:pt>
                <c:pt idx="31">
                  <c:v>1275</c:v>
                </c:pt>
                <c:pt idx="32">
                  <c:v>2200</c:v>
                </c:pt>
                <c:pt idx="33">
                  <c:v>995</c:v>
                </c:pt>
                <c:pt idx="34">
                  <c:v>1975</c:v>
                </c:pt>
                <c:pt idx="35">
                  <c:v>820</c:v>
                </c:pt>
                <c:pt idx="36">
                  <c:v>760</c:v>
                </c:pt>
                <c:pt idx="37">
                  <c:v>1100</c:v>
                </c:pt>
                <c:pt idx="38">
                  <c:v>1049</c:v>
                </c:pt>
                <c:pt idx="3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9-452A-B706-D1EAC870E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755248"/>
        <c:axId val="144746128"/>
      </c:scatterChart>
      <c:valAx>
        <c:axId val="14475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746128"/>
        <c:crosses val="autoZero"/>
        <c:crossBetween val="midCat"/>
      </c:valAx>
      <c:valAx>
        <c:axId val="14474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_);[Red]\(&quot;$&quot;#\ 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75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Рейтинг школы - Стоиомсть аренды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'Данные для регрессий'!$E$28</c:f>
              <c:strCache>
                <c:ptCount val="1"/>
                <c:pt idx="0">
                  <c:v>Аренда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'Данные для регрессий'!$D$29:$D$68</c:f>
              <c:numCache>
                <c:formatCode>General</c:formatCode>
                <c:ptCount val="40"/>
                <c:pt idx="0">
                  <c:v>8</c:v>
                </c:pt>
                <c:pt idx="1">
                  <c:v>5</c:v>
                </c:pt>
                <c:pt idx="2">
                  <c:v>8</c:v>
                </c:pt>
                <c:pt idx="3">
                  <c:v>5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4</c:v>
                </c:pt>
                <c:pt idx="9">
                  <c:v>5</c:v>
                </c:pt>
                <c:pt idx="10">
                  <c:v>7</c:v>
                </c:pt>
                <c:pt idx="11">
                  <c:v>9</c:v>
                </c:pt>
                <c:pt idx="12">
                  <c:v>3</c:v>
                </c:pt>
                <c:pt idx="13">
                  <c:v>5</c:v>
                </c:pt>
                <c:pt idx="14">
                  <c:v>4</c:v>
                </c:pt>
                <c:pt idx="15">
                  <c:v>5</c:v>
                </c:pt>
                <c:pt idx="16">
                  <c:v>3</c:v>
                </c:pt>
                <c:pt idx="17">
                  <c:v>10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5</c:v>
                </c:pt>
                <c:pt idx="25">
                  <c:v>4</c:v>
                </c:pt>
                <c:pt idx="26">
                  <c:v>9</c:v>
                </c:pt>
                <c:pt idx="27">
                  <c:v>10</c:v>
                </c:pt>
                <c:pt idx="28">
                  <c:v>6</c:v>
                </c:pt>
                <c:pt idx="29">
                  <c:v>3</c:v>
                </c:pt>
                <c:pt idx="30">
                  <c:v>8</c:v>
                </c:pt>
                <c:pt idx="31">
                  <c:v>10</c:v>
                </c:pt>
                <c:pt idx="32">
                  <c:v>5</c:v>
                </c:pt>
                <c:pt idx="33">
                  <c:v>10</c:v>
                </c:pt>
                <c:pt idx="34">
                  <c:v>3</c:v>
                </c:pt>
                <c:pt idx="35">
                  <c:v>8</c:v>
                </c:pt>
                <c:pt idx="36">
                  <c:v>4</c:v>
                </c:pt>
                <c:pt idx="37">
                  <c:v>5</c:v>
                </c:pt>
                <c:pt idx="38">
                  <c:v>4</c:v>
                </c:pt>
                <c:pt idx="39">
                  <c:v>8</c:v>
                </c:pt>
              </c:numCache>
            </c:numRef>
          </c:xVal>
          <c:yVal>
            <c:numRef>
              <c:f>'Данные для регрессий'!$E$29:$E$68</c:f>
              <c:numCache>
                <c:formatCode>"$"#\ ##0_);[Red]\("$"#\ ##0\)</c:formatCode>
                <c:ptCount val="40"/>
                <c:pt idx="0">
                  <c:v>1600</c:v>
                </c:pt>
                <c:pt idx="1">
                  <c:v>900</c:v>
                </c:pt>
                <c:pt idx="2">
                  <c:v>1185</c:v>
                </c:pt>
                <c:pt idx="3">
                  <c:v>1039</c:v>
                </c:pt>
                <c:pt idx="4">
                  <c:v>2400</c:v>
                </c:pt>
                <c:pt idx="5">
                  <c:v>1518</c:v>
                </c:pt>
                <c:pt idx="6">
                  <c:v>990</c:v>
                </c:pt>
                <c:pt idx="7">
                  <c:v>975</c:v>
                </c:pt>
                <c:pt idx="8">
                  <c:v>859</c:v>
                </c:pt>
                <c:pt idx="9">
                  <c:v>800</c:v>
                </c:pt>
                <c:pt idx="10">
                  <c:v>1950</c:v>
                </c:pt>
                <c:pt idx="11">
                  <c:v>850</c:v>
                </c:pt>
                <c:pt idx="12">
                  <c:v>1650</c:v>
                </c:pt>
                <c:pt idx="13">
                  <c:v>905</c:v>
                </c:pt>
                <c:pt idx="14">
                  <c:v>929</c:v>
                </c:pt>
                <c:pt idx="15">
                  <c:v>1050</c:v>
                </c:pt>
                <c:pt idx="16">
                  <c:v>675</c:v>
                </c:pt>
                <c:pt idx="17">
                  <c:v>960</c:v>
                </c:pt>
                <c:pt idx="18">
                  <c:v>1100</c:v>
                </c:pt>
                <c:pt idx="19">
                  <c:v>645</c:v>
                </c:pt>
                <c:pt idx="20">
                  <c:v>1635</c:v>
                </c:pt>
                <c:pt idx="21">
                  <c:v>1635</c:v>
                </c:pt>
                <c:pt idx="22">
                  <c:v>1084</c:v>
                </c:pt>
                <c:pt idx="23">
                  <c:v>1275</c:v>
                </c:pt>
                <c:pt idx="24">
                  <c:v>1245</c:v>
                </c:pt>
                <c:pt idx="25">
                  <c:v>1450</c:v>
                </c:pt>
                <c:pt idx="26">
                  <c:v>855</c:v>
                </c:pt>
                <c:pt idx="27">
                  <c:v>1029</c:v>
                </c:pt>
                <c:pt idx="28">
                  <c:v>1750</c:v>
                </c:pt>
                <c:pt idx="29">
                  <c:v>905</c:v>
                </c:pt>
                <c:pt idx="30">
                  <c:v>1500</c:v>
                </c:pt>
                <c:pt idx="31">
                  <c:v>1275</c:v>
                </c:pt>
                <c:pt idx="32">
                  <c:v>2200</c:v>
                </c:pt>
                <c:pt idx="33">
                  <c:v>995</c:v>
                </c:pt>
                <c:pt idx="34">
                  <c:v>1975</c:v>
                </c:pt>
                <c:pt idx="35">
                  <c:v>820</c:v>
                </c:pt>
                <c:pt idx="36">
                  <c:v>760</c:v>
                </c:pt>
                <c:pt idx="37">
                  <c:v>1100</c:v>
                </c:pt>
                <c:pt idx="38">
                  <c:v>1049</c:v>
                </c:pt>
                <c:pt idx="3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78-4EA8-8F76-00F7E400B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538848"/>
        <c:axId val="341537888"/>
      </c:scatterChart>
      <c:valAx>
        <c:axId val="3415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537888"/>
        <c:crosses val="autoZero"/>
        <c:crossBetween val="midCat"/>
      </c:valAx>
      <c:valAx>
        <c:axId val="34153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_);[Red]\(&quot;$&quot;#\ 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53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Гистограмма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Гистограмма</a:t>
          </a:r>
        </a:p>
      </cx:txPr>
    </cx:title>
    <cx:plotArea>
      <cx:plotAreaRegion>
        <cx:series layoutId="clusteredColumn" uniqueId="{B4371D02-5B2C-429C-8B77-DB51522B8333}">
          <cx:tx>
            <cx:txData>
              <cx:f>_xlchart.v1.1</cx:f>
              <cx:v>Частота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66F45169-4936-45CB-AF1A-F26712DCB550}">
          <cx:axisId val="2"/>
        </cx:series>
      </cx:plotAreaRegion>
      <cx:axis id="0">
        <cx:catScaling gapWidth="0"/>
        <cx:title/>
        <cx:tickLabels/>
      </cx:axis>
      <cx:axis id="1">
        <cx:valScaling/>
        <cx:title>
          <cx:tx>
            <cx:txData>
              <cx:v>Частоат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ru-RU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Частоат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1.png"/><Relationship Id="rId21" Type="http://schemas.openxmlformats.org/officeDocument/2006/relationships/customXml" Target="../ink/ink9.xml"/><Relationship Id="rId42" Type="http://schemas.openxmlformats.org/officeDocument/2006/relationships/image" Target="../media/image19.png"/><Relationship Id="rId47" Type="http://schemas.openxmlformats.org/officeDocument/2006/relationships/customXml" Target="../ink/ink22.xml"/><Relationship Id="rId63" Type="http://schemas.openxmlformats.org/officeDocument/2006/relationships/customXml" Target="../ink/ink30.xml"/><Relationship Id="rId68" Type="http://schemas.openxmlformats.org/officeDocument/2006/relationships/image" Target="../media/image32.png"/><Relationship Id="rId2" Type="http://schemas.openxmlformats.org/officeDocument/2006/relationships/chart" Target="../charts/chart3.xml"/><Relationship Id="rId16" Type="http://schemas.openxmlformats.org/officeDocument/2006/relationships/image" Target="../media/image6.png"/><Relationship Id="rId29" Type="http://schemas.openxmlformats.org/officeDocument/2006/relationships/customXml" Target="../ink/ink13.xml"/><Relationship Id="rId11" Type="http://schemas.openxmlformats.org/officeDocument/2006/relationships/customXml" Target="../ink/ink4.xml"/><Relationship Id="rId24" Type="http://schemas.openxmlformats.org/officeDocument/2006/relationships/image" Target="../media/image10.png"/><Relationship Id="rId32" Type="http://schemas.openxmlformats.org/officeDocument/2006/relationships/image" Target="../media/image14.png"/><Relationship Id="rId37" Type="http://schemas.openxmlformats.org/officeDocument/2006/relationships/customXml" Target="../ink/ink17.xml"/><Relationship Id="rId40" Type="http://schemas.openxmlformats.org/officeDocument/2006/relationships/image" Target="../media/image18.png"/><Relationship Id="rId45" Type="http://schemas.openxmlformats.org/officeDocument/2006/relationships/customXml" Target="../ink/ink21.xml"/><Relationship Id="rId53" Type="http://schemas.openxmlformats.org/officeDocument/2006/relationships/customXml" Target="../ink/ink25.xml"/><Relationship Id="rId58" Type="http://schemas.openxmlformats.org/officeDocument/2006/relationships/image" Target="../media/image27.png"/><Relationship Id="rId66" Type="http://schemas.openxmlformats.org/officeDocument/2006/relationships/image" Target="../media/image31.png"/><Relationship Id="rId74" Type="http://schemas.openxmlformats.org/officeDocument/2006/relationships/image" Target="../media/image35.png"/><Relationship Id="rId5" Type="http://schemas.openxmlformats.org/officeDocument/2006/relationships/customXml" Target="../ink/ink1.xml"/><Relationship Id="rId61" Type="http://schemas.openxmlformats.org/officeDocument/2006/relationships/customXml" Target="../ink/ink29.xml"/><Relationship Id="rId19" Type="http://schemas.openxmlformats.org/officeDocument/2006/relationships/customXml" Target="../ink/ink8.xml"/><Relationship Id="rId14" Type="http://schemas.openxmlformats.org/officeDocument/2006/relationships/image" Target="../media/image5.png"/><Relationship Id="rId22" Type="http://schemas.openxmlformats.org/officeDocument/2006/relationships/image" Target="../media/image9.png"/><Relationship Id="rId27" Type="http://schemas.openxmlformats.org/officeDocument/2006/relationships/customXml" Target="../ink/ink12.xml"/><Relationship Id="rId30" Type="http://schemas.openxmlformats.org/officeDocument/2006/relationships/image" Target="../media/image13.png"/><Relationship Id="rId35" Type="http://schemas.openxmlformats.org/officeDocument/2006/relationships/customXml" Target="../ink/ink16.xml"/><Relationship Id="rId43" Type="http://schemas.openxmlformats.org/officeDocument/2006/relationships/customXml" Target="../ink/ink20.xml"/><Relationship Id="rId48" Type="http://schemas.openxmlformats.org/officeDocument/2006/relationships/image" Target="../media/image22.png"/><Relationship Id="rId56" Type="http://schemas.openxmlformats.org/officeDocument/2006/relationships/image" Target="../media/image26.png"/><Relationship Id="rId64" Type="http://schemas.openxmlformats.org/officeDocument/2006/relationships/image" Target="../media/image30.png"/><Relationship Id="rId69" Type="http://schemas.openxmlformats.org/officeDocument/2006/relationships/customXml" Target="../ink/ink33.xml"/><Relationship Id="rId8" Type="http://schemas.openxmlformats.org/officeDocument/2006/relationships/image" Target="../media/image2.png"/><Relationship Id="rId51" Type="http://schemas.openxmlformats.org/officeDocument/2006/relationships/customXml" Target="../ink/ink24.xml"/><Relationship Id="rId72" Type="http://schemas.openxmlformats.org/officeDocument/2006/relationships/image" Target="../media/image34.png"/><Relationship Id="rId3" Type="http://schemas.openxmlformats.org/officeDocument/2006/relationships/chart" Target="../charts/chart4.xml"/><Relationship Id="rId12" Type="http://schemas.openxmlformats.org/officeDocument/2006/relationships/image" Target="../media/image4.png"/><Relationship Id="rId17" Type="http://schemas.openxmlformats.org/officeDocument/2006/relationships/customXml" Target="../ink/ink7.xml"/><Relationship Id="rId25" Type="http://schemas.openxmlformats.org/officeDocument/2006/relationships/customXml" Target="../ink/ink11.xml"/><Relationship Id="rId33" Type="http://schemas.openxmlformats.org/officeDocument/2006/relationships/customXml" Target="../ink/ink15.xml"/><Relationship Id="rId38" Type="http://schemas.openxmlformats.org/officeDocument/2006/relationships/image" Target="../media/image17.png"/><Relationship Id="rId46" Type="http://schemas.openxmlformats.org/officeDocument/2006/relationships/image" Target="../media/image21.png"/><Relationship Id="rId59" Type="http://schemas.openxmlformats.org/officeDocument/2006/relationships/customXml" Target="../ink/ink28.xml"/><Relationship Id="rId67" Type="http://schemas.openxmlformats.org/officeDocument/2006/relationships/customXml" Target="../ink/ink32.xml"/><Relationship Id="rId20" Type="http://schemas.openxmlformats.org/officeDocument/2006/relationships/image" Target="../media/image8.png"/><Relationship Id="rId41" Type="http://schemas.openxmlformats.org/officeDocument/2006/relationships/customXml" Target="../ink/ink19.xml"/><Relationship Id="rId54" Type="http://schemas.openxmlformats.org/officeDocument/2006/relationships/image" Target="../media/image25.png"/><Relationship Id="rId62" Type="http://schemas.openxmlformats.org/officeDocument/2006/relationships/image" Target="../media/image29.png"/><Relationship Id="rId70" Type="http://schemas.openxmlformats.org/officeDocument/2006/relationships/image" Target="../media/image33.png"/><Relationship Id="rId75" Type="http://schemas.openxmlformats.org/officeDocument/2006/relationships/customXml" Target="../ink/ink36.xml"/><Relationship Id="rId1" Type="http://schemas.openxmlformats.org/officeDocument/2006/relationships/chart" Target="../charts/chart2.xml"/><Relationship Id="rId6" Type="http://schemas.openxmlformats.org/officeDocument/2006/relationships/image" Target="../media/image1.png"/><Relationship Id="rId15" Type="http://schemas.openxmlformats.org/officeDocument/2006/relationships/customXml" Target="../ink/ink6.xml"/><Relationship Id="rId23" Type="http://schemas.openxmlformats.org/officeDocument/2006/relationships/customXml" Target="../ink/ink10.xml"/><Relationship Id="rId28" Type="http://schemas.openxmlformats.org/officeDocument/2006/relationships/image" Target="../media/image12.png"/><Relationship Id="rId36" Type="http://schemas.openxmlformats.org/officeDocument/2006/relationships/image" Target="../media/image16.png"/><Relationship Id="rId49" Type="http://schemas.openxmlformats.org/officeDocument/2006/relationships/customXml" Target="../ink/ink23.xml"/><Relationship Id="rId57" Type="http://schemas.openxmlformats.org/officeDocument/2006/relationships/customXml" Target="../ink/ink27.xml"/><Relationship Id="rId10" Type="http://schemas.openxmlformats.org/officeDocument/2006/relationships/image" Target="../media/image3.png"/><Relationship Id="rId31" Type="http://schemas.openxmlformats.org/officeDocument/2006/relationships/customXml" Target="../ink/ink14.xml"/><Relationship Id="rId44" Type="http://schemas.openxmlformats.org/officeDocument/2006/relationships/image" Target="../media/image20.png"/><Relationship Id="rId52" Type="http://schemas.openxmlformats.org/officeDocument/2006/relationships/image" Target="../media/image24.png"/><Relationship Id="rId60" Type="http://schemas.openxmlformats.org/officeDocument/2006/relationships/image" Target="../media/image28.png"/><Relationship Id="rId65" Type="http://schemas.openxmlformats.org/officeDocument/2006/relationships/customXml" Target="../ink/ink31.xml"/><Relationship Id="rId73" Type="http://schemas.openxmlformats.org/officeDocument/2006/relationships/customXml" Target="../ink/ink35.xml"/><Relationship Id="rId4" Type="http://schemas.openxmlformats.org/officeDocument/2006/relationships/chart" Target="../charts/chart5.xml"/><Relationship Id="rId9" Type="http://schemas.openxmlformats.org/officeDocument/2006/relationships/customXml" Target="../ink/ink3.xml"/><Relationship Id="rId13" Type="http://schemas.openxmlformats.org/officeDocument/2006/relationships/customXml" Target="../ink/ink5.xml"/><Relationship Id="rId18" Type="http://schemas.openxmlformats.org/officeDocument/2006/relationships/image" Target="../media/image7.png"/><Relationship Id="rId39" Type="http://schemas.openxmlformats.org/officeDocument/2006/relationships/customXml" Target="../ink/ink18.xml"/><Relationship Id="rId34" Type="http://schemas.openxmlformats.org/officeDocument/2006/relationships/image" Target="../media/image15.png"/><Relationship Id="rId50" Type="http://schemas.openxmlformats.org/officeDocument/2006/relationships/image" Target="../media/image23.png"/><Relationship Id="rId55" Type="http://schemas.openxmlformats.org/officeDocument/2006/relationships/customXml" Target="../ink/ink26.xml"/><Relationship Id="rId76" Type="http://schemas.openxmlformats.org/officeDocument/2006/relationships/image" Target="../media/image36.png"/><Relationship Id="rId7" Type="http://schemas.openxmlformats.org/officeDocument/2006/relationships/customXml" Target="../ink/ink2.xml"/><Relationship Id="rId71" Type="http://schemas.openxmlformats.org/officeDocument/2006/relationships/customXml" Target="../ink/ink3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139212</xdr:colOff>
      <xdr:row>18</xdr:row>
      <xdr:rowOff>5862</xdr:rowOff>
    </xdr:from>
    <xdr:to>
      <xdr:col>14</xdr:col>
      <xdr:colOff>58616</xdr:colOff>
      <xdr:row>42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36417F13-A1A6-7182-F39D-8A4A23A8EF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59337" y="3625362"/>
              <a:ext cx="4586654" cy="4985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11</xdr:col>
      <xdr:colOff>266700</xdr:colOff>
      <xdr:row>24</xdr:row>
      <xdr:rowOff>180975</xdr:rowOff>
    </xdr:from>
    <xdr:to>
      <xdr:col>17</xdr:col>
      <xdr:colOff>266700</xdr:colOff>
      <xdr:row>34</xdr:row>
      <xdr:rowOff>180975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8BEF421-421E-7F5C-39B8-D536452DB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309562</xdr:colOff>
      <xdr:row>1</xdr:row>
      <xdr:rowOff>14287</xdr:rowOff>
    </xdr:from>
    <xdr:to>
      <xdr:col>15</xdr:col>
      <xdr:colOff>80962</xdr:colOff>
      <xdr:row>14</xdr:row>
      <xdr:rowOff>157162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FF162FC-4A41-04CD-8482-B547735E8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40</xdr:row>
      <xdr:rowOff>0</xdr:rowOff>
    </xdr:from>
    <xdr:to>
      <xdr:col>16</xdr:col>
      <xdr:colOff>9525</xdr:colOff>
      <xdr:row>55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E2D782B-2FE1-F46B-F8E6-CC5A71246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57</xdr:row>
      <xdr:rowOff>0</xdr:rowOff>
    </xdr:from>
    <xdr:to>
      <xdr:col>16</xdr:col>
      <xdr:colOff>0</xdr:colOff>
      <xdr:row>71</xdr:row>
      <xdr:rowOff>190500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7E795A9-484E-C836-6088-C63F87F70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79</xdr:row>
      <xdr:rowOff>19049</xdr:rowOff>
    </xdr:from>
    <xdr:to>
      <xdr:col>16</xdr:col>
      <xdr:colOff>0</xdr:colOff>
      <xdr:row>94</xdr:row>
      <xdr:rowOff>9524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9DA383D-719D-E9CC-58F5-6F57B82A87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11</xdr:col>
      <xdr:colOff>18930</xdr:colOff>
      <xdr:row>108</xdr:row>
      <xdr:rowOff>45</xdr:rowOff>
    </xdr:from>
    <xdr:to>
      <xdr:col>16</xdr:col>
      <xdr:colOff>76770</xdr:colOff>
      <xdr:row>108</xdr:row>
      <xdr:rowOff>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Рукописный ввод 8">
              <a:extLst>
                <a:ext uri="{FF2B5EF4-FFF2-40B4-BE49-F238E27FC236}">
                  <a16:creationId xmlns:a16="http://schemas.microsoft.com/office/drawing/2014/main" id="{6E6D6E37-AE3D-A9B0-2CC8-B89176E4B472}"/>
                </a:ext>
              </a:extLst>
            </xdr14:cNvPr>
            <xdr14:cNvContentPartPr/>
          </xdr14:nvContentPartPr>
          <xdr14:nvPr macro=""/>
          <xdr14:xfrm>
            <a:off x="8153280" y="21688470"/>
            <a:ext cx="3867840" cy="720"/>
          </xdr14:xfrm>
        </xdr:contentPart>
      </mc:Choice>
      <mc:Fallback xmlns="">
        <xdr:pic>
          <xdr:nvPicPr>
            <xdr:cNvPr id="9" name="Рукописный ввод 8">
              <a:extLst>
                <a:ext uri="{FF2B5EF4-FFF2-40B4-BE49-F238E27FC236}">
                  <a16:creationId xmlns:a16="http://schemas.microsoft.com/office/drawing/2014/main" id="{6E6D6E37-AE3D-A9B0-2CC8-B89176E4B47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147160" y="21676230"/>
              <a:ext cx="388008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399975</xdr:colOff>
      <xdr:row>108</xdr:row>
      <xdr:rowOff>9405</xdr:rowOff>
    </xdr:from>
    <xdr:to>
      <xdr:col>12</xdr:col>
      <xdr:colOff>400335</xdr:colOff>
      <xdr:row>108</xdr:row>
      <xdr:rowOff>9765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0" name="Рукописный ввод 9">
              <a:extLst>
                <a:ext uri="{FF2B5EF4-FFF2-40B4-BE49-F238E27FC236}">
                  <a16:creationId xmlns:a16="http://schemas.microsoft.com/office/drawing/2014/main" id="{2848D45D-A3B7-E03E-1BFB-7EC812DBBD5B}"/>
                </a:ext>
              </a:extLst>
            </xdr14:cNvPr>
            <xdr14:cNvContentPartPr/>
          </xdr14:nvContentPartPr>
          <xdr14:nvPr macro=""/>
          <xdr14:xfrm>
            <a:off x="9439200" y="21697830"/>
            <a:ext cx="360" cy="360"/>
          </xdr14:xfrm>
        </xdr:contentPart>
      </mc:Choice>
      <mc:Fallback xmlns="">
        <xdr:pic>
          <xdr:nvPicPr>
            <xdr:cNvPr id="10" name="Рукописный ввод 9">
              <a:extLst>
                <a:ext uri="{FF2B5EF4-FFF2-40B4-BE49-F238E27FC236}">
                  <a16:creationId xmlns:a16="http://schemas.microsoft.com/office/drawing/2014/main" id="{2848D45D-A3B7-E03E-1BFB-7EC812DBBD5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433080" y="2169171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15</xdr:colOff>
      <xdr:row>107</xdr:row>
      <xdr:rowOff>28350</xdr:rowOff>
    </xdr:from>
    <xdr:to>
      <xdr:col>16</xdr:col>
      <xdr:colOff>305655</xdr:colOff>
      <xdr:row>108</xdr:row>
      <xdr:rowOff>122445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" name="Рукописный ввод 10">
              <a:extLst>
                <a:ext uri="{FF2B5EF4-FFF2-40B4-BE49-F238E27FC236}">
                  <a16:creationId xmlns:a16="http://schemas.microsoft.com/office/drawing/2014/main" id="{8A61EF33-45DF-2449-CE5E-E9431023595C}"/>
                </a:ext>
              </a:extLst>
            </xdr14:cNvPr>
            <xdr14:cNvContentPartPr/>
          </xdr14:nvContentPartPr>
          <xdr14:nvPr macro=""/>
          <xdr14:xfrm>
            <a:off x="11782440" y="21516750"/>
            <a:ext cx="305640" cy="294120"/>
          </xdr14:xfrm>
        </xdr:contentPart>
      </mc:Choice>
      <mc:Fallback xmlns="">
        <xdr:pic>
          <xdr:nvPicPr>
            <xdr:cNvPr id="11" name="Рукописный ввод 10">
              <a:extLst>
                <a:ext uri="{FF2B5EF4-FFF2-40B4-BE49-F238E27FC236}">
                  <a16:creationId xmlns:a16="http://schemas.microsoft.com/office/drawing/2014/main" id="{8A61EF33-45DF-2449-CE5E-E9431023595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776320" y="21510630"/>
              <a:ext cx="317880" cy="30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18930</xdr:colOff>
      <xdr:row>107</xdr:row>
      <xdr:rowOff>190350</xdr:rowOff>
    </xdr:from>
    <xdr:to>
      <xdr:col>10</xdr:col>
      <xdr:colOff>762330</xdr:colOff>
      <xdr:row>108</xdr:row>
      <xdr:rowOff>405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3" name="Рукописный ввод 12">
              <a:extLst>
                <a:ext uri="{FF2B5EF4-FFF2-40B4-BE49-F238E27FC236}">
                  <a16:creationId xmlns:a16="http://schemas.microsoft.com/office/drawing/2014/main" id="{22EBD68F-BC41-39AD-190A-7CCD3FBBBBD9}"/>
                </a:ext>
              </a:extLst>
            </xdr14:cNvPr>
            <xdr14:cNvContentPartPr/>
          </xdr14:nvContentPartPr>
          <xdr14:nvPr macro=""/>
          <xdr14:xfrm>
            <a:off x="7467480" y="21678750"/>
            <a:ext cx="743400" cy="10080"/>
          </xdr14:xfrm>
        </xdr:contentPart>
      </mc:Choice>
      <mc:Fallback xmlns="">
        <xdr:pic>
          <xdr:nvPicPr>
            <xdr:cNvPr id="13" name="Рукописный ввод 12">
              <a:extLst>
                <a:ext uri="{FF2B5EF4-FFF2-40B4-BE49-F238E27FC236}">
                  <a16:creationId xmlns:a16="http://schemas.microsoft.com/office/drawing/2014/main" id="{22EBD68F-BC41-39AD-190A-7CCD3FBBBBD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461360" y="21672630"/>
              <a:ext cx="75564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15</xdr:colOff>
      <xdr:row>96</xdr:row>
      <xdr:rowOff>57105</xdr:rowOff>
    </xdr:from>
    <xdr:to>
      <xdr:col>13</xdr:col>
      <xdr:colOff>735</xdr:colOff>
      <xdr:row>113</xdr:row>
      <xdr:rowOff>48240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5" name="Рукописный ввод 14">
              <a:extLst>
                <a:ext uri="{FF2B5EF4-FFF2-40B4-BE49-F238E27FC236}">
                  <a16:creationId xmlns:a16="http://schemas.microsoft.com/office/drawing/2014/main" id="{8733A31C-9A27-C4D7-8BD4-D2C0A9C5DC65}"/>
                </a:ext>
              </a:extLst>
            </xdr14:cNvPr>
            <xdr14:cNvContentPartPr/>
          </xdr14:nvContentPartPr>
          <xdr14:nvPr macro=""/>
          <xdr14:xfrm>
            <a:off x="9725040" y="19345230"/>
            <a:ext cx="720" cy="3391560"/>
          </xdr14:xfrm>
        </xdr:contentPart>
      </mc:Choice>
      <mc:Fallback xmlns="">
        <xdr:pic>
          <xdr:nvPicPr>
            <xdr:cNvPr id="15" name="Рукописный ввод 14">
              <a:extLst>
                <a:ext uri="{FF2B5EF4-FFF2-40B4-BE49-F238E27FC236}">
                  <a16:creationId xmlns:a16="http://schemas.microsoft.com/office/drawing/2014/main" id="{8733A31C-9A27-C4D7-8BD4-D2C0A9C5DC6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712800" y="19339110"/>
              <a:ext cx="25200" cy="340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515535</xdr:colOff>
      <xdr:row>95</xdr:row>
      <xdr:rowOff>161730</xdr:rowOff>
    </xdr:from>
    <xdr:to>
      <xdr:col>13</xdr:col>
      <xdr:colOff>315375</xdr:colOff>
      <xdr:row>97</xdr:row>
      <xdr:rowOff>55800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8" name="Рукописный ввод 17">
              <a:extLst>
                <a:ext uri="{FF2B5EF4-FFF2-40B4-BE49-F238E27FC236}">
                  <a16:creationId xmlns:a16="http://schemas.microsoft.com/office/drawing/2014/main" id="{44B327E0-7951-53B4-FB40-BC45EA34E253}"/>
                </a:ext>
              </a:extLst>
            </xdr14:cNvPr>
            <xdr14:cNvContentPartPr/>
          </xdr14:nvContentPartPr>
          <xdr14:nvPr macro=""/>
          <xdr14:xfrm>
            <a:off x="9554760" y="19249830"/>
            <a:ext cx="485640" cy="294120"/>
          </xdr14:xfrm>
        </xdr:contentPart>
      </mc:Choice>
      <mc:Fallback xmlns="">
        <xdr:pic>
          <xdr:nvPicPr>
            <xdr:cNvPr id="18" name="Рукописный ввод 17">
              <a:extLst>
                <a:ext uri="{FF2B5EF4-FFF2-40B4-BE49-F238E27FC236}">
                  <a16:creationId xmlns:a16="http://schemas.microsoft.com/office/drawing/2014/main" id="{44B327E0-7951-53B4-FB40-BC45EA34E25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548635" y="19243710"/>
              <a:ext cx="497889" cy="30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685650</xdr:colOff>
      <xdr:row>98</xdr:row>
      <xdr:rowOff>95175</xdr:rowOff>
    </xdr:from>
    <xdr:to>
      <xdr:col>15</xdr:col>
      <xdr:colOff>58380</xdr:colOff>
      <xdr:row>106</xdr:row>
      <xdr:rowOff>168975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1" name="Рукописный ввод 20">
              <a:extLst>
                <a:ext uri="{FF2B5EF4-FFF2-40B4-BE49-F238E27FC236}">
                  <a16:creationId xmlns:a16="http://schemas.microsoft.com/office/drawing/2014/main" id="{CD301F08-0F11-70DE-9890-B121FF0E3386}"/>
                </a:ext>
              </a:extLst>
            </xdr14:cNvPr>
            <xdr14:cNvContentPartPr/>
          </xdr14:nvContentPartPr>
          <xdr14:nvPr macro=""/>
          <xdr14:xfrm>
            <a:off x="7448400" y="19783350"/>
            <a:ext cx="4306680" cy="1674000"/>
          </xdr14:xfrm>
        </xdr:contentPart>
      </mc:Choice>
      <mc:Fallback xmlns="">
        <xdr:pic>
          <xdr:nvPicPr>
            <xdr:cNvPr id="21" name="Рукописный ввод 20">
              <a:extLst>
                <a:ext uri="{FF2B5EF4-FFF2-40B4-BE49-F238E27FC236}">
                  <a16:creationId xmlns:a16="http://schemas.microsoft.com/office/drawing/2014/main" id="{CD301F08-0F11-70DE-9890-B121FF0E338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442280" y="19777230"/>
              <a:ext cx="4318920" cy="168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638130</xdr:colOff>
      <xdr:row>106</xdr:row>
      <xdr:rowOff>57015</xdr:rowOff>
    </xdr:from>
    <xdr:to>
      <xdr:col>11</xdr:col>
      <xdr:colOff>104775</xdr:colOff>
      <xdr:row>109</xdr:row>
      <xdr:rowOff>77940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2" name="Рукописный ввод 21">
              <a:extLst>
                <a:ext uri="{FF2B5EF4-FFF2-40B4-BE49-F238E27FC236}">
                  <a16:creationId xmlns:a16="http://schemas.microsoft.com/office/drawing/2014/main" id="{3972669F-E187-C6F9-94AB-D5B1620C6433}"/>
                </a:ext>
              </a:extLst>
            </xdr14:cNvPr>
            <xdr14:cNvContentPartPr/>
          </xdr14:nvContentPartPr>
          <xdr14:nvPr macro=""/>
          <xdr14:xfrm>
            <a:off x="8086680" y="21345390"/>
            <a:ext cx="371520" cy="621000"/>
          </xdr14:xfrm>
        </xdr:contentPart>
      </mc:Choice>
      <mc:Fallback xmlns="">
        <xdr:pic>
          <xdr:nvPicPr>
            <xdr:cNvPr id="22" name="Рукописный ввод 21">
              <a:extLst>
                <a:ext uri="{FF2B5EF4-FFF2-40B4-BE49-F238E27FC236}">
                  <a16:creationId xmlns:a16="http://schemas.microsoft.com/office/drawing/2014/main" id="{3972669F-E187-C6F9-94AB-D5B1620C643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8080560" y="21339270"/>
              <a:ext cx="383760" cy="63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219255</xdr:colOff>
      <xdr:row>106</xdr:row>
      <xdr:rowOff>84735</xdr:rowOff>
    </xdr:from>
    <xdr:to>
      <xdr:col>14</xdr:col>
      <xdr:colOff>598695</xdr:colOff>
      <xdr:row>109</xdr:row>
      <xdr:rowOff>152460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3" name="Рукописный ввод 22">
              <a:extLst>
                <a:ext uri="{FF2B5EF4-FFF2-40B4-BE49-F238E27FC236}">
                  <a16:creationId xmlns:a16="http://schemas.microsoft.com/office/drawing/2014/main" id="{8DC0A289-ABA3-0536-A9FF-1E9F7F74D2A4}"/>
                </a:ext>
              </a:extLst>
            </xdr14:cNvPr>
            <xdr14:cNvContentPartPr/>
          </xdr14:nvContentPartPr>
          <xdr14:nvPr macro=""/>
          <xdr14:xfrm>
            <a:off x="10630080" y="21373110"/>
            <a:ext cx="379440" cy="667800"/>
          </xdr14:xfrm>
        </xdr:contentPart>
      </mc:Choice>
      <mc:Fallback xmlns="">
        <xdr:pic>
          <xdr:nvPicPr>
            <xdr:cNvPr id="23" name="Рукописный ввод 22">
              <a:extLst>
                <a:ext uri="{FF2B5EF4-FFF2-40B4-BE49-F238E27FC236}">
                  <a16:creationId xmlns:a16="http://schemas.microsoft.com/office/drawing/2014/main" id="{8DC0A289-ABA3-0536-A9FF-1E9F7F74D2A4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623960" y="21366990"/>
              <a:ext cx="391680" cy="68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295215</xdr:colOff>
      <xdr:row>110</xdr:row>
      <xdr:rowOff>160875</xdr:rowOff>
    </xdr:from>
    <xdr:to>
      <xdr:col>15</xdr:col>
      <xdr:colOff>310335</xdr:colOff>
      <xdr:row>112</xdr:row>
      <xdr:rowOff>145305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9" name="Рукописный ввод 28">
              <a:extLst>
                <a:ext uri="{FF2B5EF4-FFF2-40B4-BE49-F238E27FC236}">
                  <a16:creationId xmlns:a16="http://schemas.microsoft.com/office/drawing/2014/main" id="{3B757334-7A30-53C6-29B0-9CCA1020F10E}"/>
                </a:ext>
              </a:extLst>
            </xdr14:cNvPr>
            <xdr14:cNvContentPartPr/>
          </xdr14:nvContentPartPr>
          <xdr14:nvPr macro=""/>
          <xdr14:xfrm>
            <a:off x="10706040" y="22249350"/>
            <a:ext cx="700920" cy="384480"/>
          </xdr14:xfrm>
        </xdr:contentPart>
      </mc:Choice>
      <mc:Fallback xmlns="">
        <xdr:pic>
          <xdr:nvPicPr>
            <xdr:cNvPr id="29" name="Рукописный ввод 28">
              <a:extLst>
                <a:ext uri="{FF2B5EF4-FFF2-40B4-BE49-F238E27FC236}">
                  <a16:creationId xmlns:a16="http://schemas.microsoft.com/office/drawing/2014/main" id="{3B757334-7A30-53C6-29B0-9CCA1020F10E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0699920" y="22243230"/>
              <a:ext cx="713160" cy="39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590610</xdr:colOff>
      <xdr:row>110</xdr:row>
      <xdr:rowOff>121635</xdr:rowOff>
    </xdr:from>
    <xdr:to>
      <xdr:col>11</xdr:col>
      <xdr:colOff>955095</xdr:colOff>
      <xdr:row>113</xdr:row>
      <xdr:rowOff>25920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36" name="Рукописный ввод 35">
              <a:extLst>
                <a:ext uri="{FF2B5EF4-FFF2-40B4-BE49-F238E27FC236}">
                  <a16:creationId xmlns:a16="http://schemas.microsoft.com/office/drawing/2014/main" id="{64E24FF1-5543-A21E-DFBE-A309DB8CDC88}"/>
                </a:ext>
              </a:extLst>
            </xdr14:cNvPr>
            <xdr14:cNvContentPartPr/>
          </xdr14:nvContentPartPr>
          <xdr14:nvPr macro=""/>
          <xdr14:xfrm>
            <a:off x="8039160" y="22210110"/>
            <a:ext cx="1269360" cy="504360"/>
          </xdr14:xfrm>
        </xdr:contentPart>
      </mc:Choice>
      <mc:Fallback xmlns="">
        <xdr:pic>
          <xdr:nvPicPr>
            <xdr:cNvPr id="36" name="Рукописный ввод 35">
              <a:extLst>
                <a:ext uri="{FF2B5EF4-FFF2-40B4-BE49-F238E27FC236}">
                  <a16:creationId xmlns:a16="http://schemas.microsoft.com/office/drawing/2014/main" id="{64E24FF1-5543-A21E-DFBE-A309DB8CDC88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033040" y="22203986"/>
              <a:ext cx="1281600" cy="5166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570615</xdr:colOff>
      <xdr:row>107</xdr:row>
      <xdr:rowOff>47070</xdr:rowOff>
    </xdr:from>
    <xdr:to>
      <xdr:col>13</xdr:col>
      <xdr:colOff>591495</xdr:colOff>
      <xdr:row>108</xdr:row>
      <xdr:rowOff>132165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37" name="Рукописный ввод 36">
              <a:extLst>
                <a:ext uri="{FF2B5EF4-FFF2-40B4-BE49-F238E27FC236}">
                  <a16:creationId xmlns:a16="http://schemas.microsoft.com/office/drawing/2014/main" id="{45B0DF8C-31D7-2C18-FEF0-ADA26B5E01EF}"/>
                </a:ext>
              </a:extLst>
            </xdr14:cNvPr>
            <xdr14:cNvContentPartPr/>
          </xdr14:nvContentPartPr>
          <xdr14:nvPr macro=""/>
          <xdr14:xfrm>
            <a:off x="10295640" y="21535470"/>
            <a:ext cx="20880" cy="285120"/>
          </xdr14:xfrm>
        </xdr:contentPart>
      </mc:Choice>
      <mc:Fallback xmlns="">
        <xdr:pic>
          <xdr:nvPicPr>
            <xdr:cNvPr id="37" name="Рукописный ввод 36">
              <a:extLst>
                <a:ext uri="{FF2B5EF4-FFF2-40B4-BE49-F238E27FC236}">
                  <a16:creationId xmlns:a16="http://schemas.microsoft.com/office/drawing/2014/main" id="{45B0DF8C-31D7-2C18-FEF0-ADA26B5E01E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289520" y="21529350"/>
              <a:ext cx="33120" cy="29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171375</xdr:colOff>
      <xdr:row>104</xdr:row>
      <xdr:rowOff>179505</xdr:rowOff>
    </xdr:from>
    <xdr:to>
      <xdr:col>14</xdr:col>
      <xdr:colOff>114135</xdr:colOff>
      <xdr:row>107</xdr:row>
      <xdr:rowOff>81270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42" name="Рукописный ввод 41">
              <a:extLst>
                <a:ext uri="{FF2B5EF4-FFF2-40B4-BE49-F238E27FC236}">
                  <a16:creationId xmlns:a16="http://schemas.microsoft.com/office/drawing/2014/main" id="{20929484-9611-480D-8072-E6B45056CF30}"/>
                </a:ext>
              </a:extLst>
            </xdr14:cNvPr>
            <xdr14:cNvContentPartPr/>
          </xdr14:nvContentPartPr>
          <xdr14:nvPr macro=""/>
          <xdr14:xfrm>
            <a:off x="9896400" y="21067830"/>
            <a:ext cx="628560" cy="501840"/>
          </xdr14:xfrm>
        </xdr:contentPart>
      </mc:Choice>
      <mc:Fallback xmlns="">
        <xdr:pic>
          <xdr:nvPicPr>
            <xdr:cNvPr id="42" name="Рукописный ввод 41">
              <a:extLst>
                <a:ext uri="{FF2B5EF4-FFF2-40B4-BE49-F238E27FC236}">
                  <a16:creationId xmlns:a16="http://schemas.microsoft.com/office/drawing/2014/main" id="{20929484-9611-480D-8072-E6B45056CF3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9890280" y="21061710"/>
              <a:ext cx="640800" cy="51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47475</xdr:colOff>
      <xdr:row>106</xdr:row>
      <xdr:rowOff>18495</xdr:rowOff>
    </xdr:from>
    <xdr:to>
      <xdr:col>9</xdr:col>
      <xdr:colOff>147720</xdr:colOff>
      <xdr:row>106</xdr:row>
      <xdr:rowOff>28935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43" name="Рукописный ввод 42">
              <a:extLst>
                <a:ext uri="{FF2B5EF4-FFF2-40B4-BE49-F238E27FC236}">
                  <a16:creationId xmlns:a16="http://schemas.microsoft.com/office/drawing/2014/main" id="{7700867F-DB0B-749B-589A-7AF686484173}"/>
                </a:ext>
              </a:extLst>
            </xdr14:cNvPr>
            <xdr14:cNvContentPartPr/>
          </xdr14:nvContentPartPr>
          <xdr14:nvPr macro=""/>
          <xdr14:xfrm>
            <a:off x="5848200" y="21306870"/>
            <a:ext cx="1005120" cy="10440"/>
          </xdr14:xfrm>
        </xdr:contentPart>
      </mc:Choice>
      <mc:Fallback xmlns="">
        <xdr:pic>
          <xdr:nvPicPr>
            <xdr:cNvPr id="43" name="Рукописный ввод 42">
              <a:extLst>
                <a:ext uri="{FF2B5EF4-FFF2-40B4-BE49-F238E27FC236}">
                  <a16:creationId xmlns:a16="http://schemas.microsoft.com/office/drawing/2014/main" id="{7700867F-DB0B-749B-589A-7AF68648417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842080" y="21300750"/>
              <a:ext cx="1017360" cy="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47535</xdr:colOff>
      <xdr:row>97</xdr:row>
      <xdr:rowOff>6120</xdr:rowOff>
    </xdr:from>
    <xdr:to>
      <xdr:col>14</xdr:col>
      <xdr:colOff>612015</xdr:colOff>
      <xdr:row>99</xdr:row>
      <xdr:rowOff>20430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50" name="Рукописный ввод 49">
              <a:extLst>
                <a:ext uri="{FF2B5EF4-FFF2-40B4-BE49-F238E27FC236}">
                  <a16:creationId xmlns:a16="http://schemas.microsoft.com/office/drawing/2014/main" id="{57DDCE97-6823-8A3E-B281-61848B678BD5}"/>
                </a:ext>
              </a:extLst>
            </xdr14:cNvPr>
            <xdr14:cNvContentPartPr/>
          </xdr14:nvContentPartPr>
          <xdr14:nvPr macro=""/>
          <xdr14:xfrm>
            <a:off x="10458360" y="19494270"/>
            <a:ext cx="564480" cy="414360"/>
          </xdr14:xfrm>
        </xdr:contentPart>
      </mc:Choice>
      <mc:Fallback xmlns="">
        <xdr:pic>
          <xdr:nvPicPr>
            <xdr:cNvPr id="50" name="Рукописный ввод 49">
              <a:extLst>
                <a:ext uri="{FF2B5EF4-FFF2-40B4-BE49-F238E27FC236}">
                  <a16:creationId xmlns:a16="http://schemas.microsoft.com/office/drawing/2014/main" id="{57DDCE97-6823-8A3E-B281-61848B678BD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0452244" y="19488145"/>
              <a:ext cx="576712" cy="4266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181095</xdr:colOff>
      <xdr:row>98</xdr:row>
      <xdr:rowOff>104535</xdr:rowOff>
    </xdr:from>
    <xdr:to>
      <xdr:col>15</xdr:col>
      <xdr:colOff>538215</xdr:colOff>
      <xdr:row>99</xdr:row>
      <xdr:rowOff>97830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56" name="Рукописный ввод 55">
              <a:extLst>
                <a:ext uri="{FF2B5EF4-FFF2-40B4-BE49-F238E27FC236}">
                  <a16:creationId xmlns:a16="http://schemas.microsoft.com/office/drawing/2014/main" id="{75B70804-0FA0-92A7-F055-D7758AB1A793}"/>
                </a:ext>
              </a:extLst>
            </xdr14:cNvPr>
            <xdr14:cNvContentPartPr/>
          </xdr14:nvContentPartPr>
          <xdr14:nvPr macro=""/>
          <xdr14:xfrm>
            <a:off x="11277720" y="19792710"/>
            <a:ext cx="357120" cy="193320"/>
          </xdr14:xfrm>
        </xdr:contentPart>
      </mc:Choice>
      <mc:Fallback xmlns="">
        <xdr:pic>
          <xdr:nvPicPr>
            <xdr:cNvPr id="56" name="Рукописный ввод 55">
              <a:extLst>
                <a:ext uri="{FF2B5EF4-FFF2-40B4-BE49-F238E27FC236}">
                  <a16:creationId xmlns:a16="http://schemas.microsoft.com/office/drawing/2014/main" id="{75B70804-0FA0-92A7-F055-D7758AB1A79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1271600" y="19786590"/>
              <a:ext cx="369360" cy="20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47535</xdr:colOff>
      <xdr:row>97</xdr:row>
      <xdr:rowOff>102600</xdr:rowOff>
    </xdr:from>
    <xdr:to>
      <xdr:col>18</xdr:col>
      <xdr:colOff>648015</xdr:colOff>
      <xdr:row>102</xdr:row>
      <xdr:rowOff>30195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76" name="Рукописный ввод 75">
              <a:extLst>
                <a:ext uri="{FF2B5EF4-FFF2-40B4-BE49-F238E27FC236}">
                  <a16:creationId xmlns:a16="http://schemas.microsoft.com/office/drawing/2014/main" id="{10CC842B-600E-1154-6785-AA98B8145D76}"/>
                </a:ext>
              </a:extLst>
            </xdr14:cNvPr>
            <xdr14:cNvContentPartPr/>
          </xdr14:nvContentPartPr>
          <xdr14:nvPr macro=""/>
          <xdr14:xfrm>
            <a:off x="11829960" y="19590750"/>
            <a:ext cx="1972080" cy="927720"/>
          </xdr14:xfrm>
        </xdr:contentPart>
      </mc:Choice>
      <mc:Fallback xmlns="">
        <xdr:pic>
          <xdr:nvPicPr>
            <xdr:cNvPr id="76" name="Рукописный ввод 75">
              <a:extLst>
                <a:ext uri="{FF2B5EF4-FFF2-40B4-BE49-F238E27FC236}">
                  <a16:creationId xmlns:a16="http://schemas.microsoft.com/office/drawing/2014/main" id="{10CC842B-600E-1154-6785-AA98B8145D7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1823840" y="19584628"/>
              <a:ext cx="1984320" cy="9399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152175</xdr:colOff>
      <xdr:row>142</xdr:row>
      <xdr:rowOff>18975</xdr:rowOff>
    </xdr:from>
    <xdr:to>
      <xdr:col>8</xdr:col>
      <xdr:colOff>609975</xdr:colOff>
      <xdr:row>142</xdr:row>
      <xdr:rowOff>19695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78" name="Рукописный ввод 77">
              <a:extLst>
                <a:ext uri="{FF2B5EF4-FFF2-40B4-BE49-F238E27FC236}">
                  <a16:creationId xmlns:a16="http://schemas.microsoft.com/office/drawing/2014/main" id="{D8C4C556-B983-4512-1073-49FD2C5D754F}"/>
                </a:ext>
              </a:extLst>
            </xdr14:cNvPr>
            <xdr14:cNvContentPartPr/>
          </xdr14:nvContentPartPr>
          <xdr14:nvPr macro=""/>
          <xdr14:xfrm>
            <a:off x="2714400" y="28527300"/>
            <a:ext cx="4039200" cy="720"/>
          </xdr14:xfrm>
        </xdr:contentPart>
      </mc:Choice>
      <mc:Fallback xmlns="">
        <xdr:pic>
          <xdr:nvPicPr>
            <xdr:cNvPr id="78" name="Рукописный ввод 77">
              <a:extLst>
                <a:ext uri="{FF2B5EF4-FFF2-40B4-BE49-F238E27FC236}">
                  <a16:creationId xmlns:a16="http://schemas.microsoft.com/office/drawing/2014/main" id="{D8C4C556-B983-4512-1073-49FD2C5D754F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708280" y="28515060"/>
              <a:ext cx="405144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485415</xdr:colOff>
      <xdr:row>141</xdr:row>
      <xdr:rowOff>129000</xdr:rowOff>
    </xdr:from>
    <xdr:to>
      <xdr:col>8</xdr:col>
      <xdr:colOff>714735</xdr:colOff>
      <xdr:row>142</xdr:row>
      <xdr:rowOff>135255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81" name="Рукописный ввод 80">
              <a:extLst>
                <a:ext uri="{FF2B5EF4-FFF2-40B4-BE49-F238E27FC236}">
                  <a16:creationId xmlns:a16="http://schemas.microsoft.com/office/drawing/2014/main" id="{3257B7E4-CF85-F441-418A-97E3AFCDDECB}"/>
                </a:ext>
              </a:extLst>
            </xdr14:cNvPr>
            <xdr14:cNvContentPartPr/>
          </xdr14:nvContentPartPr>
          <xdr14:nvPr macro=""/>
          <xdr14:xfrm>
            <a:off x="6629040" y="28437300"/>
            <a:ext cx="229320" cy="206280"/>
          </xdr14:xfrm>
        </xdr:contentPart>
      </mc:Choice>
      <mc:Fallback xmlns="">
        <xdr:pic>
          <xdr:nvPicPr>
            <xdr:cNvPr id="81" name="Рукописный ввод 80">
              <a:extLst>
                <a:ext uri="{FF2B5EF4-FFF2-40B4-BE49-F238E27FC236}">
                  <a16:creationId xmlns:a16="http://schemas.microsoft.com/office/drawing/2014/main" id="{3257B7E4-CF85-F441-418A-97E3AFCDDECB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622920" y="28431180"/>
              <a:ext cx="241560" cy="21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1948215</xdr:colOff>
      <xdr:row>134</xdr:row>
      <xdr:rowOff>142815</xdr:rowOff>
    </xdr:from>
    <xdr:to>
      <xdr:col>6</xdr:col>
      <xdr:colOff>2145855</xdr:colOff>
      <xdr:row>147</xdr:row>
      <xdr:rowOff>104250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86" name="Рукописный ввод 85">
              <a:extLst>
                <a:ext uri="{FF2B5EF4-FFF2-40B4-BE49-F238E27FC236}">
                  <a16:creationId xmlns:a16="http://schemas.microsoft.com/office/drawing/2014/main" id="{399309B2-A3FA-5AA3-3EBF-EE0BCF78492F}"/>
                </a:ext>
              </a:extLst>
            </xdr14:cNvPr>
            <xdr14:cNvContentPartPr/>
          </xdr14:nvContentPartPr>
          <xdr14:nvPr macro=""/>
          <xdr14:xfrm>
            <a:off x="4510440" y="27050940"/>
            <a:ext cx="197640" cy="2561760"/>
          </xdr14:xfrm>
        </xdr:contentPart>
      </mc:Choice>
      <mc:Fallback xmlns="">
        <xdr:pic>
          <xdr:nvPicPr>
            <xdr:cNvPr id="86" name="Рукописный ввод 85">
              <a:extLst>
                <a:ext uri="{FF2B5EF4-FFF2-40B4-BE49-F238E27FC236}">
                  <a16:creationId xmlns:a16="http://schemas.microsoft.com/office/drawing/2014/main" id="{399309B2-A3FA-5AA3-3EBF-EE0BCF78492F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504320" y="27044820"/>
              <a:ext cx="209880" cy="257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133455</xdr:colOff>
      <xdr:row>137</xdr:row>
      <xdr:rowOff>18300</xdr:rowOff>
    </xdr:from>
    <xdr:to>
      <xdr:col>8</xdr:col>
      <xdr:colOff>504855</xdr:colOff>
      <xdr:row>141</xdr:row>
      <xdr:rowOff>30000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87" name="Рукописный ввод 86">
              <a:extLst>
                <a:ext uri="{FF2B5EF4-FFF2-40B4-BE49-F238E27FC236}">
                  <a16:creationId xmlns:a16="http://schemas.microsoft.com/office/drawing/2014/main" id="{6028210A-191B-6397-3E3D-5CF96F380AEE}"/>
                </a:ext>
              </a:extLst>
            </xdr14:cNvPr>
            <xdr14:cNvContentPartPr/>
          </xdr14:nvContentPartPr>
          <xdr14:nvPr macro=""/>
          <xdr14:xfrm>
            <a:off x="2695680" y="27526500"/>
            <a:ext cx="3952800" cy="811800"/>
          </xdr14:xfrm>
        </xdr:contentPart>
      </mc:Choice>
      <mc:Fallback xmlns="">
        <xdr:pic>
          <xdr:nvPicPr>
            <xdr:cNvPr id="87" name="Рукописный ввод 86">
              <a:extLst>
                <a:ext uri="{FF2B5EF4-FFF2-40B4-BE49-F238E27FC236}">
                  <a16:creationId xmlns:a16="http://schemas.microsoft.com/office/drawing/2014/main" id="{6028210A-191B-6397-3E3D-5CF96F380AEE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689560" y="27520380"/>
              <a:ext cx="3965040" cy="82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365655</xdr:colOff>
      <xdr:row>141</xdr:row>
      <xdr:rowOff>132960</xdr:rowOff>
    </xdr:from>
    <xdr:to>
      <xdr:col>6</xdr:col>
      <xdr:colOff>742935</xdr:colOff>
      <xdr:row>143</xdr:row>
      <xdr:rowOff>84270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88" name="Рукописный ввод 87">
              <a:extLst>
                <a:ext uri="{FF2B5EF4-FFF2-40B4-BE49-F238E27FC236}">
                  <a16:creationId xmlns:a16="http://schemas.microsoft.com/office/drawing/2014/main" id="{44746E87-C6FB-6F00-02DC-56EFBE8F38A1}"/>
                </a:ext>
              </a:extLst>
            </xdr14:cNvPr>
            <xdr14:cNvContentPartPr/>
          </xdr14:nvContentPartPr>
          <xdr14:nvPr macro=""/>
          <xdr14:xfrm>
            <a:off x="2927880" y="28441260"/>
            <a:ext cx="377280" cy="351360"/>
          </xdr14:xfrm>
        </xdr:contentPart>
      </mc:Choice>
      <mc:Fallback xmlns="">
        <xdr:pic>
          <xdr:nvPicPr>
            <xdr:cNvPr id="88" name="Рукописный ввод 87">
              <a:extLst>
                <a:ext uri="{FF2B5EF4-FFF2-40B4-BE49-F238E27FC236}">
                  <a16:creationId xmlns:a16="http://schemas.microsoft.com/office/drawing/2014/main" id="{44746E87-C6FB-6F00-02DC-56EFBE8F38A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921760" y="28435140"/>
              <a:ext cx="389520" cy="36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704715</xdr:colOff>
      <xdr:row>141</xdr:row>
      <xdr:rowOff>75360</xdr:rowOff>
    </xdr:from>
    <xdr:to>
      <xdr:col>8</xdr:col>
      <xdr:colOff>161055</xdr:colOff>
      <xdr:row>143</xdr:row>
      <xdr:rowOff>199110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89" name="Рукописный ввод 88">
              <a:extLst>
                <a:ext uri="{FF2B5EF4-FFF2-40B4-BE49-F238E27FC236}">
                  <a16:creationId xmlns:a16="http://schemas.microsoft.com/office/drawing/2014/main" id="{105976C0-7D8D-9350-F977-E7FCB99C8A99}"/>
                </a:ext>
              </a:extLst>
            </xdr14:cNvPr>
            <xdr14:cNvContentPartPr/>
          </xdr14:nvContentPartPr>
          <xdr14:nvPr macro=""/>
          <xdr14:xfrm>
            <a:off x="5743440" y="28383660"/>
            <a:ext cx="561240" cy="523800"/>
          </xdr14:xfrm>
        </xdr:contentPart>
      </mc:Choice>
      <mc:Fallback xmlns="">
        <xdr:pic>
          <xdr:nvPicPr>
            <xdr:cNvPr id="89" name="Рукописный ввод 88">
              <a:extLst>
                <a:ext uri="{FF2B5EF4-FFF2-40B4-BE49-F238E27FC236}">
                  <a16:creationId xmlns:a16="http://schemas.microsoft.com/office/drawing/2014/main" id="{105976C0-7D8D-9350-F977-E7FCB99C8A99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737320" y="28377540"/>
              <a:ext cx="573480" cy="53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285735</xdr:colOff>
      <xdr:row>144</xdr:row>
      <xdr:rowOff>123645</xdr:rowOff>
    </xdr:from>
    <xdr:to>
      <xdr:col>6</xdr:col>
      <xdr:colOff>1095735</xdr:colOff>
      <xdr:row>146</xdr:row>
      <xdr:rowOff>37155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95" name="Рукописный ввод 94">
              <a:extLst>
                <a:ext uri="{FF2B5EF4-FFF2-40B4-BE49-F238E27FC236}">
                  <a16:creationId xmlns:a16="http://schemas.microsoft.com/office/drawing/2014/main" id="{95DC6104-5ACE-3C5B-14F1-28B849B32653}"/>
                </a:ext>
              </a:extLst>
            </xdr14:cNvPr>
            <xdr14:cNvContentPartPr/>
          </xdr14:nvContentPartPr>
          <xdr14:nvPr macro=""/>
          <xdr14:xfrm>
            <a:off x="2847960" y="29032020"/>
            <a:ext cx="810000" cy="313560"/>
          </xdr14:xfrm>
        </xdr:contentPart>
      </mc:Choice>
      <mc:Fallback xmlns="">
        <xdr:pic>
          <xdr:nvPicPr>
            <xdr:cNvPr id="95" name="Рукописный ввод 94">
              <a:extLst>
                <a:ext uri="{FF2B5EF4-FFF2-40B4-BE49-F238E27FC236}">
                  <a16:creationId xmlns:a16="http://schemas.microsoft.com/office/drawing/2014/main" id="{95DC6104-5ACE-3C5B-14F1-28B849B32653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841843" y="29025900"/>
              <a:ext cx="822235" cy="32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695355</xdr:colOff>
      <xdr:row>144</xdr:row>
      <xdr:rowOff>43365</xdr:rowOff>
    </xdr:from>
    <xdr:to>
      <xdr:col>8</xdr:col>
      <xdr:colOff>239535</xdr:colOff>
      <xdr:row>146</xdr:row>
      <xdr:rowOff>151995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102" name="Рукописный ввод 101">
              <a:extLst>
                <a:ext uri="{FF2B5EF4-FFF2-40B4-BE49-F238E27FC236}">
                  <a16:creationId xmlns:a16="http://schemas.microsoft.com/office/drawing/2014/main" id="{6E6CA78B-01FA-D113-17B2-935FE1075E83}"/>
                </a:ext>
              </a:extLst>
            </xdr14:cNvPr>
            <xdr14:cNvContentPartPr/>
          </xdr14:nvContentPartPr>
          <xdr14:nvPr macro=""/>
          <xdr14:xfrm>
            <a:off x="5734080" y="28951740"/>
            <a:ext cx="649080" cy="508680"/>
          </xdr14:xfrm>
        </xdr:contentPart>
      </mc:Choice>
      <mc:Fallback xmlns="">
        <xdr:pic>
          <xdr:nvPicPr>
            <xdr:cNvPr id="102" name="Рукописный ввод 101">
              <a:extLst>
                <a:ext uri="{FF2B5EF4-FFF2-40B4-BE49-F238E27FC236}">
                  <a16:creationId xmlns:a16="http://schemas.microsoft.com/office/drawing/2014/main" id="{6E6CA78B-01FA-D113-17B2-935FE1075E83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727960" y="28945616"/>
              <a:ext cx="661320" cy="5209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1114455</xdr:colOff>
      <xdr:row>141</xdr:row>
      <xdr:rowOff>114240</xdr:rowOff>
    </xdr:from>
    <xdr:to>
      <xdr:col>6</xdr:col>
      <xdr:colOff>1114815</xdr:colOff>
      <xdr:row>142</xdr:row>
      <xdr:rowOff>132735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03" name="Рукописный ввод 102">
              <a:extLst>
                <a:ext uri="{FF2B5EF4-FFF2-40B4-BE49-F238E27FC236}">
                  <a16:creationId xmlns:a16="http://schemas.microsoft.com/office/drawing/2014/main" id="{E82BBFCC-78AB-0AD0-B4EC-1EDAC1227D20}"/>
                </a:ext>
              </a:extLst>
            </xdr14:cNvPr>
            <xdr14:cNvContentPartPr/>
          </xdr14:nvContentPartPr>
          <xdr14:nvPr macro=""/>
          <xdr14:xfrm>
            <a:off x="3676680" y="28422540"/>
            <a:ext cx="360" cy="218520"/>
          </xdr14:xfrm>
        </xdr:contentPart>
      </mc:Choice>
      <mc:Fallback xmlns="">
        <xdr:pic>
          <xdr:nvPicPr>
            <xdr:cNvPr id="103" name="Рукописный ввод 102">
              <a:extLst>
                <a:ext uri="{FF2B5EF4-FFF2-40B4-BE49-F238E27FC236}">
                  <a16:creationId xmlns:a16="http://schemas.microsoft.com/office/drawing/2014/main" id="{E82BBFCC-78AB-0AD0-B4EC-1EDAC1227D20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670560" y="28416420"/>
              <a:ext cx="12600" cy="23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1171695</xdr:colOff>
      <xdr:row>139</xdr:row>
      <xdr:rowOff>109650</xdr:rowOff>
    </xdr:from>
    <xdr:to>
      <xdr:col>6</xdr:col>
      <xdr:colOff>1775415</xdr:colOff>
      <xdr:row>141</xdr:row>
      <xdr:rowOff>155640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21" name="Рукописный ввод 120">
              <a:extLst>
                <a:ext uri="{FF2B5EF4-FFF2-40B4-BE49-F238E27FC236}">
                  <a16:creationId xmlns:a16="http://schemas.microsoft.com/office/drawing/2014/main" id="{71F7A91C-41A2-AAA8-9C68-CB2B9FDD6F18}"/>
                </a:ext>
              </a:extLst>
            </xdr14:cNvPr>
            <xdr14:cNvContentPartPr/>
          </xdr14:nvContentPartPr>
          <xdr14:nvPr macro=""/>
          <xdr14:xfrm>
            <a:off x="3733920" y="28017900"/>
            <a:ext cx="603720" cy="446040"/>
          </xdr14:xfrm>
        </xdr:contentPart>
      </mc:Choice>
      <mc:Fallback xmlns="">
        <xdr:pic>
          <xdr:nvPicPr>
            <xdr:cNvPr id="121" name="Рукописный ввод 120">
              <a:extLst>
                <a:ext uri="{FF2B5EF4-FFF2-40B4-BE49-F238E27FC236}">
                  <a16:creationId xmlns:a16="http://schemas.microsoft.com/office/drawing/2014/main" id="{71F7A91C-41A2-AAA8-9C68-CB2B9FDD6F18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727800" y="28011780"/>
              <a:ext cx="615960" cy="45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95235</xdr:colOff>
      <xdr:row>135</xdr:row>
      <xdr:rowOff>152310</xdr:rowOff>
    </xdr:from>
    <xdr:to>
      <xdr:col>8</xdr:col>
      <xdr:colOff>86175</xdr:colOff>
      <xdr:row>139</xdr:row>
      <xdr:rowOff>55290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33" name="Рукописный ввод 132">
              <a:extLst>
                <a:ext uri="{FF2B5EF4-FFF2-40B4-BE49-F238E27FC236}">
                  <a16:creationId xmlns:a16="http://schemas.microsoft.com/office/drawing/2014/main" id="{D6BEDDF9-0029-EF1D-271B-B8CE398C23E6}"/>
                </a:ext>
              </a:extLst>
            </xdr14:cNvPr>
            <xdr14:cNvContentPartPr/>
          </xdr14:nvContentPartPr>
          <xdr14:nvPr macro=""/>
          <xdr14:xfrm>
            <a:off x="5133960" y="27260460"/>
            <a:ext cx="1095840" cy="703080"/>
          </xdr14:xfrm>
        </xdr:contentPart>
      </mc:Choice>
      <mc:Fallback xmlns="">
        <xdr:pic>
          <xdr:nvPicPr>
            <xdr:cNvPr id="133" name="Рукописный ввод 132">
              <a:extLst>
                <a:ext uri="{FF2B5EF4-FFF2-40B4-BE49-F238E27FC236}">
                  <a16:creationId xmlns:a16="http://schemas.microsoft.com/office/drawing/2014/main" id="{D6BEDDF9-0029-EF1D-271B-B8CE398C23E6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127840" y="27254340"/>
              <a:ext cx="1108080" cy="71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104610</xdr:colOff>
      <xdr:row>134</xdr:row>
      <xdr:rowOff>171255</xdr:rowOff>
    </xdr:from>
    <xdr:to>
      <xdr:col>18</xdr:col>
      <xdr:colOff>470730</xdr:colOff>
      <xdr:row>147</xdr:row>
      <xdr:rowOff>110370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142" name="Рукописный ввод 141">
              <a:extLst>
                <a:ext uri="{FF2B5EF4-FFF2-40B4-BE49-F238E27FC236}">
                  <a16:creationId xmlns:a16="http://schemas.microsoft.com/office/drawing/2014/main" id="{39BEFD91-419E-309D-BB4A-FA4BE120B977}"/>
                </a:ext>
              </a:extLst>
            </xdr14:cNvPr>
            <xdr14:cNvContentPartPr/>
          </xdr14:nvContentPartPr>
          <xdr14:nvPr macro=""/>
          <xdr14:xfrm>
            <a:off x="10296360" y="27079380"/>
            <a:ext cx="3795120" cy="2539440"/>
          </xdr14:xfrm>
        </xdr:contentPart>
      </mc:Choice>
      <mc:Fallback xmlns="">
        <xdr:pic>
          <xdr:nvPicPr>
            <xdr:cNvPr id="142" name="Рукописный ввод 141">
              <a:extLst>
                <a:ext uri="{FF2B5EF4-FFF2-40B4-BE49-F238E27FC236}">
                  <a16:creationId xmlns:a16="http://schemas.microsoft.com/office/drawing/2014/main" id="{39BEFD91-419E-309D-BB4A-FA4BE120B977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0290240" y="27073260"/>
              <a:ext cx="3807360" cy="255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104610</xdr:colOff>
      <xdr:row>136</xdr:row>
      <xdr:rowOff>103845</xdr:rowOff>
    </xdr:from>
    <xdr:to>
      <xdr:col>18</xdr:col>
      <xdr:colOff>79050</xdr:colOff>
      <xdr:row>140</xdr:row>
      <xdr:rowOff>184665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143" name="Рукописный ввод 142">
              <a:extLst>
                <a:ext uri="{FF2B5EF4-FFF2-40B4-BE49-F238E27FC236}">
                  <a16:creationId xmlns:a16="http://schemas.microsoft.com/office/drawing/2014/main" id="{B3458031-A743-C9D7-4E97-692A6948A15A}"/>
                </a:ext>
              </a:extLst>
            </xdr14:cNvPr>
            <xdr14:cNvContentPartPr/>
          </xdr14:nvContentPartPr>
          <xdr14:nvPr macro=""/>
          <xdr14:xfrm>
            <a:off x="10296360" y="27412020"/>
            <a:ext cx="3403440" cy="880920"/>
          </xdr14:xfrm>
        </xdr:contentPart>
      </mc:Choice>
      <mc:Fallback xmlns="">
        <xdr:pic>
          <xdr:nvPicPr>
            <xdr:cNvPr id="143" name="Рукописный ввод 142">
              <a:extLst>
                <a:ext uri="{FF2B5EF4-FFF2-40B4-BE49-F238E27FC236}">
                  <a16:creationId xmlns:a16="http://schemas.microsoft.com/office/drawing/2014/main" id="{B3458031-A743-C9D7-4E97-692A6948A15A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0290240" y="27405900"/>
              <a:ext cx="3415680" cy="89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257250</xdr:colOff>
      <xdr:row>141</xdr:row>
      <xdr:rowOff>95160</xdr:rowOff>
    </xdr:from>
    <xdr:to>
      <xdr:col>13</xdr:col>
      <xdr:colOff>312690</xdr:colOff>
      <xdr:row>143</xdr:row>
      <xdr:rowOff>32070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144" name="Рукописный ввод 143">
              <a:extLst>
                <a:ext uri="{FF2B5EF4-FFF2-40B4-BE49-F238E27FC236}">
                  <a16:creationId xmlns:a16="http://schemas.microsoft.com/office/drawing/2014/main" id="{948D66D3-EB34-E9BF-B4C7-F5968338BC46}"/>
                </a:ext>
              </a:extLst>
            </xdr14:cNvPr>
            <xdr14:cNvContentPartPr/>
          </xdr14:nvContentPartPr>
          <xdr14:nvPr macro=""/>
          <xdr14:xfrm>
            <a:off x="10449000" y="28403460"/>
            <a:ext cx="55440" cy="336960"/>
          </xdr14:xfrm>
        </xdr:contentPart>
      </mc:Choice>
      <mc:Fallback xmlns="">
        <xdr:pic>
          <xdr:nvPicPr>
            <xdr:cNvPr id="144" name="Рукописный ввод 143">
              <a:extLst>
                <a:ext uri="{FF2B5EF4-FFF2-40B4-BE49-F238E27FC236}">
                  <a16:creationId xmlns:a16="http://schemas.microsoft.com/office/drawing/2014/main" id="{948D66D3-EB34-E9BF-B4C7-F5968338BC46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0442880" y="28397340"/>
              <a:ext cx="67680" cy="34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409530</xdr:colOff>
      <xdr:row>138</xdr:row>
      <xdr:rowOff>112395</xdr:rowOff>
    </xdr:from>
    <xdr:to>
      <xdr:col>14</xdr:col>
      <xdr:colOff>195690</xdr:colOff>
      <xdr:row>140</xdr:row>
      <xdr:rowOff>168105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157" name="Рукописный ввод 156">
              <a:extLst>
                <a:ext uri="{FF2B5EF4-FFF2-40B4-BE49-F238E27FC236}">
                  <a16:creationId xmlns:a16="http://schemas.microsoft.com/office/drawing/2014/main" id="{C8A9325A-8B1C-BA29-68F4-94AF0346A005}"/>
                </a:ext>
              </a:extLst>
            </xdr14:cNvPr>
            <xdr14:cNvContentPartPr/>
          </xdr14:nvContentPartPr>
          <xdr14:nvPr macro=""/>
          <xdr14:xfrm>
            <a:off x="9915480" y="27820620"/>
            <a:ext cx="1157760" cy="455760"/>
          </xdr14:xfrm>
        </xdr:contentPart>
      </mc:Choice>
      <mc:Fallback xmlns="">
        <xdr:pic>
          <xdr:nvPicPr>
            <xdr:cNvPr id="157" name="Рукописный ввод 156">
              <a:extLst>
                <a:ext uri="{FF2B5EF4-FFF2-40B4-BE49-F238E27FC236}">
                  <a16:creationId xmlns:a16="http://schemas.microsoft.com/office/drawing/2014/main" id="{C8A9325A-8B1C-BA29-68F4-94AF0346A005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9909360" y="27814505"/>
              <a:ext cx="1170000" cy="4679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180930</xdr:colOff>
      <xdr:row>135</xdr:row>
      <xdr:rowOff>161670</xdr:rowOff>
    </xdr:from>
    <xdr:to>
      <xdr:col>14</xdr:col>
      <xdr:colOff>639210</xdr:colOff>
      <xdr:row>137</xdr:row>
      <xdr:rowOff>131340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163" name="Рукописный ввод 162">
              <a:extLst>
                <a:ext uri="{FF2B5EF4-FFF2-40B4-BE49-F238E27FC236}">
                  <a16:creationId xmlns:a16="http://schemas.microsoft.com/office/drawing/2014/main" id="{CAF9A9F9-2B89-D8D2-CDDA-3866CAE62E01}"/>
                </a:ext>
              </a:extLst>
            </xdr14:cNvPr>
            <xdr14:cNvContentPartPr/>
          </xdr14:nvContentPartPr>
          <xdr14:nvPr macro=""/>
          <xdr14:xfrm>
            <a:off x="11058480" y="27269820"/>
            <a:ext cx="458280" cy="369720"/>
          </xdr14:xfrm>
        </xdr:contentPart>
      </mc:Choice>
      <mc:Fallback xmlns="">
        <xdr:pic>
          <xdr:nvPicPr>
            <xdr:cNvPr id="163" name="Рукописный ввод 162">
              <a:extLst>
                <a:ext uri="{FF2B5EF4-FFF2-40B4-BE49-F238E27FC236}">
                  <a16:creationId xmlns:a16="http://schemas.microsoft.com/office/drawing/2014/main" id="{CAF9A9F9-2B89-D8D2-CDDA-3866CAE62E01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1052360" y="27263700"/>
              <a:ext cx="470520" cy="38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428610</xdr:colOff>
      <xdr:row>141</xdr:row>
      <xdr:rowOff>85440</xdr:rowOff>
    </xdr:from>
    <xdr:to>
      <xdr:col>14</xdr:col>
      <xdr:colOff>557490</xdr:colOff>
      <xdr:row>145</xdr:row>
      <xdr:rowOff>199020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170" name="Рукописный ввод 169">
              <a:extLst>
                <a:ext uri="{FF2B5EF4-FFF2-40B4-BE49-F238E27FC236}">
                  <a16:creationId xmlns:a16="http://schemas.microsoft.com/office/drawing/2014/main" id="{869FA1C6-89BC-CD5C-CC80-F30A109BFDF5}"/>
                </a:ext>
              </a:extLst>
            </xdr14:cNvPr>
            <xdr14:cNvContentPartPr/>
          </xdr14:nvContentPartPr>
          <xdr14:nvPr macro=""/>
          <xdr14:xfrm>
            <a:off x="10620360" y="28393740"/>
            <a:ext cx="814680" cy="913680"/>
          </xdr14:xfrm>
        </xdr:contentPart>
      </mc:Choice>
      <mc:Fallback xmlns="">
        <xdr:pic>
          <xdr:nvPicPr>
            <xdr:cNvPr id="170" name="Рукописный ввод 169">
              <a:extLst>
                <a:ext uri="{FF2B5EF4-FFF2-40B4-BE49-F238E27FC236}">
                  <a16:creationId xmlns:a16="http://schemas.microsoft.com/office/drawing/2014/main" id="{869FA1C6-89BC-CD5C-CC80-F30A109BFDF5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0614240" y="28387620"/>
              <a:ext cx="826920" cy="92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400170</xdr:colOff>
      <xdr:row>133</xdr:row>
      <xdr:rowOff>9480</xdr:rowOff>
    </xdr:from>
    <xdr:to>
      <xdr:col>15</xdr:col>
      <xdr:colOff>251130</xdr:colOff>
      <xdr:row>133</xdr:row>
      <xdr:rowOff>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171" name="Рукописный ввод 170">
              <a:extLst>
                <a:ext uri="{FF2B5EF4-FFF2-40B4-BE49-F238E27FC236}">
                  <a16:creationId xmlns:a16="http://schemas.microsoft.com/office/drawing/2014/main" id="{FF5C0913-F14B-5249-BC57-568EEF71FD7A}"/>
                </a:ext>
              </a:extLst>
            </xdr14:cNvPr>
            <xdr14:cNvContentPartPr/>
          </xdr14:nvContentPartPr>
          <xdr14:nvPr macro=""/>
          <xdr14:xfrm>
            <a:off x="11277720" y="26717580"/>
            <a:ext cx="536760" cy="360"/>
          </xdr14:xfrm>
        </xdr:contentPart>
      </mc:Choice>
      <mc:Fallback xmlns="">
        <xdr:pic>
          <xdr:nvPicPr>
            <xdr:cNvPr id="171" name="Рукописный ввод 170">
              <a:extLst>
                <a:ext uri="{FF2B5EF4-FFF2-40B4-BE49-F238E27FC236}">
                  <a16:creationId xmlns:a16="http://schemas.microsoft.com/office/drawing/2014/main" id="{FF5C0913-F14B-5249-BC57-568EEF71FD7A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1271600" y="26711460"/>
              <a:ext cx="5490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333195</xdr:colOff>
      <xdr:row>131</xdr:row>
      <xdr:rowOff>66450</xdr:rowOff>
    </xdr:from>
    <xdr:to>
      <xdr:col>8</xdr:col>
      <xdr:colOff>71415</xdr:colOff>
      <xdr:row>131</xdr:row>
      <xdr:rowOff>66810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172" name="Рукописный ввод 171">
              <a:extLst>
                <a:ext uri="{FF2B5EF4-FFF2-40B4-BE49-F238E27FC236}">
                  <a16:creationId xmlns:a16="http://schemas.microsoft.com/office/drawing/2014/main" id="{0F74B119-5B74-CE84-1167-8955E78570ED}"/>
                </a:ext>
              </a:extLst>
            </xdr14:cNvPr>
            <xdr14:cNvContentPartPr/>
          </xdr14:nvContentPartPr>
          <xdr14:nvPr macro=""/>
          <xdr14:xfrm>
            <a:off x="5371920" y="26374500"/>
            <a:ext cx="843120" cy="360"/>
          </xdr14:xfrm>
        </xdr:contentPart>
      </mc:Choice>
      <mc:Fallback xmlns="">
        <xdr:pic>
          <xdr:nvPicPr>
            <xdr:cNvPr id="172" name="Рукописный ввод 171">
              <a:extLst>
                <a:ext uri="{FF2B5EF4-FFF2-40B4-BE49-F238E27FC236}">
                  <a16:creationId xmlns:a16="http://schemas.microsoft.com/office/drawing/2014/main" id="{0F74B119-5B74-CE84-1167-8955E78570ED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5365800" y="26368380"/>
              <a:ext cx="85536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652461</xdr:colOff>
      <xdr:row>2</xdr:row>
      <xdr:rowOff>9525</xdr:rowOff>
    </xdr:from>
    <xdr:to>
      <xdr:col>13</xdr:col>
      <xdr:colOff>238125</xdr:colOff>
      <xdr:row>18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8BF47A6-E6A3-CA52-83CE-B18920A96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23811</xdr:colOff>
      <xdr:row>21</xdr:row>
      <xdr:rowOff>190499</xdr:rowOff>
    </xdr:from>
    <xdr:to>
      <xdr:col>14</xdr:col>
      <xdr:colOff>600074</xdr:colOff>
      <xdr:row>39</xdr:row>
      <xdr:rowOff>142874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0DB8E55-B47A-94E8-910C-AF70AA8CF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138111</xdr:colOff>
      <xdr:row>42</xdr:row>
      <xdr:rowOff>180975</xdr:rowOff>
    </xdr:from>
    <xdr:to>
      <xdr:col>13</xdr:col>
      <xdr:colOff>285750</xdr:colOff>
      <xdr:row>62</xdr:row>
      <xdr:rowOff>180975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D446EA4-4D03-882E-93BA-76DE07996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381000</xdr:colOff>
      <xdr:row>43</xdr:row>
      <xdr:rowOff>0</xdr:rowOff>
    </xdr:from>
    <xdr:to>
      <xdr:col>15</xdr:col>
      <xdr:colOff>257175</xdr:colOff>
      <xdr:row>57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Категория товара">
              <a:extLst>
                <a:ext uri="{FF2B5EF4-FFF2-40B4-BE49-F238E27FC236}">
                  <a16:creationId xmlns:a16="http://schemas.microsoft.com/office/drawing/2014/main" id="{108C6654-2028-4681-8153-96DE9A43EE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тегория товар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49275" y="8601075"/>
              <a:ext cx="1828800" cy="2809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7</xdr:col>
      <xdr:colOff>176211</xdr:colOff>
      <xdr:row>67</xdr:row>
      <xdr:rowOff>19049</xdr:rowOff>
    </xdr:from>
    <xdr:to>
      <xdr:col>13</xdr:col>
      <xdr:colOff>323849</xdr:colOff>
      <xdr:row>85</xdr:row>
      <xdr:rowOff>104774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5664BA4-0C43-9B0B-B9DF-2E4C27781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16564</xdr:colOff>
      <xdr:row>0</xdr:row>
      <xdr:rowOff>363605</xdr:rowOff>
    </xdr:from>
    <xdr:to>
      <xdr:col>13</xdr:col>
      <xdr:colOff>554935</xdr:colOff>
      <xdr:row>14</xdr:row>
      <xdr:rowOff>190499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5EE0AE2-3300-EE9B-533B-BFE00EBC1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132520</xdr:colOff>
      <xdr:row>15</xdr:row>
      <xdr:rowOff>98562</xdr:rowOff>
    </xdr:from>
    <xdr:to>
      <xdr:col>13</xdr:col>
      <xdr:colOff>563218</xdr:colOff>
      <xdr:row>32</xdr:row>
      <xdr:rowOff>190499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B00DAB2-C431-6968-CBED-D23F0F0BE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33</xdr:row>
      <xdr:rowOff>106845</xdr:rowOff>
    </xdr:from>
    <xdr:to>
      <xdr:col>13</xdr:col>
      <xdr:colOff>588066</xdr:colOff>
      <xdr:row>52</xdr:row>
      <xdr:rowOff>115955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554EF5E-17B7-25C5-C52D-E9E78814C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9525</xdr:rowOff>
    </xdr:from>
    <xdr:to>
      <xdr:col>7</xdr:col>
      <xdr:colOff>95250</xdr:colOff>
      <xdr:row>17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1C490DC-2138-4954-39FE-CFF3938AA4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133350</xdr:colOff>
      <xdr:row>26</xdr:row>
      <xdr:rowOff>190500</xdr:rowOff>
    </xdr:from>
    <xdr:to>
      <xdr:col>10</xdr:col>
      <xdr:colOff>647700</xdr:colOff>
      <xdr:row>40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B0AF73E-2F9F-3101-01F9-92065FE4C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123825</xdr:colOff>
      <xdr:row>40</xdr:row>
      <xdr:rowOff>171450</xdr:rowOff>
    </xdr:from>
    <xdr:to>
      <xdr:col>10</xdr:col>
      <xdr:colOff>638175</xdr:colOff>
      <xdr:row>54</xdr:row>
      <xdr:rowOff>114300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8AED708-48DF-ABAA-7D2F-E365426D5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16:10.17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23601,'10743'0'0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16:20.11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16:27.25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24575,'6'1'0,"1"0"0,-1 1 0,0-1 0,0 1 0,0 0 0,0 1 0,-1 0 0,9 4 0,7 3 0,35 19 0,-2 2 0,-1 2 0,67 54 0,-46-32 0,-55-40 0,-1 1 0,24 27 0,-33-31 0,2-1 0,0 0 0,0-1 0,1 0 0,0 0 0,0-2 0,1 1 0,26 11 0,-17-10 0,-1 0 0,36 24 0,-37-22 0,0 0 0,29 12 0,-39-22 0,-15-9 0,-16-9 0,13 13 0,0 1 0,0 0 0,0 1 0,-1 0 0,1 0 0,0 0 0,0 1 0,-1 1 0,1 0 0,0 0 0,0 0 0,0 1 0,0 0 0,0 0 0,-8 4 0,-13 6 0,-1 1 0,-41 26 0,31-14 0,2-2 0,-66 31 0,95-49 12,0 1 0,0 0 1,0 0-1,1 1 0,0 0 0,0 0 0,-8 12 0,-23 19-1474,14-17-5364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16:42.14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27 23203,'2064'-27'0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16:50.11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24266,'0'9420'0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16:53.88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420 27 24575,'-186'342'0,"156"-276"0,-33 58 0,-44 62 0,106-184 0,1-1 0,-1 1 0,0-1 0,0 0 0,1 1 0,-1-1 0,0 0 0,0 1 0,0-1 0,-1 0 0,1 0 0,0 0 0,0 0 0,0 0 0,-1 0 0,1 0 0,-1 0 0,1-1 0,-1 1 0,1 0 0,-3 0 0,4-2 0,-1 0 0,0 0 0,1 0 0,-1 0 0,1 0 0,-1 0 0,1 0 0,-1 0 0,1 0 0,0 0 0,-1 0 0,1 0 0,0 0 0,0 0 0,0 0 0,0-1 0,0 1 0,0 0 0,0 0 0,0 0 0,0 0 0,1 0 0,-1 0 0,0 0 0,1 0 0,-1 0 0,1 0 0,-1 0 0,2-1 0,54-150 0,-44 105 0,-6 19 0,1 2 0,1-1 0,1 1 0,2 0 0,26-47 0,-27 60 0,1 1 0,1 0 0,0 1 0,16-13 0,-12 12 0,-1-1 0,19-23 0,6-21 0,-34 46 0,1 0 0,0 1 0,0 0 0,1 0 0,1 1 0,0 0 0,17-13 0,-17 15-341,2 1 0,-1 0-1,19-6 1,2 1-6485</inkml:trace>
  <inkml:trace contextRef="#ctx0" brushRef="#br0" timeOffset="1198.08">552 0 24575,'2'11'0,"0"-1"0,0 1 0,1-1 0,0 0 0,1 0 0,0 0 0,8 12 0,-1 2 0,13 25 0,3-2 0,2-1 0,42 53 0,-66-93 0,1-1 0,0 1 0,0-1 0,0-1 0,0 1 0,1-1 0,0 0 0,-1-1 0,2 0 0,9 4 0,83 21 0,-74-22 0,20 5 0,0 1 0,0 2 0,-2 3 0,0 1 0,51 29 0,-89-42 7,-1-1 0,0 0 0,0 1 0,0 0 0,-1 0 1,1 1-1,-1-1 0,0 1 0,-1 0 0,0 0 0,0 0 0,0 1 0,0-1 0,-1 0 0,0 1 0,1 7 0,1 10-378,-1 1-1,-1-1 1,-1 27 0,-1-26-6455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17:35.26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4313 24575,'1172'0'0,"-1146"2"0,0 1 0,-1 1 0,49 14 0,-43-10 0,61 9 0,148-14 0,-130-5 0,-42-1 0,74-13 0,-87 8 0,-49 7 0,-1 0 0,1 0 0,-1-1 0,0 0 0,1 0 0,-1-1 0,0 1 0,0-1 0,0 0 0,-1 0 0,1-1 0,6-6 0,2-4 0,0 0 0,15-24 0,3-3 0,93-106 0,190-295 0,-32-80 0,-275 509 0,163-273 0,-70 124 0,116-161 0,-181 272 0,-3-2 0,-2-1 0,-2-1 0,28-80 0,-9 21 0,-8 32 0,4 1 0,100-141 0,-132 209 0,0 1 0,1 0 0,25-20 0,-22 21 0,-1-1 0,24-27 0,-4-1 0,2 2 0,1 2 0,1 1 0,68-46 0,-42 22 0,-18 15 0,78-79 0,-32 28 0,-44 48 0,54-47 0,25-21 0,10-9 0,-114 106 0,1 1 0,0 2 0,1 0 0,43-17 0,343-134 0,-325 128 0,-66 27 0,1 1 0,0 1 0,1 1 0,0 0 0,0 2 0,34-5 0,296-5 0,-209 13 0,-78 1 0,627-3 0,-602 14 0,-1 5 0,-1 3 0,97 32 0,-160-42 0,89 29 0,148 66 0,100 73 0,-308-147 0,-1 3 0,97 74 0,-122-82 0,-2 1 0,0 2 0,-1 0 0,-2 2 0,-1 0 0,26 44 0,18 71 0,-28-54 0,-19-46 0,-2 0 0,-2 2 0,-2 0 0,11 74 0,-12-62 0,30 92 0,-16-67 0,-3 7 0,-4 0 0,10 107 0,-3 103 0,-20-110 0,-5-111 0,13 103 0,-4-80 0,-4 0 0,-9 109 0,0-50 0,2-53 0,3 121 0,2-198 0,2 0 0,18 58 0,-6-23 0,-9-35 0,26 53 0,2 8 0,-31-74 0,1 0 0,0 0 0,2-1 0,0 0 0,1 0 0,0-1 0,1 0 0,1-1 0,1-1 0,0 0 0,0 0 0,1-1 0,22 14 0,10 2 0,0-2 0,2-3 0,68 25 0,-27-11 0,-46-18 0,0-1 0,75 18 0,-99-32 0,63 15 0,0-4 0,1-3 0,98 0 0,77-10 0,197-5 0,-304-10 0,60-1 0,-150 13 0,-43-1 0,0 0 0,0 2 0,0 1 0,0 0 0,0 1 0,0 1 0,0 0 0,20 8 0,87 51-1365,-86-40-5461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18:39.5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741 0 24575,'-9'1'0,"1"1"0,-1 0 0,0 0 0,1 0 0,0 1 0,-1 1 0,-11 6 0,-7 2 0,-110 45 0,-295 107 0,429-163 0,0-1 0,0 1 0,0 0 0,0 0 0,0 0 0,0 0 0,0 1 0,0-1 0,0 1 0,0 0 0,1 0 0,-1 0 0,1 0 0,-1 0 0,1 0 0,0 0 0,0 1 0,0-1 0,0 1 0,1 0 0,-1 0 0,1-1 0,-1 1 0,1 0 0,0 0 0,0 0 0,0 1 0,0-1 0,1 0 0,0 0 0,-1 0 0,1 0 0,0 1 0,0-1 0,1 0 0,-1 0 0,1 0 0,-1 1 0,1-1 0,2 5 0,83 382 0,4-25 0,-79-309 0,-2 1 0,3 101 0,-13-122 0,0-11 0,1 0 0,0 1 0,2-1 0,1 0 0,9 36 0,-9-54 0,0-1 0,0 0 0,0 0 0,1 0 0,0 0 0,0-1 0,0 1 0,1-1 0,-1 0 0,1 0 0,1-1 0,-1 1 0,0-1 0,1-1 0,0 1 0,0-1 0,0 0 0,1 0 0,-1 0 0,1-1 0,-1 0 0,13 1 0,13 3 0,0-3 0,0 0 0,51-4 0,-52 1 0,52 0 0,-5 1 0,1-4 0,97-15 0,-149 13-1365,-5 2-5461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18:47.6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158 2 24575,'94'-1'0,"104"3"0,-171 2 0,-1 1 0,0 2 0,0 0 0,39 17 0,-13-4 0,5-7 0,-48-12 0,-1 0 0,1 1 0,-1 0 0,0 0 0,0 1 0,0 0 0,0 1 0,11 6 0,-12-4 0,1 0 0,-1 1 0,0 0 0,-1 0 0,0 1 0,0-1 0,-1 1 0,0 1 0,0-1 0,0 1 0,-2 0 0,1 0 0,-1 0 0,0 0 0,-1 0 0,0 1 0,1 9 0,1 22 0,-2 1 0,-5 71 0,1-48 0,0 2 0,0-4 0,2 1 0,11 80 0,6 4 0,-14-99 0,3 1 0,2-1 0,22 77 0,-16-83 0,-1 1 0,-3 0 0,-1 0 0,-3 1 0,2 56 0,2-36 0,-7-53 0,0-1 0,-1 1 0,-1 0 0,0-1 0,0 16 0,-2-24 0,1 0 0,-1 0 0,1 0 0,-1 0 0,0-1 0,0 1 0,0 0 0,0-1 0,-1 1 0,1-1 0,-1 1 0,1-1 0,-1 0 0,0 0 0,0 0 0,0 0 0,0 0 0,0 0 0,-1 0 0,1 0 0,-1-1 0,1 0 0,-1 1 0,1-1 0,-1 0 0,-3 1 0,-22 5 0,0-2 0,-1-1 0,0-1 0,0-2 0,0 0 0,-36-5 0,2 2 0,-219 13 0,17 0 0,133-12-1365,107 1-5461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18:50.1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0 294 24575,'0'-294'0,"4"391"0,4-2 0,20 96 0,7 43 0,-32-174 0,-4-46 0,2 0 0,0 0 0,5 26 0,-6-40 0,0 0 1,0 0-1,0 1 0,0-1 0,-1 0 1,1 0-1,0 0 0,0 1 0,0-1 1,0 0-1,0 0 0,0 1 0,0-1 1,0 0-1,0 0 0,0 0 0,0 1 1,0-1-1,0 0 0,0 0 0,1 0 1,-1 1-1,0-1 0,0 0 0,0 0 1,0 0-1,0 1 0,0-1 0,0 0 1,1 0-1,-1 0 0,0 0 0,0 1 0,0-1 1,0 0-1,1 0 0,-1 0 0,0 0 1,0 0-1,0 0 0,0 0 0,1 0 1,-1 0-1,0 1 0,0-1 0,1 0 1,-1 0-1,0 0 0,0 0 0,0 0 1,1 0-1,-1 0 0,0 0 0,0 0 1,0-1-1,1 1 0,-1 0 0,0 0 1,1 0-1,3-14-1380,1-13-5446</inkml:trace>
  <inkml:trace contextRef="#ctx0" brushRef="#br0" timeOffset="776.84">318 638 24575,'0'9'0,"0"12"0,5 2 0,0 2 0,1 1 0,-1 1 0,-2 5 0,-1 1 0,-1 0 0,-1-2 0,0 4 0,0 4 0,0 0 0,9-6 0,2-10-8191</inkml:trace>
  <inkml:trace contextRef="#ctx0" brushRef="#br0" timeOffset="2722.56">900 108 24575,'-4'0'0,"-1"-1"0,1 0 0,0 0 0,-1-1 0,1 1 0,0-1 0,-6-3 0,-8-3 0,-14-5 0,14 6 0,-1 0 0,1 1 0,-1 0 0,-28-3 0,42 8 0,-1 1 0,1 0 0,-1 0 0,1 0 0,-1 1 0,1 0 0,-1 0 0,1 0 0,0 1 0,-1-1 0,1 1 0,0 1 0,0-1 0,0 1 0,1 0 0,-1 0 0,0 0 0,1 0 0,0 1 0,-6 6 0,-27 33 0,-54 82 0,74-99 0,2 1 0,1 1 0,1 0 0,-16 53 0,27-75 0,1 0 0,0 0 0,0 0 0,0 0 0,1 0 0,0 0 0,0 0 0,1 0 0,-1 1 0,2-1 0,-1 0 0,0 0 0,1 0 0,4 8 0,-5-12 0,0 0 0,1 0 0,0 1 0,-1-1 0,1 0 0,0 0 0,0-1 0,0 1 0,0 0 0,1-1 0,-1 1 0,0-1 0,1 0 0,-1 0 0,1 0 0,-1 0 0,1 0 0,-1 0 0,1-1 0,-1 1 0,1-1 0,0 0 0,0 1 0,-1-1 0,1-1 0,0 1 0,-1 0 0,1-1 0,0 1 0,-1-1 0,1 0 0,-1 0 0,1 0 0,-1 0 0,3-2 0,6-2 0,0-1 0,-1-1 0,0 0 0,0 0 0,14-14 0,28-19 0,-29 27 0,2 2 0,0 1 0,0 0 0,1 2 0,46-8 0,-38 8 0,-28 7 0,0-1 0,0 1 0,-1-1 0,1 0 0,-1 0 0,1-1 0,-1 0 0,0 0 0,0 0 0,0 0 0,-1-1 0,1 0 0,-1 0 0,0 0 0,0 0 0,0-1 0,4-6 0,-6 6 0,1-1 0,-1 1 0,-1 0 0,1-1 0,-1 0 0,0 1 0,0-1 0,-1 0 0,1 0 0,-1 1 0,-1-1 0,1 0 0,-1 0 0,0 1 0,0-1 0,-1 0 0,-2-7 0,-12-25 0,16 38 0,0-1 0,-1 1 0,1 0 0,0-1 0,0 1 0,0 0 0,0 0 0,-1-1 0,1 1 0,0 0 0,0 0 0,0-1 0,-1 1 0,1 0 0,0 0 0,-1 0 0,1-1 0,0 1 0,0 0 0,-1 0 0,1 0 0,0 0 0,-1 0 0,1-1 0,0 1 0,-1 0 0,1 0 0,0 0 0,-1 0 0,1 0 0,0 0 0,-1 0 0,1 0 0,-7 21 0,5 18 0,2-1 0,2 0 0,2 0 0,1 0 0,2 0 0,12 37 0,1 15 0,-7-28 0,3 0 0,3-1 0,43 92 0,-60-149 0,0 0 0,0 0 0,-1 0 0,1 0 0,-1 1 0,0-1 0,0 0 0,-1 1 0,1-1 0,-1 1 0,0-1 0,0 1 0,0-1 0,-2 7 0,1-8 0,0-1 0,0 0 0,-1 1 0,1-1 0,-1 0 0,0 0 0,1 0 0,-1 0 0,0 0 0,0 0 0,0 0 0,-1 0 0,1-1 0,0 1 0,-1-1 0,1 0 0,-1 0 0,1 0 0,-1 0 0,1 0 0,-1 0 0,0-1 0,1 1 0,-1-1 0,-3 0 0,-3 1-136,0 0-1,0 0 1,0-1-1,0-1 1,0 1-1,0-1 1,0-1-1,0 0 0,-10-3 1,-13-9-6690</inkml:trace>
  <inkml:trace contextRef="#ctx0" brushRef="#br0" timeOffset="3911.51">1217 135 24575,'37'0'0,"-7"-1"0,0 2 0,1 0 0,38 8 0,-61-7 0,1 0 0,0 1 0,-1 0 0,0 0 0,1 1 0,-1 0 0,-1 0 0,1 1 0,-1 0 0,1 0 0,-1 1 0,-1 0 0,1 0 0,-1 1 0,9 12 0,32 39 0,-39-51 0,-1 1 0,1 0 0,-2 1 0,1 0 0,-1 0 0,-1 0 0,1 1 0,-2-1 0,1 1 0,-1 0 0,-1 1 0,4 14 0,5 140 0,-7-61 0,5 182-1365,-10-274-5461</inkml:trace>
  <inkml:trace contextRef="#ctx0" brushRef="#br0" timeOffset="4752.96">1561 585 24575,'9'0'0,"21"0"0,24 0 0,11 0 0,3 0 0,-4 0 0,-10 0 0,-13 0-8191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18:57.6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0 667 24575,'5'0'0,"0"-4"0,15-2 0,7 0 0,3 2 0,2 1 0,0 1 0,-1 1 0,7 0 0,2 1 0,-5 0-8191</inkml:trace>
  <inkml:trace contextRef="#ctx0" brushRef="#br0" timeOffset="1049.87">688 720 24575,'1'-9'0,"-1"0"0,2-1 0,-1 1 0,1 0 0,1 0 0,0 0 0,0 0 0,1 0 0,5-9 0,7-10 0,27-34 0,-25 37 0,22-39 0,-26 31 0,-1 0 0,-2 0 0,-1-1 0,-2-1 0,-1 0 0,-2 0 0,-1 0 0,-2 0 0,-1-1 0,-7-60 0,6 174 0,-1-6 0,12 23 41,4-1 0,52 176 0,-40-175-537,-3 1 0,17 162 0,-38-213-6330</inkml:trace>
  <inkml:trace contextRef="#ctx0" brushRef="#br0" timeOffset="1948.6">1534 1143 24575,'0'5'0,"0"14"0,-9 10 0,-3 8 0,1 7 0,-3 0 0,2-3 0,2-8-8191</inkml:trace>
  <inkml:trace contextRef="#ctx0" brushRef="#br0" timeOffset="3953.89">2249 508 24575,'-9'-1'0,"0"0"0,-1-1 0,1 0 0,0-1 0,0 0 0,1-1 0,-1 0 0,1 0 0,-1 0 0,1-1 0,-11-10 0,11 9 0,0 1 0,0 0 0,0 0 0,0 0 0,-1 1 0,0 0 0,0 1 0,0 0 0,0 0 0,0 1 0,-15-1 0,14 3 0,1 1 0,-1 0 0,1 1 0,0 0 0,-1 1 0,1-1 0,0 2 0,1 0 0,-1 0 0,1 0 0,-1 1 0,1 0 0,1 1 0,-1-1 0,1 2 0,0-1 0,0 1 0,1 0 0,0 0 0,0 1 0,1 0 0,0 0 0,0 0 0,1 1 0,0-1 0,0 1 0,1 0 0,0 0 0,1 0 0,0 1 0,0-1 0,1 0 0,0 1 0,1 0 0,0-1 0,0 1 0,4 16 0,-1-13 0,1-1 0,0 0 0,0 0 0,2 0 0,-1-1 0,1 0 0,1 0 0,0 0 0,1-1 0,0 0 0,0 0 0,1-1 0,0 0 0,1-1 0,0 0 0,0 0 0,1-1 0,0-1 0,0 0 0,0 0 0,1-1 0,0 0 0,0-1 0,0-1 0,17 3 0,-24-5 0,0-1 0,0 0 0,0 0 0,0-1 0,0 0 0,-1 1 0,1-2 0,0 1 0,0 0 0,-1-1 0,1 0 0,-1 0 0,1-1 0,-1 1 0,0-1 0,0 0 0,0 0 0,0 0 0,-1 0 0,1-1 0,-1 0 0,0 1 0,0-1 0,3-5 0,1-2 0,-1 0 0,0-1 0,0 1 0,-1-1 0,-1-1 0,0 1 0,5-26 0,8-59 0,-15 185 0,25 156 0,-16-186 0,-6-30 0,0-1 0,-1 2 0,-1 50 0,-4-74 0,0-1 0,-1 1 0,1 0 0,-1-1 0,0 0 0,0 1 0,-1-1 0,1 0 0,-1 0 0,0 0 0,0 0 0,0-1 0,-1 1 0,1-1 0,-1 0 0,0 0 0,0 0 0,-7 4 0,-2 0 0,0 0 0,0-1 0,0 0 0,-28 8 0,11-9 0,0-1 0,0-2 0,-1-1 0,-54-4 0,99-8 11,15-1-1387,10 0-5450</inkml:trace>
  <inkml:trace contextRef="#ctx0" brushRef="#br0" timeOffset="4911.17">2354 350 24575,'1'1'0,"-1"0"0,1 0 0,0 0 0,-1 0 0,1 0 0,0 0 0,0 0 0,-1 0 0,1 0 0,0-1 0,0 1 0,0 0 0,0-1 0,0 1 0,0-1 0,0 1 0,1-1 0,-1 1 0,0-1 0,0 0 0,0 1 0,0-1 0,0 0 0,1 0 0,-1 0 0,0 0 0,0 0 0,3-1 0,2 2 0,112 9 0,145-8 0,-142-3 0,48 0 0,167 3 0,-327-1 0,0-1 0,-1 1 0,1 1 0,0-1 0,0 2 0,-1-1 0,1 1 0,15 8 0,-21-10 0,-1 1 0,0 0 0,1-1 0,-1 1 0,0 0 0,0 1 0,0-1 0,0 0 0,-1 1 0,1-1 0,0 1 0,-1-1 0,0 1 0,0-1 0,0 1 0,0 0 0,0 0 0,0 0 0,-1 0 0,1 0 0,-1-1 0,0 1 0,0 0 0,0 0 0,0 0 0,0 0 0,-1 0 0,1 0 0,-1 0 0,-1 3 0,-11 34 0,-3 0 0,-1-1 0,-24 41 0,5-10 0,-37 78 0,-112 241 0,158-327-1365,5-14-5461</inkml:trace>
  <inkml:trace contextRef="#ctx0" brushRef="#br0" timeOffset="5981.85">2989 799 24575,'9'0'0,"8"0"0,5 0 0,8 0 0,3 0 0,10 5 0,11 10 0,0 3 0,-8 2 0,-8-1 0,-5-5 0,-5-4 0,-2 0 0,-5-1-8191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19:15.06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29 266 24575,'0'40'0,"2"-1"0,12 74 0,-4 3 0,-9-102 0,-1-19 0,2-141 0,-6-133 0,3 254 0,-2 1 0,-2-1 0,-13-47 0,18 71 0,0 1 0,0-1 0,0 1 0,0-1 0,0 1 0,0-1 0,-1 1 0,1-1 0,0 1 0,0-1 0,0 1 0,-1 0 0,1-1 0,0 1 0,0-1 0,-1 1 0,1 0 0,0-1 0,-1 1 0,1 0 0,0-1 0,-1 1 0,1 0 0,-1 0 0,1-1 0,0 1 0,-1 0 0,1 0 0,-1 0 0,1-1 0,-1 1 0,1 0 0,-1 0 0,-6 15 0,1 30 0,2 289 0,6-196 0,-1-121 22,1 1 0,1-1-1,1 0 1,0 0 0,9 24 0,-6-23-396,-2 0 0,0 1 0,5 37 0,-9-35-6452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19:18.4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0 956 24575,'2'-35'0,"2"1"0,1-1 0,9-34 0,9-55 0,-16 11 0,-6 228 0,32 228 0,-26-315 0,0-1 0,2 0 0,16 34 0,10 32 0,-11-16-1365,-16-46-5461</inkml:trace>
  <inkml:trace contextRef="#ctx0" brushRef="#br0" timeOffset="812.99">450 1115 24575,'0'5'0,"0"5"0,0 6 0,0 5 0,0 8 0,0 7 0,0 8 0,0 0 0,0-3 0,0-8-8191</inkml:trace>
  <inkml:trace contextRef="#ctx0" brushRef="#br0" timeOffset="2744.06">556 639 24575,'-2'0'0,"1"-1"0,-1 0 0,0 0 0,1 1 0,-1-1 0,1 0 0,-1 0 0,1-1 0,0 1 0,-1 0 0,1 0 0,0-1 0,0 1 0,0-1 0,0 1 0,0-1 0,0 1 0,0-1 0,0 0 0,1 1 0,-1-1 0,1 0 0,-1-1 0,-11-45 0,10 38 0,1 0 0,0 0 0,0 0 0,1-1 0,1 1 0,0 0 0,0 0 0,1 0 0,0 0 0,6-17 0,-6 24 0,-1-1 0,1 0 0,0 1 0,1-1 0,-1 1 0,1 0 0,-1 0 0,1 0 0,0 0 0,0 0 0,0 1 0,0-1 0,1 1 0,-1 0 0,1 0 0,0 0 0,-1 0 0,1 1 0,0-1 0,0 1 0,0 0 0,0 0 0,0 1 0,0-1 0,0 1 0,0 0 0,0 0 0,7 1 0,3-1 0,-1 2 0,1 0 0,0 1 0,0 0 0,-1 1 0,14 5 0,-23-7 0,0 0 0,0 0 0,-1 0 0,1 0 0,0 1 0,-1-1 0,0 1 0,0 0 0,1 0 0,-2 0 0,1 1 0,0-1 0,-1 1 0,1-1 0,-1 1 0,0 0 0,0 0 0,-1 0 0,1 0 0,-1 0 0,0 0 0,0 0 0,1 7 0,-1 19 0,-4 56 0,0-66 0,2 0 0,0 0 0,2 1 0,0-1 0,1 0 0,7 29 0,-8-45 0,1 0 0,0-1 0,-1 1 0,1 0 0,1 0 0,-1-1 0,1 0 0,-1 1 0,1-1 0,0 0 0,0 0 0,0 0 0,5 2 0,50 27 0,-47-28 0,0 1 0,-1 0 0,0 1 0,-1 0 0,12 9 0,-6 2 0,-1 0 0,0 1 0,-2 1 0,0 0 0,-1 1 0,13 32 0,7 11 0,-29-60 0,0 0 0,-1 0 0,1 0 0,-1-1 0,0 1 0,0 1 0,0-1 0,0 0 0,0 0 0,-1 0 0,1 0 0,-1 1 0,0-1 0,0 0 0,0 0 0,0 1 0,-2 3 0,1-5 0,0 0 0,-1 0 0,1-1 0,-1 1 0,0 0 0,1-1 0,-1 1 0,0-1 0,0 0 0,0 1 0,0-1 0,0 0 0,0 0 0,-1 0 0,1-1 0,0 1 0,-1 0 0,1-1 0,0 1 0,-1-1 0,1 0 0,0 0 0,-1 0 0,-2 0 0,-162-3 113,68 0-1591,60 3-5348</inkml:trace>
  <inkml:trace contextRef="#ctx0" brushRef="#br0" timeOffset="4982.29">1032 321 24575,'-1'-40'0,"-1"20"0,1 0 0,2 0 0,3-26 0,-4 42 0,1 0 0,0 0 0,0 0 0,0-1 0,0 1 0,1 1 0,0-1 0,-1 0 0,1 0 0,1 1 0,-1-1 0,1 1 0,-1 0 0,1-1 0,0 1 0,0 1 0,0-1 0,1 0 0,-1 1 0,0-1 0,5-1 0,44-15 0,1 1 0,77-13 0,-104 25 0,-19 5 0,27-7 0,52-5 0,-78 12 0,1 1 0,-1-1 0,1 2 0,-1-1 0,0 1 0,0 0 0,1 1 0,-1 0 0,0 0 0,0 1 0,-1 0 0,9 5 0,-13-6 0,0 0 0,0 0 0,-1 1 0,1-1 0,-1 1 0,0 0 0,0 0 0,0 0 0,0 0 0,0 0 0,-1 0 0,1 0 0,-1 1 0,0-1 0,0 0 0,0 1 0,0-1 0,0 7 0,0 7 0,-1 0 0,-3 31 0,1-15 0,1-17 0,0 0 0,-1 1 0,-1-1 0,-1 0 0,0 0 0,-1 0 0,-1 0 0,0-1 0,-1 0 0,0-1 0,-19 27 0,-71 81 0,79-101 0,17-20 0,0-1 0,0 1 0,1 0 0,-1-1 0,0 1 0,1 0 0,-1 0 0,1 0 0,-1 0 0,1-1 0,-1 1 0,1 0 0,0 0 0,-1 0 0,1 0 0,0 0 0,0 0 0,0 0 0,0 0 0,0 0 0,0 0 0,0 0 0,0 0 0,0 0 0,0 0 0,0 0 0,1 0 0,-1 0 0,0 0 0,1 0 0,-1 0 0,1-1 0,-1 1 0,1 0 0,-1 0 0,1 0 0,-1-1 0,1 1 0,0 0 0,0-1 0,-1 1 0,1 0 0,0-1 0,0 1 0,0-1 0,0 1 0,-1-1 0,1 0 0,2 1 0,8 4 0,0-2 0,0 1 0,21 2 0,-4 1 0,-17-2 0,1 0 0,-1 1 0,-1 0 0,1 1 0,-1 0 0,0 1 0,-1 0 0,0 0 0,0 1 0,-1 0 0,0 0 0,-1 1 0,9 15 0,-5-7 0,0 0 0,-2 1 0,0 1 0,-2-1 0,0 1 0,-1 1 0,4 21 0,-9-38 0,-1-1 0,1 1 0,-1 0 0,1 0 0,-1-1 0,0 1 0,-1 0 0,1 0 0,-1-1 0,1 1 0,-1 0 0,0-1 0,0 1 0,-1 0 0,1-1 0,-1 0 0,-2 4 0,2-4 0,-1-1 0,0 0 0,0 0 0,0 1 0,0-2 0,0 1 0,0 0 0,-1-1 0,1 1 0,0-1 0,-1 0 0,1 0 0,-1 0 0,1-1 0,-1 1 0,0-1 0,-6 0 0,-23 2 40,-1-3 0,-53-5 0,78 4-146,-1 1 0,0-2 0,1 1 0,-1-1 0,1-1 0,0 1-1,0-2 1,0 1 0,1-1 0,0 0 0,-1-1 0,2 0 0,-10-9 0,2-2-6720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19:38.88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24575,'368'14'0,"-58"-1"0,594-13 0,-683-13 0,-30 0 0,326 11 67,-264 3-1499,-226-1-5394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52:54.1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0 247 24575,'9'0'0,"8"14"0,4 8 0,0 6 0,1 16 0,-4 4 0,-1-1 0,-2 10 0,4-1 0,0 4 0,-4-4 0,-4-7 0,0-7 0,-1-11-8191</inkml:trace>
  <inkml:trace contextRef="#ctx0" brushRef="#br0" timeOffset="1698.34">291 485 24575,'1'-11'0,"1"1"0,-1-1 0,2 0 0,0 1 0,0 0 0,1 0 0,0 0 0,0 0 0,1 0 0,1 1 0,0 0 0,0 0 0,0 0 0,1 1 0,16-14 0,-23 21 0,1 0 0,0 0 0,0 1 0,0-1 0,1 1 0,-1-1 0,0 1 0,0-1 0,0 1 0,0-1 0,0 1 0,1 0 0,-1 0 0,0 0 0,0 0 0,0 0 0,1 0 0,-1 0 0,0 0 0,0 0 0,0 0 0,1 1 0,-1-1 0,0 0 0,0 1 0,0-1 0,0 1 0,0 0 0,0-1 0,0 1 0,0 0 0,0-1 0,0 1 0,0 0 0,0 0 0,-1 0 0,1 0 0,0 0 0,0 0 0,-1 0 0,1 0 0,-1 0 0,1 0 0,-1 0 0,0 0 0,1 1 0,-1-1 0,0 2 0,5 11 0,-1 0 0,0 1 0,2 18 0,-3-14 0,156 599 0,-143-579-1365,-4-20-5461</inkml:trace>
  <inkml:trace contextRef="#ctx0" brushRef="#br0" timeOffset="2801.57">476 300 24575,'-4'-4'0,"-7"-2"0,0-9 0,0-10 0,3-6 0,3-3 0,2 2 0,-8 0 0,-1-3 0,1 0 0,-2 6 0,1 8-8191</inkml:trace>
  <inkml:trace contextRef="#ctx0" brushRef="#br0" timeOffset="3931.86">820 565 24575,'-2'99'0,"-1"-49"0,3-1 0,12 97 0,-10-134 0,2-1 0,0 1 0,0-1 0,1 0 0,0 0 0,1-1 0,0 1 0,1-1 0,0-1 0,0 1 0,1-1 0,1-1 0,-1 1 0,1-1 0,1-1 0,19 13 0,-14-11 0,1 0 0,0-2 0,0 0 0,1 0 0,0-2 0,0 0 0,1-1 0,-1 0 0,1-2 0,31 1 0,-41-3 0,-1-1 0,1 0 0,-1 0 0,0-1 0,1 0 0,-1-1 0,0 1 0,0-1 0,-1-1 0,1 1 0,0-1 0,-1 0 0,0-1 0,0 1 0,7-9 0,7-7 0,-1-2 0,28-41 0,-16 21 0,-11 14 0,-1-1 0,-1 0 0,-2-1 0,-1-1 0,-1-1 0,-1 0 0,-2-1 0,-2 0 0,-1 0 0,-1-1 0,-2 0 0,-1-1 0,-2 1 0,-3-55 0,0 75 0,-1 1 0,0-1 0,-1 0 0,0 1 0,-1 0 0,0 0 0,-1 0 0,-9-17 0,10 24 0,0 0 0,0-1 0,0 2 0,-1-1 0,0 0 0,0 1 0,-1 0 0,1 0 0,-1 1 0,0 0 0,0 0 0,-1 0 0,1 1 0,-1-1 0,0 2 0,1-1 0,-10-2 0,6 3 0,-97-20 0,96 20 0,0 1 0,0 0 0,0 1 0,-1 0 0,1 1 0,0 0 0,-15 4 0,19-2 0,1 0 0,-1 1 0,1 0 0,0 0 0,0 0 0,0 1 0,1 0 0,-1 0 0,1 1 0,0-1 0,1 1 0,-1 0 0,1 0 0,-3 8 0,-33 38 0,8-20-74,19-18-184,0 0-1,-2-1 1,1 0 0,-33 20 0,30-25-6568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53:00.4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24575,'0'5'0,"0"5"0,0 7 0,0 4 0,0 7 0,0 4 0,0 6 0,0 0 0,0-2 0,0 8 0,0 4 0,5 3 0,0-2 0,1-6 0,-1-5 0,-2-9-8191</inkml:trace>
  <inkml:trace contextRef="#ctx0" brushRef="#br0" timeOffset="1102.33">26 265 24575,'9'0'0,"8"0"0,4 5 0,5 1 0,6 4 0,6 0 0,-2-1-8191</inkml:trace>
  <inkml:trace contextRef="#ctx0" brushRef="#br0" timeOffset="1656.05">291 27 24575,'0'5'0,"0"10"0,0 11 0,0 7 0,0 15 0,0 3 0,0 13 0,0-2 0,0-6 0,0 1 0,0-5 0,0-11-8191</inkml:trace>
  <inkml:trace contextRef="#ctx0" brushRef="#br0" timeOffset="4496.3">476 318 24575,'40'1'0,"0"-2"0,0-2 0,0-2 0,-1-1 0,1-2 0,-1-2 0,-1-1 0,72-32 0,-103 39 0,0-1 0,0 1 0,0-1 0,0-1 0,-1 1 0,0-1 0,0 0 0,0 0 0,-1-1 0,0 0 0,5-9 0,-9 14 0,1-1 0,-1 1 0,0 0 0,0-1 0,0 1 0,0-1 0,0 0 0,-1 1 0,1-1 0,-1 0 0,0 1 0,0-1 0,0 0 0,0 0 0,0 1 0,0-1 0,-1 0 0,1 1 0,-1-1 0,0 1 0,0-1 0,0 0 0,0 1 0,0 0 0,0-1 0,-1 1 0,1 0 0,-1 0 0,0-1 0,0 1 0,0 1 0,0-1 0,0 0 0,0 0 0,0 1 0,0-1 0,-5-1 0,2 1 0,-1 0 0,1 0 0,0 0 0,-1 1 0,0 0 0,1 0 0,-1 1 0,0-1 0,1 1 0,-1 0 0,0 1 0,1 0 0,-1 0 0,1 0 0,-1 0 0,-6 3 0,-13 5 0,-1 1 0,-23 14 0,37-19 0,-4 4 0,1 0 0,0 1 0,0 0 0,1 2 0,1-1 0,-20 22 0,30-28 0,0 0 0,0 0 0,0 0 0,1 1 0,-1-1 0,2 1 0,-1-1 0,0 1 0,1 0 0,0 0 0,0 0 0,1 0 0,0-1 0,0 1 0,0 0 0,1 0 0,-1 0 0,1 0 0,1 0 0,-1-1 0,1 1 0,3 5 0,-1 0 0,1 1 0,0-1 0,1-1 0,0 1 0,0-1 0,2 0 0,-1 0 0,1-1 0,17 16 0,-13-16-151,0 0-1,0 0 0,1-1 0,0-1 1,0 0-1,1-1 0,-1-1 1,23 7-1,-16-9-6674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2:53:06.2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1064 24575,'0'1'0,"1"0"0,-1 0 0,0 0 0,1 0 0,-1 0 0,1 0 0,-1 0 0,1 0 0,-1 0 0,1-1 0,0 1 0,-1 0 0,1 0 0,0-1 0,0 1 0,0 0 0,-1-1 0,1 1 0,0-1 0,0 1 0,0-1 0,0 0 0,0 1 0,0-1 0,0 0 0,0 1 0,2-1 0,33 5 0,-31-4 0,5-1 0,0 0 0,0 0 0,0-1 0,0-1 0,-1 1 0,1-1 0,0-1 0,-1 0 0,0 0 0,1-1 0,-2 0 0,1-1 0,0 0 0,-1 0 0,0-1 0,0 0 0,0 0 0,9-11 0,-7 7 0,0-2 0,-1 1 0,0-1 0,-1-1 0,0 1 0,-1-1 0,-1-1 0,0 1 0,0-1 0,-2 0 0,6-24 0,-10 35 0,0-1 0,0 1 0,0 0 0,0-1 0,0 1 0,-1 0 0,0-1 0,0 1 0,0 0 0,0 0 0,0 0 0,-1 0 0,1 0 0,-1 0 0,0 0 0,1 0 0,-1 1 0,-1-1 0,1 1 0,0-1 0,-1 1 0,1 0 0,-1 0 0,0 0 0,1 0 0,-1 0 0,0 1 0,0 0 0,0-1 0,-1 1 0,-3-1 0,-1-1 0,0 1 0,0 0 0,1 0 0,-1 0 0,-1 1 0,1 1 0,0-1 0,0 1 0,0 1 0,0-1 0,0 1 0,-12 3 0,15-1 0,-1 0 0,1 1 0,0-1 0,0 1 0,0 0 0,1 0 0,-1 1 0,1-1 0,0 1 0,-4 6 0,0-1 0,1 1 0,0 0 0,-9 21 0,15-29 7,0 1 0,0-1-1,0 1 1,1-1-1,-1 1 1,1 0 0,0-1-1,0 1 1,0 0 0,1-1-1,-1 1 1,1-1 0,0 1-1,0 0 1,0-1 0,1 0-1,2 6 1,1 0-255,0 0 1,1-1-1,0 0 1,0 0-1,8 7 1,11 8-6579</inkml:trace>
  <inkml:trace contextRef="#ctx0" brushRef="#br0" timeOffset="2649.53">582 614 24575,'5'8'0,"0"0"0,0 0 0,-1 0 0,0 0 0,0 1 0,-1-1 0,0 1 0,-1 0 0,2 10 0,2 5 0,24 109 0,-20-82 0,24 76 0,12 25 0,-24-72 0,-15-55 0,-13-41 0,-8-18 0,0-1 0,1-1 0,2 0 0,1 0 0,2-2 0,2 1 0,1 0 0,2-1 0,3-73 0,0 106 0,0 1 0,1-1 0,0 1 0,-1-1 0,2 1 0,-1-1 0,0 1 0,1 0 0,0-1 0,0 1 0,4-6 0,-4 9 0,-1-1 0,0 1 0,1 0 0,-1 0 0,1 0 0,-1 1 0,1-1 0,0 0 0,-1 0 0,1 1 0,0-1 0,-1 1 0,1 0 0,0-1 0,0 1 0,-1 0 0,1 0 0,0 0 0,0 0 0,-1 1 0,1-1 0,0 0 0,0 1 0,-1-1 0,1 1 0,0-1 0,-1 1 0,1 0 0,-1 0 0,1 0 0,-1 0 0,2 1 0,6 3 0,-2 0 0,1 1 0,-1 0 0,0 1 0,0-1 0,0 1 0,-1 0 0,0 1 0,-1 0 0,1 0 0,6 15 0,2 7 0,19 65 0,-18-47 0,-2-28 0,-13-20 0,0 0 0,1 0 0,-1 0 0,1 1 0,-1-1 0,0 0 0,1 0 0,-1 0 0,1-1 0,-1 1 0,1 0 0,-1 0 0,0 0 0,1 0 0,-1 0 0,0 0 0,1-1 0,-1 1 0,0 0 0,1 0 0,-1 0 0,0-1 0,1 1 0,-1 0 0,0-1 0,1 1 0,-1 0 0,0-1 0,0 1 0,1 0 0,-1-1 0,19-45 0,-13 27 0,0 6 0,0 0 0,16-25 0,-20 35 0,0 0 0,0 0 0,1 0 0,-1 0 0,0 1 0,1-1 0,0 1 0,-1-1 0,1 1 0,0 0 0,0 0 0,1 1 0,-1-1 0,0 0 0,0 1 0,1 0 0,6-2 0,-8 4 0,0-1 0,0 0 0,0 1 0,0 0 0,-1-1 0,1 1 0,0 0 0,0 0 0,0 0 0,0 0 0,-1 0 0,1 0 0,-1 1 0,1-1 0,-1 0 0,1 1 0,-1-1 0,0 1 0,0 0 0,1-1 0,-1 1 0,0 0 0,-1 0 0,1 0 0,1 2 0,15 52 0,-6 29 0,-8-59 0,0 0 0,2-1 0,11 38 0,-5-43-1365,1-6-5461</inkml:trace>
  <inkml:trace contextRef="#ctx0" brushRef="#br0" timeOffset="3681.51">1535 852 24575,'5'35'0,"-5"-35"0,0 1 0,0-1 0,0 0 0,1 0 0,-1 1 0,0-1 0,0 0 0,0 0 0,0 0 0,1 0 0,-1 1 0,0-1 0,0 0 0,1 0 0,-1 0 0,0 0 0,0 0 0,1 0 0,-1 0 0,0 1 0,0-1 0,1 0 0,-1 0 0,0 0 0,0 0 0,1 0 0,-1 0 0,0 0 0,1 0 0,-1-1 0,0 1 0,0 0 0,1 0 0,-1 0 0,0 0 0,0 0 0,1 0 0,-1 0 0,0-1 0,0 1 0,0 0 0,1 0 0,-1 0 0,0 0 0,0-1 0,0 1 0,0 0 0,1 0 0,-1-1 0,0 1 0,4-6 0,0 0 0,-1 0 0,0 0 0,0-1 0,-1 1 0,1-1 0,0-7 0,10-43 0,-3-2 0,5-96 0,-13-122 0,-3 243 0,-1-1 0,-7-34 0,7 59 0,0 0 0,0 0 0,-1 0 0,-1 0 0,0 1 0,0 0 0,-1-1 0,0 2 0,0-1 0,-1 1 0,-9-11 0,13 18 0,1-1 0,-1 0 0,0 0 0,0 1 0,0-1 0,0 1 0,0 0 0,0 0 0,0-1 0,0 1 0,0 0 0,-1 1 0,1-1 0,0 0 0,-1 1 0,1-1 0,-1 1 0,1 0 0,0 0 0,-1 0 0,1 0 0,-1 0 0,1 0 0,-1 1 0,1-1 0,0 1 0,-1 0 0,1 0 0,0 0 0,0 0 0,0 0 0,-1 0 0,1 0 0,0 1 0,0-1 0,1 1 0,-1-1 0,0 1 0,0 0 0,1 0 0,-1 0 0,-1 3 0,-5 6 0,-1 1 0,2 1 0,0-1 0,0 1 0,-8 26 0,0 8 0,2 1 0,3 0 0,2 1 0,1 0 0,1 89 0,8-76 0,3 0 0,2 0 0,3 0 0,20 69 0,-23-104 0,1 0 0,2-1 0,0 0 0,2 0 0,0-2 0,2 1 0,1-2 0,1 0 0,1 0 0,25 26 0,-38-46 0,26 26 0,34 25 0,-56-48 0,-1 0 0,1-1 0,0 0 0,0-1 0,1 1 0,-1-2 0,1 1 0,0-1 0,0-1 0,18 4 0,-26-6 0,1 1 0,-1-1 0,1 0 0,0 0 0,-1 0 0,1 0 0,-1 0 0,1-1 0,-1 1 0,1 0 0,-1-1 0,0 1 0,1-1 0,-1 1 0,1-1 0,-1 1 0,0-1 0,1 0 0,-1 0 0,0 0 0,0 0 0,0 0 0,0 0 0,0 0 0,0 0 0,0-1 0,0 1 0,0 0 0,0 0 0,-1-1 0,1 1 0,-1-1 0,1 1 0,-1 0 0,1-1 0,-1 1 0,0-1 0,1 1 0,-1-1 0,0 1 0,0-1 0,0 1 0,-1-1 0,1-2 0,-1-2 0,0 1 0,-1-1 0,1 1 0,-1 0 0,0-1 0,-1 1 0,1 0 0,-1 0 0,0 0 0,-6-7 0,5 8-85,1 1 0,-1-1-1,1 1 1,-1 0 0,0 0-1,0 0 1,-1 1 0,1 0-1,0 0 1,-1 0 0,1 0-1,-1 0 1,0 1 0,0 0-1,-7-1 1,-8 3-6741</inkml:trace>
  <inkml:trace contextRef="#ctx0" brushRef="#br0" timeOffset="5301.08">2037 1302 24575,'5'-1'0,"-1"-1"0,1 1 0,0-1 0,-1-1 0,0 1 0,0-1 0,0 1 0,0-1 0,0 0 0,0 0 0,-1-1 0,5-4 0,5-4 0,6-5 0,-1 0 0,0-2 0,-1 0 0,-1-1 0,0 0 0,17-33 0,-26 39 0,-1 1 0,0-1 0,-1 0 0,-1 0 0,0-1 0,-1 0 0,-1 1 0,0-1 0,-1 0 0,-1 0 0,0 0 0,-4-25 0,3 34 0,-1-1 0,0 1 0,0 0 0,-1 0 0,1 1 0,-1-1 0,-1 0 0,1 1 0,-1 0 0,0 0 0,0 0 0,0 0 0,-1 1 0,0 0 0,0 0 0,0 0 0,0 0 0,-1 1 0,1 0 0,-1 0 0,0 0 0,0 1 0,0 0 0,-8-2 0,-5-2 0,-1 2 0,1 0 0,-1 1 0,1 1 0,-1 1 0,-33 3 0,48-2 0,1 1 0,0-1 0,0 1 0,0 0 0,0 0 0,0 1 0,0-1 0,0 1 0,0 0 0,0 0 0,1 0 0,-1 0 0,1 1 0,0 0 0,-1-1 0,1 1 0,-4 6 0,3-3 0,0 0 0,0 1 0,1-1 0,0 1 0,0-1 0,1 1 0,0 0 0,0 0 0,-1 13 0,1 5 0,1 0 0,1 0 0,2 0 0,0 0 0,7 30 0,-3-30 0,0 0 0,2 0 0,0 0 0,2-1 0,1-1 0,20 34 0,-26-48 0,1 0 0,0-1 0,0 0 0,1 0 0,0 0 0,0-1 0,1 0 0,0-1 0,0 1 0,0-2 0,1 1 0,0-1 0,0 0 0,0-1 0,1 0 0,0-1 0,-1 0 0,1 0 0,13 1 0,32-2 0,80-8 0,-81 2 0,-40 3 20,-1 0 0,1-1 0,-1-1 0,0 0 0,21-8 0,-28 9-126,0-1 0,-1 0 0,1 0 0,-1-1 0,1 1 0,-1-1-1,0 0 1,0-1 0,-1 1 0,0-1 0,1 0 0,-1 0 0,5-10 0,4-13-6720</inkml:trace>
  <inkml:trace contextRef="#ctx0" brushRef="#br0" timeOffset="5753.24">2567 1091 24575,'6'94'0,"3"0"0,38 157 0,-46-246 0,267 904 0,-229-793 0,-33-100 0,-8-30 0,-2-3 0,-53-305-1365,36 186-5461</inkml:trace>
  <inkml:trace contextRef="#ctx0" brushRef="#br0" timeOffset="6701.73">2646 985 24575,'35'67'0,"25"59"0,-9 21 0,-46-130 0,-1 1 0,-1 0 0,0 0 0,-1 0 0,-1 1 0,-3 26 0,2-41 0,0 0 0,-1 0 0,0 0 0,0 0 0,0 0 0,-1 0 0,1 0 0,-1 0 0,0-1 0,0 1 0,0-1 0,-1 1 0,1-1 0,-1 0 0,0 0 0,0 0 0,0 0 0,0-1 0,0 1 0,0-1 0,-1 0 0,1 1 0,-1-2 0,0 1 0,0 0 0,-4 0 0,-5 2 0,-1-1 0,0-1 0,0-1 0,0 0 0,0 0 0,-16-3 0,18-1 58,21-6-1481,12-3-5403</inkml:trace>
  <inkml:trace contextRef="#ctx0" brushRef="#br0" timeOffset="7403.32">3069 1117 24575,'0'14'0,"0"13"0,0 6 0,0 17 0,5 3 0,1-3 0,4 0 0,10-5 0,1-10-8191</inkml:trace>
  <inkml:trace contextRef="#ctx0" brushRef="#br0" timeOffset="8043.29">3069 1038 24575,'230'14'0,"-7"-1"0,227-14 0,-442 2-61,-10 2 149,-13 5-362,6-4-844,-12 7-5708</inkml:trace>
  <inkml:trace contextRef="#ctx0" brushRef="#br0" timeOffset="9339.41">3625 1382 24575,'-3'5'0,"0"0"0,1-1 0,-1 1 0,1 1 0,0-1 0,1 0 0,-1 0 0,1 1 0,0-1 0,0 11 0,-4 11 0,-90 279 0,85-270 0,10-36 0,-1 0 0,1 1 0,0-1 0,0 0 0,0 0 0,0 0 0,0 0 0,0 0 0,-1 1 0,1-1 0,0 0 0,0 0 0,0 0 0,0 0 0,0 1 0,0-1 0,0 0 0,0 0 0,0 0 0,0 1 0,0-1 0,0 0 0,0 0 0,0 0 0,0 1 0,0-1 0,0 0 0,0 0 0,0 0 0,0 1 0,0-1 0,0 0 0,0 0 0,1 0 0,-1 0 0,0 1 0,0-1 0,0 0 0,0 0 0,0 0 0,0 0 0,1 0 0,-1 1 0,0-1 0,0 0 0,0 0 0,0 0 0,1 0 0,-1 0 0,0 0 0,0 0 0,0 0 0,0 0 0,1 0 0,-1 0 0,0 0 0,0 0 0,0 0 0,1 0 0,11-12 0,11-22 0,-4-4 0,-1 0 0,13-42 0,9-21 0,-39 99 0,-1 1 0,0 0 0,1 0 0,-1 0 0,1 0 0,-1-1 0,1 1 0,0 0 0,-1 0 0,1 0 0,0 0 0,0 0 0,0 0 0,0 1 0,-1-1 0,1 0 0,1 0 0,-1 1 0,0-1 0,0 0 0,0 1 0,0-1 0,0 1 0,0 0 0,1-1 0,-1 1 0,0 0 0,2 0 0,-1 0 0,0 1 0,0 0 0,0 0 0,0 0 0,0 0 0,0 0 0,-1 0 0,1 0 0,0 1 0,-1-1 0,1 1 0,-1-1 0,1 1 0,1 3 0,6 9 0,0 0 0,-2 0 0,9 20 0,0 5 0,-2 1 0,-2 1 0,-1-1 0,-2 2 0,-2-1 0,-2 1 0,-2 0 0,-2 50 0,-5-80 0,-3-19 0,-4-22 0,0-14-1365,1-5-5461</inkml:trace>
  <inkml:trace contextRef="#ctx0" brushRef="#br0" timeOffset="10004.93">3598 1620 24575,'5'9'0,"1"8"0,4 0 0,1 2 0,7-1 0,0-1 0,3-2 0,-4 0 0,1-2 0,2-3 0,1 0 0,-2 9 0,-5 1-8191</inkml:trace>
  <inkml:trace contextRef="#ctx0" brushRef="#br0" timeOffset="10853.29">3969 1514 24575,'16'88'0,"-5"52"0,-6-59 0,28 148 0,-32-223 0,1 1 0,-1-1 0,1 1 0,1-1 0,-1 0 0,1 0 0,0 0 0,1 0 0,-1 0 0,1-1 0,0 0 0,1 1 0,-1-2 0,1 1 0,0 0 0,0-1 0,0 0 0,1 0 0,-1 0 0,1-1 0,0 0 0,0 0 0,1-1 0,-1 1 0,0-1 0,1-1 0,-1 1 0,1-1 0,8 1 0,50 1 0,131-9 0,-196 6 1,0 0 0,0 0-1,-1-1 1,1 1 0,0 0 0,0 0-1,-1 0 1,1 0 0,0 0-1,0-1 1,0 1 0,0 0 0,-1 0-1,1 0 1,0 0 0,0-1 0,0 1-1,0 0 1,0 0 0,0-1-1,-1 1 1,1 0 0,0 0 0,0 0-1,0-1 1,0 1 0,0 0 0,0 0-1,0-1 1,0 1 0,0 0-1,0 0 1,0-1 0,0 1 0,0 0-1,0 0 1,0-1 0,1 1 0,-1 0-1,0 0 1,0-1 0,0 1-1,0 0 1,0 0 0,1 0 0,-1-1-1,0 1 1,0 0 0,0 0-1,0 0 1,1 0 0,-1 0 0,0-1-1,0 1 1,0 0 0,1 0 0,-1 0-1,0 0 1,0 0 0,1 0-1,-1 0 1,0 0 0,0 0 0,1 0-1,-1 0 1,1 0 0,-26-18-462,17 12-492,-16-11-5873</inkml:trace>
  <inkml:trace contextRef="#ctx0" brushRef="#br0" timeOffset="11324.31">4048 1805 24575,'9'0'0,"8"0"0,9 0 0,6 0 0,1 0 0,-1 0 0,0 0 0,-2 0 0,-1 0 0,3 0 0,1 0 0,-6 5 0,-15 1 0,-20-1 0,-12 0 0,-17-2 0,-2-1-8191</inkml:trace>
  <inkml:trace contextRef="#ctx0" brushRef="#br0" timeOffset="11983.43">3969 1567 24575,'14'0'0,"21"0"0,16 0 0,24 0 0,23 0 0,13 0 0,14 0 0,-5 0 0,-1 0 0,-20 0-8191</inkml:trace>
  <inkml:trace contextRef="#ctx0" brushRef="#br0" timeOffset="13396.96">5054 1752 24575,'-1'1'0,"-1"1"0,1-1 0,-1 0 0,1 1 0,0-1 0,-1 1 0,1 0 0,0-1 0,0 1 0,0 0 0,0-1 0,0 1 0,1 0 0,-1 0 0,0 3 0,-3 5 0,-21 51 0,4 1 0,2 1 0,-12 72 0,5-22 0,13-74 0,13-39 0,0 0 0,0 1 0,0-1 0,0 0 0,0 0 0,0 1 0,0-1 0,0 0 0,0 0 0,0 0 0,0 1 0,0-1 0,0 0 0,0 0 0,-1 1 0,1-1 0,0 0 0,0 0 0,0 0 0,0 1 0,0-1 0,-1 0 0,1 0 0,0 0 0,0 0 0,0 0 0,-1 1 0,1-1 0,0 0 0,0 0 0,0 0 0,-1 0 0,1 0 0,0 0 0,0 0 0,-1 0 0,1 0 0,0 0 0,0 0 0,-1 0 0,1 0 0,0 0 0,0 0 0,-1 0 0,1 0 0,0 0 0,0 0 0,0 0 0,-1 0 0,1 0 0,0-1 0,0 1 0,-1 0 0,1 0 0,0 0 0,0 0 0,-1-1 0,-6-20 0,-1-32 0,7 49 0,-5-59 0,3-1 0,2 1 0,3 0 0,13-80 0,-13 137 0,-1 0 0,1 0 0,0 0 0,1 0 0,-1 0 0,6-8 0,-7 13 0,0 0 0,-1 0 0,1 0 0,0 0 0,0 0 0,0 0 0,-1 0 0,1 0 0,0 0 0,0 0 0,0 1 0,1-1 0,-1 0 0,0 1 0,0-1 0,0 1 0,0-1 0,1 1 0,-1 0 0,0-1 0,0 1 0,1 0 0,-1 0 0,0 0 0,0 0 0,1 0 0,-1 0 0,0 0 0,0 0 0,1 1 0,-1-1 0,0 0 0,0 1 0,1-1 0,-1 1 0,0-1 0,0 1 0,2 1 0,6 5 0,-1 0 0,0 1 0,0 0 0,0 0 0,-1 1 0,0 0 0,9 17 0,36 78 0,-28-54 0,-19-39 0,-2-3 0,1-1 0,0 1 0,0-1 0,1 0 0,5 7 0,-9-13 0,0 0 0,0-1 0,0 1 0,0 0 0,0 0 0,0 0 0,0-1 0,0 1 0,0 0 0,0-1 0,0 1 0,1-1 0,-1 1 0,0-1 0,0 0 0,1 1 0,-1-1 0,0 0 0,0 0 0,1 0 0,-1 0 0,0 0 0,1 0 0,-1 0 0,0-1 0,0 1 0,1 0 0,-1-1 0,0 1 0,0-1 0,0 1 0,0-1 0,1 0 0,-1 1 0,0-1 0,0 0 0,0 0 0,0 0 0,1-1 0,5-7 0,1-1 0,-1 0 0,-1 0 0,0-1 0,-1 0 0,0 0 0,0 0 0,6-23 0,10-25 0,-13 42 0,-5 8 0,0 1 0,1-1 0,0 1 0,1 0 0,0 0 0,0 0 0,0 1 0,1 0 0,0 0 0,10-8 0,-16 14 0,1 1 0,-1 0 0,1 0 0,-1 0 0,1 0 0,0 0 0,-1 0 0,1 0 0,-1 0 0,1 0 0,-1 0 0,1 0 0,0 0 0,-1 0 0,1 0 0,-1 0 0,1 0 0,-1 1 0,1-1 0,-1 0 0,1 1 0,-1-1 0,1 0 0,-1 1 0,1-1 0,-1 0 0,0 1 0,1-1 0,-1 1 0,0-1 0,1 1 0,-1-1 0,0 0 0,1 1 0,-1 0 0,0-1 0,0 1 0,0-1 0,1 1 0,-1-1 0,0 1 0,0-1 0,0 1 0,0 1 0,5 30 0,-5-30 0,1 107 0,-2-79 0,0 1 0,7 42 0,-3-62 0,1 0 0,0 0 0,1 0 0,0 0 0,1-1 0,0 0 0,0 0 0,14 14 0,11 21 0,-12-15-1365,-2-3-5461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4:05.33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23778,'11219'0'0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4:07.93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424 356 24575,'-4'0'0,"-7"5"0,-9 1 0,-7-1 0,-3 4 0,-1 5 0,1 4 0,-9 0 0,3 0 0,-2 11 0,2 1 0,1 4 0,8-4-8191</inkml:trace>
  <inkml:trace contextRef="#ctx0" brushRef="#br0" timeOffset="1475.13">636 303 24575,'-16'0'0,"0"-1"0,0-1 0,-1 0 0,1-1 0,1-1 0,-1-1 0,-25-10 0,1-5 0,-56-38 0,87 52 0,-11-4 0,0 0 0,-1 0 0,0 2 0,0 1 0,-33-7 0,27 7 0,15 2-124,0 0 0,0-1 0,1 0 0,0 0 0,0-1 0,1-1-1,0 0 1,0-1 0,0 1 0,-14-19 0,4 2-6702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4:13.22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224 423 24575,'-2'368'0,"5"373"0,23-321 0,22-58 0,-15 74 0,-32-214 0,-5 450 0,-22-358 0,-1 54 0,27-361 0,-1 86 0,-3 1 0,-5-2 0,-23 103 0,-31 116 0,11-49 0,42-211 0,3 0 0,1 0 0,3 1 0,4 61 0,32 200 0,-16-181 0,-1-11 0,47 171 0,-51-257 0,24 52 0,-23-60 0,-2 0 0,-1 1 0,12 47 0,-18-42 44,-2 0 0,-1 34 0,5 47-1541,-1-80-5329</inkml:trace>
  <inkml:trace contextRef="#ctx0" brushRef="#br0" timeOffset="1843.65">224 0 24575,'0'5'0,"-4"19"0,-3 10 0,-7 17 0,-3 14 0,-2 14 0,2-3 0,-1-9 0,3-3 0,3-7 0,-4-5 0,0 2 0,-1 6 0,-3-3 0,2-7 0,4-11-8191</inkml:trace>
  <inkml:trace contextRef="#ctx0" brushRef="#br0" timeOffset="3163.99">224 26 24575,'0'53'0,"1"0"0,4 0 0,1 0 0,18 70 0,-20-109 0,-1 0 0,2-1 0,0 0 0,0 0 0,1 0 0,1-1 0,0 0 0,1 0 0,18 21 0,136 168 0,-134-167-1365,-6-3-5461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4:23.51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2198 24575,'145'2'0,"157"-4"0,-190-10 0,51-2 0,360 12 0,-274 3 0,-235-2 0,0 0 0,1-1 0,-2-1 0,1-1 0,0 0 0,-1 0 0,1-1 0,-1-1 0,-1-1 0,1 1 0,-1-2 0,18-14 0,-3 0 0,-1-1 0,-1-1 0,-1-1 0,21-29 0,-20 19 0,-1-1 0,-2-1 0,19-44 0,44-124 0,-74 176 0,9-23 0,-3-1 0,-2 0 0,16-100 0,-30 142 0,0-3 0,1 1 0,0 0 0,8-25 0,-9 34 0,1 0 0,0 0 0,0 1 0,0-1 0,1 0 0,-1 1 0,1 0 0,-1 0 0,1 0 0,0 0 0,1 0 0,-1 0 0,0 1 0,1-1 0,-1 1 0,7-3 0,12-7 0,1-1 0,-2-1 0,34-29 0,-35 27 0,0 0 0,1 1 0,1 1 0,27-12 0,13-2 0,205-80 0,-134 58 0,-79 29 0,93-25 0,547-135 0,-451 91 0,-154 54 0,146-39 0,-5 36 0,-15 5 0,-110 11 0,0 5 0,109-5 0,-125 15 0,151-35 0,-15 0 0,-85 26 0,174-1 0,-147 17 0,136 4 0,-289-1 0,-1 0 0,1 1 0,-1 1 0,0 0 0,0 1 0,0 0 0,0 1 0,-1 1 0,0-1 0,0 2 0,-1 0 0,0 0 0,10 11 0,5 5 0,-2 1 0,0 1 0,39 58 0,-23-21 0,-2 2 0,-4 2 0,-3 0 0,-2 3 0,23 88 0,-21-27 0,17 53 0,81 139 0,-118-302 0,0-1 0,2-1 0,26 30 0,-23-30 0,-1 1 0,-1 0 0,14 28 0,0 11 0,2-2 0,3-1 0,49 64 0,-72-110 0,0-1 0,1 0 0,1-1 0,0 0 0,0-1 0,0 0 0,14 5 0,10 7 0,2-1 0,0-1 0,0-1 0,78 18 0,127 14 0,-167-36 0,-7 0 0,1-3 0,75-1 0,-122-7 0,1 2 0,-1 0 0,43 14 0,35 4 0,103-9 0,-15-3 0,86 2 0,5-1 0,465 9-56,-482-22-1253,-240 3-5517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4:33.9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1048 1 24575,'-905'0'0,"900"0"0,0 0 0,0 0 0,0 1 0,0-1 0,0 1 0,0 0 0,0 0 0,0 1 0,0-1 0,0 1 0,1 0 0,-1 1 0,1-1 0,-1 1 0,1 0 0,0 0 0,0 0 0,0 0 0,1 1 0,-1-1 0,1 1 0,-1 0 0,1 0 0,1 1 0,-1-1 0,1 1 0,-1-1 0,1 1 0,1 0 0,-1-1 0,1 1 0,-1 0 0,1 0 0,0 7 0,-8 62 0,4 0 0,3-1 0,9 99 0,-1-38 0,-7-77 0,2 39 0,-1-88 0,1 0 0,0-1 0,1 1 0,0 0 0,0-1 0,1 1 0,-1-1 0,9 14 0,-9-18 0,1 0 0,-1 0 0,1-1 0,0 1 0,0-1 0,0 1 0,0-1 0,1 0 0,-1-1 0,1 1 0,-1 0 0,1-1 0,-1 0 0,1 0 0,0 0 0,6 1 0,72 2 0,-45-3 0,127 8 0,278 31 0,-384-31-1365,-11-2-5461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4:35.7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 24575,'1409'0'0,"-1385"0"0,-14-1 0,0 1 0,0 0 0,-1 1 0,16 2 0,-23-2 0,1-1 0,-1 1 0,1 0 0,-1 0 0,1 0 0,-1 1 0,0-1 0,0 0 0,0 1 0,0 0 0,0-1 0,0 1 0,0 0 0,0 0 0,-1 0 0,1 0 0,-1 0 0,1 0 0,-1 1 0,0-1 0,2 4 0,2 15 0,-1 1 0,0-1 0,-2 1 0,0 0 0,-2 0 0,0 0 0,-6 38 0,2-8 0,-14 695 0,18-740 0,1 25 0,-2 0 0,-1-1 0,-8 43 0,7-65 0,1 1 0,-1-1 0,-1 0 0,1-1 0,-2 1 0,1-1 0,-1 1 0,0-1 0,-1-1 0,0 1 0,0-1 0,-1 0 0,0 0 0,0-1 0,-8 6 0,-4 0 0,-1-1 0,-1 0 0,1-2 0,-1 0 0,-1-1 0,0-2 0,0 0 0,0-1 0,-41 3 0,-18-2 0,-110-8 0,158 1 0,-240-24-1365,216 16-5461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4:37.5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0 371 24575,'5'0'0,"9"0"0,9 0 0,8 0 0,3 0 0,2 0 0,-3 0 0,-1 0 0,-2 0 0,-6 0-8191</inkml:trace>
  <inkml:trace contextRef="#ctx0" brushRef="#br0" timeOffset="561.99">794 0 24575,'0'9'0,"0"8"0,0 5 0,0 8 0,0 8 0,0 1 0,0 0 0,0 6 0,0 0 0,9 10 0,3 1 0,0-1 0,-3-9-8191</inkml:trace>
  <inkml:trace contextRef="#ctx0" brushRef="#br0" timeOffset="1247.51">979 582 24575,'0'9'0,"0"8"0,0 5 0,0 3 0,5 3 0,0 4 0,6 2 0,-1 0 0,4-2 0,-2-1 0,-2-6-8191</inkml:trace>
  <inkml:trace contextRef="#ctx0" brushRef="#br0" timeOffset="2837.64">1270 27 24575,'-5'6'0,"0"0"0,0 0 0,0 0 0,1 0 0,0 1 0,0-1 0,1 1 0,0 0 0,0 0 0,0 1 0,1-1 0,0 0 0,1 1 0,-1-1 0,1 1 0,1 0 0,0-1 0,0 1 0,0 0 0,3 13 0,-2-15 0,1-1 0,-1 0 0,1 1 0,0-1 0,0 0 0,1 0 0,0 0 0,-1 0 0,2 0 0,-1-1 0,0 0 0,1 1 0,0-1 0,0 0 0,0-1 0,1 1 0,-1-1 0,1 0 0,0 0 0,0 0 0,0-1 0,0 1 0,0-1 0,0 0 0,1-1 0,-1 0 0,1 1 0,7-1 0,-9-1 0,-1 0 0,1-1 0,0 1 0,-1-1 0,0 0 0,1 0 0,-1 0 0,0 0 0,1 0 0,-1-1 0,0 0 0,0 1 0,0-1 0,0-1 0,0 1 0,-1 0 0,1-1 0,-1 1 0,1-1 0,-1 1 0,0-1 0,2-4 0,-2 4 0,0 0 0,0 0 0,0 1 0,0-1 0,1 1 0,-1-1 0,0 1 0,1 0 0,0 0 0,0 0 0,0 0 0,-1 1 0,1-1 0,1 1 0,-1 0 0,0-1 0,0 2 0,6-2 0,-6 2 0,-1 1 0,0-1 0,0 1 0,0 0 0,0 0 0,0-1 0,0 2 0,0-1 0,0 0 0,0 0 0,-1 1 0,1-1 0,0 1 0,-1-1 0,1 1 0,-1-1 0,0 1 0,0 0 0,1 0 0,0 3 0,23 48 0,-17-37 0,89 212 0,-82-187 0,-3-1 0,-1 2 0,9 76 0,-19-116-29,-1 1-1,1 0 0,-1-1 1,0 1-1,0 0 0,0-1 0,0 1 1,0 0-1,0-1 0,-1 1 1,1-1-1,-1 1 0,0 0 1,0-1-1,0 1 0,0-1 1,0 0-1,-1 1 0,1-1 1,-1 0-1,1 0 0,-1 0 1,0 0-1,0 0 0,0 0 1,0 0-1,0-1 0,0 1 1,0-1-1,-1 1 0,1-1 0,0 0 1,-1 0-1,1 0 0,-1 0 1,0-1-1,1 1 0,-1-1 1,1 1-1,-1-1 0,0 0 1,1 0-1,-1 0 0,0 0 1,-2-1-1,-18 0-6796</inkml:trace>
  <inkml:trace contextRef="#ctx0" brushRef="#br0" timeOffset="3934.77">2037 79 24575,'-2'1'0,"-1"0"0,0-1 0,1 1 0,-1 0 0,1 0 0,0 0 0,-1 1 0,1-1 0,0 1 0,0-1 0,0 1 0,0 0 0,0 0 0,0-1 0,0 1 0,0 1 0,1-1 0,-1 0 0,1 0 0,0 1 0,0-1 0,0 0 0,0 1 0,-1 4 0,-18 66 0,19-71 0,-7 58 0,3 1 0,3 0 0,4 62 0,1-24 0,-3-92 0,-1 7 0,1 0 0,1-1 0,1 1 0,0-1 0,4 19 0,-4-29 0,-1 1 0,1-1 0,-1 0 0,1 1 0,0-1 0,0 0 0,1 0 0,-1 0 0,0 0 0,1-1 0,0 1 0,0-1 0,0 1 0,0-1 0,0 0 0,0 0 0,0 0 0,1-1 0,-1 1 0,1-1 0,-1 0 0,1 0 0,0 0 0,3 0 0,2 1 0,0-1 0,-1 0 0,1-1 0,0 0 0,0-1 0,0 0 0,-1 0 0,1 0 0,-1-1 0,1-1 0,-1 1 0,1-2 0,11-5 0,-14 6 0,-1 0 0,0-1 0,0 0 0,0 0 0,0 0 0,0-1 0,-1 1 0,0-1 0,0 0 0,0 0 0,-1-1 0,1 1 0,-1-1 0,-1 0 0,1 0 0,-1 1 0,0-2 0,0 1 0,1-8 0,-3 12-37,1-1 0,-1 1 1,0 0-1,0-1 0,0 1 0,0 0 0,-1 0 0,1-1 0,-1 1 0,1 0 0,-1 0 0,0 0 1,0-1-1,1 1 0,-2 0 0,1 0 0,0 0 0,0 1 0,-1-1 0,1 0 0,-1 0 0,1 1 1,-1-1-1,0 1 0,0-1 0,1 1 0,-1 0 0,0 0 0,0 0 0,0 0 0,-1 0 0,1 0 1,0 0-1,0 1 0,0-1 0,-4 0 0,-15-2-6789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4:44.9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0 726 24575,'11'-29'0,"2"0"0,18-31 0,-16 33 0,-1 0 0,12-38 0,0-18 0,-26 83 0,0-1 0,0 1 0,1 0 0,-1-1 0,0 1 0,0-1 0,0 1 0,0 0 0,1-1 0,-1 1 0,0 0 0,0-1 0,1 1 0,-1 0 0,0 0 0,0-1 0,1 1 0,-1 0 0,0 0 0,1 0 0,-1-1 0,0 1 0,1 0 0,-1 0 0,1 0 0,-1 0 0,0 0 0,1 0 0,-1-1 0,0 1 0,1 0 0,-1 0 0,1 0 0,-1 0 0,0 1 0,1-1 0,-1 0 0,1 0 0,12 14 0,5 26 0,2 14-227,-3 0-1,-2 1 1,-2 1-1,-3 1 1,3 59-1,-13-84-6598</inkml:trace>
  <inkml:trace contextRef="#ctx0" brushRef="#br0" timeOffset="417.55">635 885 24575,'0'5'0,"0"5"0,0 11 0,0 10 0,0 9 0,0 2 0,0-1 0,0 6 0,0-1 0,0 10 0,5-1 0,0-4 0,1-7 0,8-10 0,5-30 0,5-29 0,-2-9-8191</inkml:trace>
  <inkml:trace contextRef="#ctx0" brushRef="#br0" timeOffset="1619.14">661 64 24575,'-6'0'0,"0"0"0,0 0 0,0 0 0,-1 1 0,1-1 0,0 2 0,0-1 0,0 1 0,0-1 0,1 2 0,-1-1 0,0 1 0,1 0 0,0 0 0,-1 0 0,1 1 0,0-1 0,1 1 0,-1 1 0,1-1 0,0 1 0,0-1 0,0 1 0,1 0 0,-1 1 0,-4 10 0,0 1 0,0 0 0,2 1 0,0 0 0,1 0 0,0 1 0,2 0 0,0-1 0,1 1 0,1 0 0,1 0 0,3 30 0,-3-46 0,1 0 0,0 0 0,-1 0 0,1 0 0,0 0 0,0 0 0,1 0 0,-1-1 0,1 1 0,-1 0 0,1-1 0,0 0 0,0 1 0,0-1 0,0 0 0,0 0 0,0 0 0,5 3 0,-2-2 0,-1-1 0,1 0 0,0 0 0,0-1 0,0 1 0,0-1 0,0 0 0,1 0 0,-1-1 0,6 1 0,11-2 0,0-1 0,0-1 0,0-1 0,22-7 0,-33 8 0,39-11 0,-1-3 0,73-35 0,-60 24 0,-65 31 0,0 1 0,0 0 0,0 0 0,1 1 0,-1-1 0,1 1 0,0-1 0,0 1 0,1 0 0,-1 0 0,1-1 0,0 1 0,0 8 0,-4 13 0,-2 49 0,8-42 0,2 1 0,2-1 0,1 0 0,1-1 0,13 34 0,-10-37 0,-2 1 0,0 0 0,-2 0 0,-2 1 0,-1-1 0,0 43 0,-4-69 0,0 1 0,0-1 0,0 0 0,-1 0 0,1 0 0,-1 0 0,0 0 0,0 0 0,-1 0 0,1-1 0,-1 1 0,1-1 0,-1 0 0,0 0 0,-1 0 0,1 0 0,0 0 0,-1 0 0,0-1 0,1 0 0,-1 0 0,0 0 0,-7 2 0,5-1 0,0-1 0,-1 0 0,1-1 0,0 1 0,0-1 0,-1-1 0,1 1 0,-1-1 0,1 0 0,0 0 0,-1-1 0,1 0 0,0 0 0,-1 0 0,-10-5 0,3-5-1365,8-2-5461</inkml:trace>
  <inkml:trace contextRef="#ctx0" brushRef="#br0" timeOffset="2616.54">1032 302 24575,'0'-4'0,"-13"-6"0,-10-6 0,-9-10 0,-4 1 0,-1-1 0,-6 0 0,-2 0 0,3-1 0,4 5 0,4-3 0,-1 3 0,1 5 0,6 0 0,7 5-8191</inkml:trace>
  <inkml:trace contextRef="#ctx0" brushRef="#br0" timeOffset="5108.41">1402 329 24575,'-9'11'0,"1"-1"0,0 1 0,1 0 0,0 1 0,0 0 0,2 0 0,-1 0 0,2 1 0,-1 0 0,2 0 0,0 0 0,0 0 0,0 14 0,-2 28 0,6 103 0,1-88 0,-2-35 0,0-7 0,0-1 0,2 1 0,7 36 0,-7-56 0,0 0 0,1 0 0,0 0 0,0-1 0,0 1 0,1-1 0,0 0 0,1 0 0,0 0 0,0-1 0,0 1 0,0-1 0,1-1 0,0 1 0,12 8 0,-4-6 0,0 0 0,1-1 0,-1-1 0,1 0 0,1-1 0,-1 0 0,1-1 0,-1-1 0,1-1 0,0 0 0,0-1 0,0-1 0,17-1 0,-25 0 0,-1 1 0,0-1 0,0-1 0,0 1 0,-1-1 0,1 0 0,0-1 0,-1 1 0,1-1 0,-1-1 0,0 1 0,0-1 0,0 0 0,0-1 0,-1 1 0,0-1 0,0 0 0,0 0 0,0-1 0,-1 1 0,0-1 0,0 0 0,0 0 0,-1-1 0,0 1 0,-1-1 0,1 1 0,-1-1 0,0 0 0,-1 0 0,1-8 0,-1 7 0,-1-1 0,0 1 0,0-1 0,-1 1 0,0-1 0,-1 1 0,0 0 0,-5-14 0,7 20 0,-1 0 0,1 0 0,-1 1 0,0-1 0,0 1 0,1-1 0,-1 1 0,0-1 0,-1 1 0,1-1 0,0 1 0,0 0 0,-1 0 0,1-1 0,0 1 0,-1 0 0,1 0 0,-1 1 0,1-1 0,-1 0 0,0 0 0,1 1 0,-1-1 0,0 1 0,0-1 0,1 1 0,-1 0 0,0 0 0,0 0 0,1 0 0,-1 0 0,0 0 0,0 0 0,1 0 0,-1 1 0,0-1 0,0 1 0,1-1 0,-1 1 0,0 0 0,1 0 0,-1 0 0,1 0 0,-1 0 0,1 0 0,0 0 0,-1 0 0,-1 2 0,-7 7-95,0 0-1,0 0 1,1 1-1,0 0 1,-10 18-1,12-18-696,-8 12-6034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4:54.45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24575,'0'9'0,"0"8"0,0 18 0,0 13 0,0 20 0,0 4 0,0-2 0,0-8 0,0-6 0,0-3 0,0-7 0,0-6 0,0-9-8191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5:10.18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0 700 24575,'8'-8'0,"0"-1"0,1 1 0,0 0 0,0 1 0,1 0 0,-1 0 0,2 1 0,-1 1 0,15-6 0,-2-1 0,12-7 0,0-1 0,-2-2 0,40-33 0,-60 43 0,1 0 0,-2-1 0,1-1 0,-2 0 0,0 0 0,-1-1 0,0-1 0,-1 0 0,10-24 0,-8 8 0,-1 0 0,-2 0 0,0-1 0,-3 0 0,-1 0 0,-1 0 0,-2-39 0,-1 70 0,0 0 0,0 0 0,0 0 0,0 0 0,0 0 0,-1 0 0,1 0 0,-1 0 0,1 0 0,-1 0 0,0 0 0,0 0 0,-1-2 0,1 5 0,0 0 0,0 0 0,0 0 0,0 0 0,1 1 0,-1-1 0,0 0 0,1 0 0,-1 0 0,0 1 0,1-1 0,0 0 0,-1 1 0,1-1 0,0 0 0,-1 1 0,1-1 0,0 0 0,0 1 0,0-1 0,0 1 0,1 1 0,-9 114 0,5 1 0,16 152 0,0 35 0,-12-275-455,2 0 0,8 40 0,-6-47-6371</inkml:trace>
  <inkml:trace contextRef="#ctx0" brushRef="#br0" timeOffset="1398.84">502 1018 24575,'92'0'0,"-59"0"0,-31 0 0,-16 0 0,-76-1-84,24-1-343,1 3 0,-81 12 0,115-8-6399</inkml:trace>
  <inkml:trace contextRef="#ctx0" brushRef="#br0" timeOffset="2154.61">926 753 24575,'-4'5'0,"-3"5"0,2 7 0,0 4 0,2 12 0,1 5 0,0 0 0,2-1 0,0-3 0,0-2 0,-4-7 0,-2-8-8191</inkml:trace>
  <inkml:trace contextRef="#ctx0" brushRef="#br0" timeOffset="3266.5">952 568 24575,'-2'0'0,"0"-1"0,0 1 0,0-1 0,0 0 0,0 1 0,0-1 0,0 0 0,1 0 0,-1-1 0,0 1 0,1 0 0,-1 0 0,0-1 0,1 1 0,0-1 0,-1 0 0,1 1 0,0-1 0,0 0 0,0 0 0,0 0 0,0 1 0,0-1 0,1 0 0,-1 0 0,0-3 0,-14-62 0,13 53 0,-4-13 0,-12-81 0,17 95 0,0 1 0,1-1 0,0 0 0,1 1 0,0-1 0,4-14 0,-4 24 0,1 0 0,-1 0 0,1 0 0,0 0 0,0 0 0,0 1 0,0-1 0,0 1 0,1-1 0,-1 1 0,1 0 0,-1 0 0,1 0 0,0 0 0,0 0 0,0 1 0,0-1 0,0 1 0,0 0 0,0 0 0,1 0 0,-1 0 0,0 0 0,1 1 0,-1 0 0,1-1 0,-1 1 0,0 1 0,1-1 0,3 1 0,-1-1 0,0 1 0,0-1 0,0 2 0,1-1 0,-1 0 0,-1 1 0,1 0 0,0 1 0,0-1 0,-1 1 0,0 0 0,1 1 0,-1-1 0,0 1 0,-1 0 0,6 5 0,-5-1 0,1 1 0,-1 0 0,-1 0 0,0 0 0,0 1 0,-1-1 0,0 1 0,2 16 0,5 88 0,-7-64 0,60 499-1365,-57-501-5461</inkml:trace>
  <inkml:trace contextRef="#ctx0" brushRef="#br0" timeOffset="4093.93">1031 780 24575,'9'-4'0,"8"-2"0,5 0 0,3 1 0,3 2 0,-5 1-8191</inkml:trace>
  <inkml:trace contextRef="#ctx0" brushRef="#br0" timeOffset="5091.91">1349 65 24575,'27'0'0,"-9"-1"0,-1 1 0,1 1 0,-1 0 0,0 2 0,23 4 0,-35-5 0,0 0 0,0 0 0,-1 1 0,1-1 0,0 1 0,-1 0 0,0 0 0,0 0 0,0 1 0,0 0 0,0-1 0,0 1 0,-1 1 0,0-1 0,0 0 0,0 1 0,-1-1 0,1 1 0,-1 0 0,0 0 0,2 9 0,1 11 0,-1 1 0,-1 0 0,-1 0 0,-1 0 0,-5 38 0,2-13 0,2-21 0,-4 96 0,5 1 0,20 134 0,-7-172-682,2 107-1,-16-211-6143</inkml:trace>
  <inkml:trace contextRef="#ctx0" brushRef="#br0" timeOffset="6476.01">1455 595 24575,'9'0'0,"8"0"0,13 0 0,8 0 0,0 0 0,0 0 0,-8 5 0,-8 1-8191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5:18.63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24575,'0'5'0,"9"23"0,8 12 0,0 13 0,2 1 0,3 1 0,-3-4 0,0 2 0,-3-3 0,-5-6 0,-3-9-8191</inkml:trace>
  <inkml:trace contextRef="#ctx0" brushRef="#br0" timeOffset="1063.2">159 423 24575,'6'-4'0,"0"-1"0,0 0 0,-1-1 0,0 1 0,0-1 0,-1 0 0,1-1 0,-1 1 0,0-1 0,-1 1 0,5-13 0,3-4 0,-2 8 0,-1 0 0,-1 0 0,0-1 0,-1 0 0,-1 0 0,0 0 0,-1-1 0,-1 0 0,-1 0 0,0 0 0,-1-18 0,-5 22 0,-1 20 0,-2 23 0,4 11 0,2-1 0,2 1 0,2 0 0,2 0 0,1-1 0,2 0 0,2 0 0,15 40 0,-12-51-1365,-1-15-5461</inkml:trace>
  <inkml:trace contextRef="#ctx0" brushRef="#br0" timeOffset="2369.17">635 450 24575,'34'-35'0,"-2"-1"0,-2-2 0,-1-2 0,-2 0 0,43-88 0,-69 125 0,1 0 0,-1 1 0,1-2 0,-1 1 0,0 0 0,0 0 0,-1 0 0,1 0 0,0-1 0,-1 1 0,0 0 0,0-1 0,0 1 0,0 0 0,-1 0 0,1-1 0,-1 1 0,0 0 0,0 0 0,0-1 0,0 1 0,0 0 0,-1 0 0,-2-4 0,0 4 0,0 0 0,1 0 0,-1 0 0,0 1 0,0-1 0,-1 1 0,1 0 0,0 0 0,-1 1 0,1 0 0,-1-1 0,0 1 0,1 1 0,-1-1 0,0 1 0,-7 0 0,4 0 0,0 1 0,1 0 0,-1 0 0,1 1 0,-1 0 0,1 0 0,0 1 0,0-1 0,0 2 0,0-1 0,0 1 0,1 0 0,0 1 0,0-1 0,0 1 0,0 0 0,1 1 0,-1-1 0,-7 13 0,-4 6 0,1 1 0,2 0 0,-22 52 0,21-40 0,1 0 0,2 0 0,1 1 0,2 1 0,2 0 0,2 0 0,1 0 0,2 1 0,4 58 0,-1-95 0,0 0 0,0 0 0,-1-1 0,1 1 0,1 0 0,-1-1 0,0 1 0,1-1 0,-1 0 0,1 1 0,0-1 0,0 0 0,0 0 0,0 0 0,0 0 0,0 0 0,0-1 0,1 1 0,-1-1 0,1 1 0,-1-1 0,1 0 0,-1 0 0,1 0 0,0 0 0,0 0 0,-1-1 0,6 1 0,10 1 0,0 0 0,0-1 0,27-3 0,-24 1 0,34 0 0,6 1 0,0-2 0,1-3 0,-1-2 0,102-28 0,-118 22 0,-2 0 0,42-18 0,-75 27 0,-1 0 0,0-1 0,0 0 0,0 0 0,0-1 0,-1 0 0,0-1 0,0 0 0,-1 0 0,8-10 0,-14 16-34,0 0 0,0-1 0,0 1 0,0 0 0,0-1-1,0 1 1,0 0 0,-1-1 0,1 1 0,-1-1 0,1 1 0,-1-1 0,1 1-1,-1-1 1,0 1 0,0-1 0,1 0 0,-1 1 0,-1-1 0,1 1-1,0-1 1,0 0 0,0 1 0,-1-1 0,1 1 0,-1-1 0,1 1 0,-1-1-1,0 1 1,0-1 0,1 1 0,-1 0 0,0-1 0,0 1 0,0 0 0,0 0-1,-1 0 1,1 0 0,-2-2 0,-15-5-6792</inkml:trace>
  <inkml:trace contextRef="#ctx0" brushRef="#br0" timeOffset="3492.05">661 1085 24575,'0'38'0,"-1"-11"0,5 51 0,-3-71 0,0 0 0,0 1 0,1-1 0,0 0 0,1 0 0,0 0 0,0 0 0,0 0 0,1-1 0,0 0 0,7 9 0,-7-10 0,11 12 0,1 0 0,0-1 0,21 15 0,-34-28 0,1 0 0,0 0 0,0 0 0,1-1 0,-1 0 0,1 0 0,-1 0 0,1 0 0,-1-1 0,1 1 0,0-1 0,0 0 0,0-1 0,0 1 0,0-1 0,0 0 0,-1 0 0,1-1 0,0 1 0,9-3 0,-12 1 0,1 1 0,0-1 0,-1 1 0,0-1 0,1 0 0,-1 0 0,0 0 0,0 0 0,0-1 0,0 1 0,0 0 0,-1-1 0,1 1 0,-1-1 0,0 0 0,1 1 0,-1-1 0,0 0 0,-1 0 0,1 0 0,0 0 0,-1 0 0,0 1 0,1-1 0,-1 0 0,-1 0 0,1 0 0,0 0 0,-1 0 0,1 0 0,-2-4 0,0-3 0,-1-1 0,1 1 0,-2 1 0,1-1 0,-2 0 0,1 1 0,-11-16 0,11 20 0,0 1 0,0 0 0,0 0 0,0 0 0,-1 1 0,0-1 0,1 1 0,-1 0 0,-1 0 0,1 1 0,0 0 0,-1 0 0,1 0 0,-1 0 0,-7 0 0,9 1 0,1 0 0,0 1 0,-1 0 0,1 0 0,-1 0 0,1 0 0,0 1 0,-1-1 0,1 1 0,0 0 0,-1 0 0,1 0 0,0 1 0,0-1 0,0 1 0,0-1 0,0 1 0,0 0 0,1 0 0,-1 0 0,1 1 0,-1-1 0,1 0 0,0 1 0,0 0 0,0 0 0,-3 4 0,4-6-52,1 1-1,-1-1 1,0 1-1,0 0 1,1-1-1,-1 1 1,1 0-1,0-1 1,-1 1-1,1 0 1,0-1-1,0 1 1,0 0-1,0 0 1,0-1-1,1 1 1,-1 0-1,1-1 1,-1 1-1,1 0 0,-1-1 1,1 1-1,0-1 1,-1 1-1,3 1 1,12 15-6774</inkml:trace>
  <inkml:trace contextRef="#ctx0" brushRef="#br0" timeOffset="4472.36">979 1111 24575,'26'31'0,"-1"1"0,-2 0 0,21 39 0,28 40 0,-49-78 0,-15-21 0,0 0 0,0-1 0,1 0 0,18 17 0,-27-28 0,1 1 0,-1-1 0,0 0 0,0 0 0,1 0 0,-1 1 0,0-1 0,1 0 0,-1 0 0,0 0 0,1 0 0,-1 1 0,0-1 0,1 0 0,-1 0 0,0 0 0,1 0 0,-1 0 0,0 0 0,1 0 0,-1 0 0,0 0 0,1 0 0,-1 0 0,0 0 0,1-1 0,-1 1 0,0 0 0,1 0 0,-1 0 0,0 0 0,1 0 0,-1-1 0,0 1 0,0 0 0,1 0 0,-1-1 0,0 1 0,0 0 0,1 0 0,-1-1 0,0 1 0,7-22 0,-3-26 0,-4 46 0,-2-122 0,-1 71 0,5-55 0,-2 107 0,0 0 0,0 0 0,0-1 0,0 1 0,0 0 0,1 0 0,-1 0 0,0 0 0,1-1 0,-1 1 0,0 0 0,1 0 0,-1 0 0,1 0 0,0 0 0,-1 0 0,1 0 0,0 0 0,0 0 0,-1 0 0,1 0 0,2-1 0,-2 2 0,0 0 0,0 0 0,0 0 0,0 0 0,0 0 0,0 0 0,0 1 0,0-1 0,0 0 0,0 1 0,0-1 0,0 0 0,0 1 0,0-1 0,0 1 0,0-1 0,0 1 0,0 0 0,0-1 0,0 2 0,9 7 0,-2 0 0,1 1 0,8 13 0,-13-17 0,32 49 0,-3 1 0,-2 2 0,23 62 0,1 0 0,-39-95 0,-15-24 0,-1-1 0,0 0 0,0 0 0,1 0 0,-1 1 0,0-1 0,0 0 0,1 0 0,-1 0 0,0 0 0,1 1 0,-1-1 0,0 0 0,1 0 0,-1 0 0,0 0 0,1 0 0,-1 0 0,0 0 0,0 0 0,1 0 0,-1 0 0,0 0 0,1 0 0,-1 0 0,0 0 0,1 0 0,-1-1 0,0 1 0,1 0 0,-1 0 0,0 0 0,0 0 0,1-1 0,-1 1 0,0 0 0,1-1 0,1-3 0,0 0 0,0 0 0,0 0 0,-1 0 0,1-1 0,-1 1 0,1-7 0,-1 5 0,1-2 0,0-1 0,1 0 0,1 1 0,-1-1 0,7-10 0,-9 18 0,-1 0 0,1 0 0,0 0 0,-1 0 0,1 0 0,0 0 0,0 1 0,0-1 0,-1 0 0,1 1 0,0-1 0,0 0 0,0 1 0,0-1 0,0 1 0,0-1 0,0 1 0,0 0 0,0-1 0,0 1 0,2 0 0,-1 0 0,-1 1 0,1-1 0,-1 1 0,0 0 0,1 0 0,-1 0 0,1-1 0,-1 1 0,0 0 0,0 1 0,0-1 0,0 0 0,0 0 0,0 0 0,0 1 0,0-1 0,0 0 0,0 1 0,-1-1 0,2 3 0,6 16-1365,-2 0-5461</inkml:trace>
  <inkml:trace contextRef="#ctx0" brushRef="#br0" timeOffset="5998.58">1667 1429 24575,'-1'-23'0,"0"5"0,1 1 0,1-1 0,0 1 0,4-18 0,-5 33 0,0-1 0,0 1 0,1 0 0,-1 0 0,1 0 0,0 0 0,0-1 0,-1 1 0,1 0 0,1 0 0,-1 1 0,0-1 0,0 0 0,1 0 0,-1 0 0,1 1 0,-1-1 0,1 1 0,0-1 0,0 1 0,-1 0 0,1 0 0,0 0 0,0 0 0,0 0 0,0 0 0,1 0 0,-1 1 0,0-1 0,0 1 0,0-1 0,1 1 0,-1 0 0,0 0 0,0 0 0,0 0 0,1 0 0,3 1 0,1 2 0,1 0 0,-1 0 0,1 0 0,-1 1 0,0 0 0,0 0 0,0 1 0,-1-1 0,0 2 0,1-1 0,-2 1 0,1 0 0,-1 0 0,0 0 0,5 9 0,9 15 0,-2 0 0,16 40 0,-20-42 0,-9-21-105,-1 0 0,0 0 0,0 1 0,0 0 0,-1-1 0,0 1 0,-1 0 0,1 0 0,-2 0 0,1 0 0,-1 1 0,-1 9 0,-3 0-6721</inkml:trace>
  <inkml:trace contextRef="#ctx0" brushRef="#br0" timeOffset="7043.29">2064 1561 24575,'8'0'0,"0"-1"0,-1 0 0,1-1 0,0 0 0,-1 0 0,0-1 0,1 0 0,-1 0 0,0-1 0,-1 1 0,1-2 0,-1 1 0,12-11 0,6-6 0,-2-2 0,21-27 0,-19 23 0,52-61 0,-5-4 0,109-179 0,-161 237 0,13-20 0,-3 0 0,-2-2 0,22-68 0,-48 122 0,0 0 0,0-1 0,-1 1 0,1 0 0,-1-1 0,1 1 0,-1 0 0,0-1 0,0 1 0,0-1 0,0 1 0,0-1 0,0 1 0,-1 0 0,1-1 0,-1 1 0,0 0 0,0-1 0,0 1 0,0 0 0,0 0 0,0 0 0,0 0 0,-1 0 0,-1-3 0,-1 3 0,0 0 0,1 0 0,-1 0 0,0 1 0,0-1 0,1 1 0,-1 0 0,0 0 0,-1 0 0,1 1 0,0-1 0,0 1 0,0 0 0,-4 1 0,-4 0 0,0 1 0,1 0 0,0 1 0,0 0 0,0 1 0,0 0 0,0 1 0,1 0 0,-1 1 0,2 0 0,-1 0 0,0 1 0,-12 13 0,-4 4 0,1 2 0,1 0 0,-23 33 0,-111 182 0,137-202 0,1 1 0,2 1 0,2 1 0,-16 63 0,27-82 0,0 0 0,2 0 0,1 0 0,1 1 0,1-1 0,1 0 0,5 28 0,-3-35 0,0-1 0,2 0 0,0-1 0,0 1 0,1-1 0,1 0 0,1 0 0,0-1 0,0 0 0,1 0 0,18 18 0,-8-11 0,19 20 0,57 47 0,-84-78 0,1-1 0,0 1 0,0-2 0,1 0 0,0 0 0,0-1 0,0-1 0,1 0 0,0-1 0,19 3 0,-26-7 0,0 0 0,1-1 0,-1 0 0,0 0 0,1-1 0,-1 0 0,0 0 0,-1-1 0,1 0 0,0 0 0,-1-1 0,1 1 0,-1-2 0,0 1 0,0 0 0,-1-1 0,1 0 0,6-9 0,-5 7 0,-1 1 0,-1-1 0,1 0 0,-1-1 0,0 0 0,-1 1 0,0-1 0,0-1 0,0 1 0,-1 0 0,-1-1 0,1 0 0,-1 0 0,1-16 0,-4 20 0,0-1 0,0 1 0,0 0 0,-1-1 0,0 1 0,0 0 0,0 0 0,0 0 0,-1 1 0,0-1 0,0 0 0,0 1 0,-1 0 0,0 0 0,1 0 0,-1 0 0,-1 1 0,1-1 0,0 1 0,-1 0 0,0 0 0,-6-3 0,-4-1 0,0 1 0,0 0 0,-1 1 0,1 0 0,-1 1 0,-21-2 0,34 5-40,0 0 0,1 1 0,-1 0 0,0-1-1,0 1 1,0 0 0,0 0 0,1 0 0,-1 1 0,0-1 0,0 1-1,0 0 1,1-1 0,-1 1 0,0 0 0,1 1 0,-1-1-1,1 0 1,-1 1 0,1-1 0,0 1 0,-1 0 0,1 0 0,0 0-1,0 0 1,0 0 0,1 0 0,-1 1 0,0-1 0,1 1-1,0-1 1,-1 1 0,0 3 0,-2 15-6786</inkml:trace>
  <inkml:trace contextRef="#ctx0" brushRef="#br0" timeOffset="7587.3">3043 1878 24575,'0'5'0</inkml:trace>
  <inkml:trace contextRef="#ctx0" brushRef="#br0" timeOffset="9336.04">3043 1905 24575,'0'5'0,"0"5"0,0 6 0,0 1-8191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6:36.88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3995 24575,'577'-13'0,"7"-1"0,-444 15 0,829-17 0,18 4 0,-642 13 0,35 27 0,7 0 0,-266-26 0,-1 5 0,152 30 0,-98-11 0,238 6 0,178-30 0,-285-5 0,403 24 0,731 12 0,-1078-34 0,-269-3 0,98-17 0,14-1 0,-152 18 0,186-15 0,-190 12 0,0-2 0,89-29 0,138-43 121,-5 0-1607,-232 67-5340</inkml:trace>
  <inkml:trace contextRef="#ctx0" brushRef="#br0" timeOffset="2582.73">10531 3942 24575,'-5'1'0,"0"1"0,0-1 0,1 1 0,-1 0 0,0 0 0,1 0 0,-1 1 0,1 0 0,-8 6 0,-11 6 0,-10 4 0,1 1 0,0 2 0,-37 33 0,-76 86 0,67-63 0,31-29 0,30-30 0,0-1 0,0-1 0,-2 0 0,0-2 0,-1 0 0,-30 17 0,74-58 0,30-21 0,65-61 0,-71 62 0,2 1 0,81-54 0,-122 94 0,1 1 0,0-1 0,0 1 0,0 1 0,1 0 0,-1 1 0,1-1 0,19 0 0,29-6 0,-54 7 0,0 0 0,-1 0 0,1 0 0,0-1 0,-1 1 0,0-1 0,1 0 0,-1 0 0,0-1 0,-1 1 0,1-1 0,-1 0 0,1 0 0,-1 0 0,0 0 0,0-1 0,-1 1 0,0-1 0,1 0 0,-2 1 0,1-1 0,0 0 0,-1 0 0,1-6 0,-1 6 0,0 0 0,-1 0 0,1-1 0,-1 1 0,0 0 0,0-1 0,-1 1 0,0 0 0,0 0 0,0-1 0,0 1 0,-1 0 0,0 0 0,0 1 0,0-1 0,-1 0 0,1 0 0,-1 1 0,0 0 0,-1 0 0,1 0 0,-1 0 0,-7-6 0,-14-5 0,0 2 0,-1 0 0,-1 2 0,0 1 0,-1 1 0,-35-7 0,-46-16 0,63 13 0,-63-36 0,71 35 0,-1 0 0,-57-19 0,28 14-1365,46 16-5461</inkml:trace>
  <inkml:trace contextRef="#ctx0" brushRef="#br0" timeOffset="5389.3">4869 0 24575,'0'5'0,"-4"14"0,-3 10 0,-3 3 0,-5 1 0,0 0 0,3 2 0,3 1 0,3-2 0,-2-2 0,1-1 0,1-3 0,2-1 0,2 4 0,-4-3 0,-1-7-8191</inkml:trace>
  <inkml:trace contextRef="#ctx0" brushRef="#br0" timeOffset="6233.2">4869 53 24575,'5'0'0,"5"0"0,6 0 0,5 0 0,-2 5 0,1 5 0,2 16 0,-4 6 0,5-1 0,3 3 0,-4 0 0,0 8 0,-4 1 0,-5-2 0,-5-4 0,0-7 0,0-6 0,-2-6-8191</inkml:trace>
  <inkml:trace contextRef="#ctx0" brushRef="#br0" timeOffset="7836.03">4922 185 24575,'-21'1670'0,"20"-1640"0,-2 199 0,6-181 0,1-1 0,18 84 0,12-5 0,-15-62 0,-3 1 0,-2 0 0,6 86 0,-19 208 0,-4-187 0,0-107 0,-19 98 0,-1 16 0,1 335 0,11-205 0,-14 28 0,-2 98 0,28 135 0,1-532 0,11 63 0,-1-11 0,2 40 0,56 237 0,3-29 0,-59-282-1365,-8-37-5461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6:49.19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2436 24575,'385'-13'0,"20"-1"0,1091 15 0,-1481-1 0,0 0 0,0-2 0,0 1 0,0-2 0,0 0 0,-1-1 0,1-1 0,-1 0 0,0-1 0,15-8 0,-18 7 0,-1 0 0,0 0 0,0-1 0,-1-1 0,0 0 0,0 0 0,-1 0 0,0-1 0,-1 0 0,0-1 0,-1 1 0,9-21 0,1-14 0,-1-1 0,15-92 0,-9 36 0,9-33 0,36-131 0,-49 216 0,38-79 0,-45 107 0,2 2 0,1-1 0,1 2 0,0-1 0,1 2 0,18-17 0,235-226 0,-243 238 0,24-22 0,1 2 0,61-39 0,-55 45 0,-23 14 0,44-22 0,63-28 0,-3-5 0,197-152 0,-316 220 0,0 0 0,1 1 0,0 1 0,0 0 0,1 2 0,-1 0 0,2 1 0,27-3 0,39-11 0,56-19 0,1 6 0,2 6 0,0 7 0,230-1 0,847 43 0,-1111-21 0,77 5 0,-175-5 0,0 0 0,0 1 0,0 0 0,0 1 0,0 1 0,-1 0 0,0 1 0,0 1 0,-1 0 0,17 11 0,-14-6 0,1 1 0,-2 1 0,0 1 0,0 0 0,-2 0 0,19 29 0,-5 3 0,-2 2 0,-2 0 0,-3 1 0,22 86 0,23 108 0,57 192 0,-88-313 0,-6 2 0,14 142 0,-40-254 0,14 118 0,10 68 0,-18-172 0,1 0 0,2 0 0,21 43 0,7 18 0,-35-81 0,-1-1 0,2 1 0,-1-1 0,1 0 0,-1 0 0,2 0 0,-1-1 0,1 1 0,-1-1 0,1 0 0,1 0 0,-1-1 0,1 0 0,0 0 0,0 0 0,0-1 0,0 1 0,1-1 0,-1-1 0,1 1 0,0-1 0,11 2 0,12 0 0,0-1 0,0-2 0,0 0 0,35-5 0,1 1 0,191 3 0,145-3 0,-242-9 0,85-3 0,-96 16-1365,-110-1-5461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7:05.7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24575,'3'3'0,"-1"1"0,0-1 0,1 0 0,-1 1 0,-1-1 0,1 1 0,0 0 0,-1 0 0,0-1 0,0 1 0,0 0 0,0 5 0,2 53 0,-2-41 0,6 65 0,28 136 0,5 49 0,-38-230 0,-2-22 0,1-1 0,0 1 0,1 0 0,1-1 0,1 0 0,1 1 0,10 25 0,-8-37-1365,-1-9-5461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7:06.9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1111 561 24575,'0'0'-8191</inkml:trace>
  <inkml:trace contextRef="#ctx0" brushRef="#br0" timeOffset="685.07">0 402 24575,'14'0'0,"12"0"0,17 0 0,5 0 0,7 0 0,4 0 0,6 0 0,-5 0 0,6 0 0,1 0 0,3 0 0,-3 0 0,-7 0 0,0 0 0,-11 0-8191</inkml:trace>
  <inkml:trace contextRef="#ctx0" brushRef="#br0" timeOffset="1809.07">952 428 24575,'9'-14'0,"-2"0"0,0 0 0,0-1 0,-1 0 0,-1-1 0,4-19 0,13-98 0,-18 96 0,0 0 0,-4 25 0,1 1 0,0 0 0,1-1 0,0 1 0,0 0 0,8-19 0,-2 68 0,-6 454 72,-4-243-1509,2-227-5389</inkml:trace>
  <inkml:trace contextRef="#ctx0" brushRef="#br0" timeOffset="3466.63">1058 825 24575,'5'0'0,"5"0"0,11 0 0,1 0-8191</inkml:trace>
  <inkml:trace contextRef="#ctx0" brushRef="#br0" timeOffset="4775.69">1508 825 24575,'0'9'0,"0"8"0,0 9 0,0 6 0,0 14 0,0 5 0,0-2 0,0-1 0,0-3 0,0-6 0,0-4 0,9-9 0,8-13 0,0-8-8191</inkml:trace>
  <inkml:trace contextRef="#ctx0" brushRef="#br0" timeOffset="5600.92">1614 349 24575,'53'-1'0,"-34"-1"0,0 1 0,1 2 0,-1 0 0,1 0 0,19 6 0,-35-6 0,-1 1 0,0-1 0,0 1 0,0 0 0,0 0 0,0 0 0,0 1 0,-1-1 0,1 0 0,-1 1 0,1 0 0,-1 0 0,0 0 0,0 0 0,-1 0 0,1 0 0,0 0 0,-1 0 0,0 1 0,0-1 0,0 1 0,0-1 0,0 1 0,-1 4 0,3 12 0,-2 1 0,0 0 0,-2 20 0,0-17 0,-3 134-1365,3-110-5461</inkml:trace>
  <inkml:trace contextRef="#ctx0" brushRef="#br0" timeOffset="6489.86">1746 772 24575,'5'0'0,"5"0"0,11 0 0,6 0 0,3 0 0,5 0 0,1 0 0,9 0 0,0 0 0,-3-4 0,1-2 0,2-9 0,-2-1 0,-9 1-8191</inkml:trace>
  <inkml:trace contextRef="#ctx0" brushRef="#br0" timeOffset="7377.03">1931 746 24575,'0'5'0,"0"5"0,0 11 0,0 6 0,0 7 0,0 3 0,0-1 0,0-7-8191</inkml:trace>
  <inkml:trace contextRef="#ctx0" brushRef="#br0" timeOffset="8297.19">2143 243 24575,'854'-51'0,"-851"51"0,0-1 0,-1 1 0,1-1 0,0 1 0,0 0 0,-1 0 0,1 0 0,0 1 0,-1-1 0,1 1 0,0-1 0,-1 1 0,1 0 0,0 0 0,-1 0 0,1 0 0,-1 0 0,0 1 0,1-1 0,-1 1 0,3 3 0,-3-3 0,-1 1 0,0 0 0,0 0 0,0 0 0,0 0 0,0 0 0,0 0 0,-1 0 0,0 0 0,0 0 0,0 0 0,0 0 0,0 0 0,0 0 0,-1 0 0,1 0 0,-1 0 0,-1 3 0,-8 26 0,-1-2 0,-2 1 0,-19 34 0,-4 9 0,36-73-10,-85 205-1345,74-172-5471</inkml:trace>
  <inkml:trace contextRef="#ctx0" brushRef="#br0" timeOffset="8485.48">2857 825 24575,'0'5'0</inkml:trace>
  <inkml:trace contextRef="#ctx0" brushRef="#br0" timeOffset="9219.52">2752 375 24575,'9'0'0,"3"5"0,4 1 0,4 0 0,2-1 0,3-2 0,1-1 0,10 4 0,8 0 0,0-1 0,3 4 0,-3 0 0,0-1 0,-2-2 0,-9-3-8191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7:18.5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0 556 24575,'2'1'0,"0"-1"0,0 0 0,-1 1 0,1 0 0,0-1 0,0 1 0,-1 0 0,1 0 0,0 0 0,-1 0 0,1 0 0,-1 0 0,0 0 0,1 1 0,-1-1 0,0 0 0,0 1 0,2 2 0,19 33 0,-17-27 0,34 73 0,-31-62 0,1 0 0,1 0 0,1-1 0,1-1 0,0 0 0,26 29 0,-36-46 0,-1-1 0,1 1 0,-1-1 0,1 1 0,-1-1 0,1 0 0,0 1 0,0-1 0,0 0 0,0 0 0,0 0 0,0-1 0,0 1 0,0 0 0,0-1 0,0 1 0,0-1 0,3 0 0,-3 0 0,-1 0 0,0-1 0,0 1 0,1-1 0,-1 0 0,0 1 0,0-1 0,0 0 0,0 1 0,0-1 0,0 0 0,0 0 0,0 0 0,0 0 0,0 0 0,0 0 0,-1 0 0,1-1 0,0 1 0,-1 0 0,1-3 0,1-2 0,0-1 0,0 1 0,-1-1 0,0 1 0,0-1 0,-1 0 0,0 0 0,0 1 0,-1-1 0,-1-9 0,0 10 0,0 0 0,0 0 0,-1 0 0,1 1 0,-1-1 0,-1 1 0,1 0 0,-1-1 0,0 2 0,0-1 0,0 0 0,0 1 0,-1 0 0,0 0 0,0 0 0,0 0 0,0 1 0,-1 0 0,1 0 0,-1 0 0,0 1 0,0 0 0,0 0 0,0 1 0,0-1 0,0 1 0,-1 1 0,1-1 0,0 1 0,0 0 0,-1 0 0,1 1 0,0 0 0,0 0 0,0 0 0,0 1 0,0 0 0,-8 3 0,9-2 0,-33 22 0,38-25 0,-1 0 0,1 1 0,0-1 0,-1 0 0,1 1 0,0-1 0,0 1 0,-1-1 0,1 1 0,0-1 0,0 1 0,0-1 0,-1 1 0,1-1 0,0 1 0,0-1 0,0 1 0,0-1 0,0 1 0,0-1 0,0 1 0,0-1 0,0 1 0,0-1 0,0 1 0,1-1 0,-1 1 0,0 0 0,1 0 0,1 0 0,-1 0 0,0 1 0,1-1 0,-1 0 0,0 0 0,1-1 0,-1 1 0,1 0 0,-1 0 0,1-1 0,0 1 0,2 0 0,33 7-1365,5-3-5461</inkml:trace>
  <inkml:trace contextRef="#ctx0" brushRef="#br0" timeOffset="513.05">450 556 24575,'0'5'0,"0"10"0,0 7 0,0 9 0,0 4 0,5 9 0,0 2 0,6 1 0,-1 3 0,-1-3 0,-2-5 0,2-10 0,-1-6 0,-1-2 0,-2-20 0</inkml:trace>
  <inkml:trace contextRef="#ctx0" brushRef="#br0" timeOffset="1166.53">317 424 24575,'5'0'0,"5"0"0,7 0 0,3 0 0,5 0 0,1 5 0,1 1 0,10 4 0,16 0 0,3 9 0,7-1 0,-4-2 0,-7-4 0,-8-5 0,-11-2-8191</inkml:trace>
  <inkml:trace contextRef="#ctx0" brushRef="#br0" timeOffset="1634.3">820 27 24575,'-4'0'0,"-2"9"0,0 17 0,2 21 0,1 17 0,1 1 0,0 22 0,2 5 0,4 9 0,3-8 0,-2-11 0,0-14 0,-1-16 0,-2-24 0,-1-31 0,-1-24 0,0-7-8191</inkml:trace>
  <inkml:trace contextRef="#ctx0" brushRef="#br0" timeOffset="2801.46">847 0 24575,'15'32'0,"-2"0"0,-2 0 0,-1 1 0,-1 1 0,-2-1 0,-1 1 0,2 63 0,-12-63 0,3-32 0,0 1 0,1 0 0,-1 0 0,1 0 0,0 0 0,0-1 0,0 1 0,0 0 0,1 5 0,0-7 0,-1 0 0,1 0 0,0 0 0,0 0 0,0 0 0,0 0 0,0 0 0,0 0 0,0-1 0,0 1 0,0 0 0,0-1 0,0 1 0,0-1 0,1 1 0,-1-1 0,0 1 0,0-1 0,1 0 0,-1 0 0,0 0 0,0 0 0,1 1 0,-1-2 0,0 1 0,3 0 0,48-1 0,-29-1 0,1 2 0,28 4 0,-44-3 0,1 1 0,-1 0 0,0 0 0,0 1 0,1 0 0,-2 1 0,1 0 0,0 0 0,12 9 0,-14-9 0,-1 0 0,1 1 0,-1-1 0,1 1 0,-1 1 0,-1-1 0,1 1 0,-1-1 0,0 1 0,0 1 0,-1-1 0,1 0 0,-1 1 0,-1 0 0,0 0 0,0 0 0,0 0 0,0 0 0,-1 0 0,-1 0 0,1 0 0,-1 0 0,0 0 0,-1 1 0,1-1 0,-1 0 0,-1 0 0,0 0 0,0 0 0,-3 9 0,-1-4 9,-1-1-1,0 1 1,0-1-1,-1-1 1,-1 1 0,0-2-1,0 1 1,0-1-1,-1 0 1,-1-1-1,0 0 1,0-1-1,-14 7 1,6-4-195,-1-1 1,0-1-1,-1-1 0,1-1 1,-2 0-1,1-2 1,-26 3-1,19-5-6640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7:28.498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873 0 24575,'0'639'0,"1"-622"-63,1-1 0,1 1-1,0-1 1,1 0 0,10 24 0,-7-17-923,1 2-5840</inkml:trace>
  <inkml:trace contextRef="#ctx0" brushRef="#br0" timeOffset="1495.08">0 1614 24575,'9'0'0,"17"0"0,25 5 0,19 10 0,15 7 0,6 0 0,-7-4 0,-9 0 0,-14-3 0,-16-5-8191</inkml:trace>
  <inkml:trace contextRef="#ctx0" brushRef="#br0" timeOffset="2627.14">767 1667 24575,'3'-45'0,"1"-1"0,16-67 0,-9 58 0,3-58 0,-11 13 0,-4 162 0,1 575 0,0-631 0,0 11 0,1 0 0,0-1 0,2 1 0,0 0 0,9 29 0,-8-50-1365,-2-14-5461</inkml:trace>
  <inkml:trace contextRef="#ctx0" brushRef="#br0" timeOffset="3259.23">1164 1826 24575,'0'9'0,"0"8"0,0 5 0,5 3 0,1 7 0,9 11 0,1 3 0,-1 7 0,-4 12 0,-4 5 0,-2 4 0,-3 2 0,-2-7 0,0-10 0,4-21 0,6-25 0,19-33 0,5-12-8191</inkml:trace>
  <inkml:trace contextRef="#ctx0" brushRef="#br0" timeOffset="4326.28">1667 1032 24575,'-2'-3'0,"0"0"0,-1-1 0,1 1 0,-1 0 0,1 0 0,-1 1 0,0-1 0,-1 1 0,1-1 0,0 1 0,-1 0 0,1 0 0,-1 0 0,1 1 0,-1-1 0,0 1 0,0 0 0,0 0 0,0 0 0,1 1 0,-1-1 0,0 1 0,0 0 0,0 0 0,0 0 0,0 1 0,0 0 0,0-1 0,0 1 0,0 0 0,0 1 0,1-1 0,-1 1 0,0 0 0,1 0 0,-1 0 0,1 0 0,0 0 0,0 1 0,-5 4 0,-10 14 0,2 0 0,0 1 0,1 0 0,1 1 0,1 1 0,2 0 0,0 1 0,1 0 0,2 1 0,0 0 0,2 0 0,-4 35 0,-1 40 0,4 191 0,7-276 0,0 3 0,2 1 0,-1-1 0,2 0 0,1-1 0,0 1 0,1-1 0,1 1 0,11 21 0,-14-33 0,1 0 0,0 0 0,0-1 0,1 1 0,0-1 0,0 0 0,0-1 0,1 1 0,-1-1 0,1 0 0,1 0 0,-1-1 0,1 0 0,-1 0 0,1 0 0,1-1 0,-1 0 0,0-1 0,1 1 0,-1-1 0,1-1 0,14 2 0,4-1 0,0-2 0,-1 0 0,1-2 0,0-1 0,35-8 0,-55 9 0,1 0 0,-1 0 0,0-1 0,0 1 0,0-2 0,0 1 0,0-1 0,0 0 0,-1 0 0,0 0 0,6-7 0,-8 8 0,0-1 0,-1 0 0,0 0 0,1 0 0,-2 0 0,1 0 0,0-1 0,-1 1 0,0 0 0,0-1 0,0 1 0,0-1 0,-1 1 0,0-1 0,0 1 0,0-1 0,0 1 0,-3-8 0,2 7 5,0 0-1,-1 1 1,1-1-1,-1 1 0,0-1 1,-1 1-1,1 0 1,-1 0-1,0 0 1,0 0-1,0 0 0,0 1 1,-1-1-1,1 1 1,-1 0-1,0 0 1,0 0-1,0 1 1,0-1-1,-1 1 0,1 0 1,-1 1-1,1-1 1,-1 1-1,0-1 1,-7 0-1,-2 0-190,-1 0 1,0 0-1,0 2 0,0 0 1,0 0-1,0 2 1,-19 3-1,6 1-6640</inkml:trace>
  <inkml:trace contextRef="#ctx0" brushRef="#br0" timeOffset="5491.73">1852 1350 24575,'-1'1'0,"0"0"0,0-1 0,0 1 0,0 0 0,-1 0 0,2 0 0,-1 0 0,0 0 0,0 0 0,0 0 0,0 0 0,0 0 0,1 0 0,-1 0 0,1 0 0,-1 1 0,1-1 0,-1 0 0,1 1 0,0-1 0,-1 0 0,1 0 0,0 3 0,-6 38 0,6-39 0,-2 16 0,1 1 0,1-1 0,1 0 0,1 0 0,0 0 0,2 0 0,0 0 0,1-1 0,0 0 0,2 0 0,8 18 0,12 30 0,9 21 0,-35-84 0,1-1 0,-1 0 0,1 0 0,-1 1 0,1-1 0,0 0 0,0 0 0,0-1 0,0 1 0,0 0 0,0-1 0,0 1 0,1-1 0,-1 0 0,0 1 0,1-1 0,-1 0 0,1 0 0,0-1 0,-1 1 0,3 0 0,1-1 0,-1 0 0,0 0 0,0-1 0,0 1 0,0-1 0,0-1 0,0 1 0,0 0 0,0-1 0,7-3 0,0-2 0,0 0 0,0-1 0,0 0 0,-1-1 0,0 0 0,-1 0 0,13-15 0,-16 13 0,0 0 0,0 0 0,-1-1 0,0 0 0,-1 0 0,-1 0 0,0-1 0,0 0 0,-1 0 0,1-17 0,-2 11 0,-1 0 0,0 0 0,-2 0 0,0 0 0,-1 0 0,-6-26 0,-1 29 0,2 25 0,-2 31 0,5 12 0,2 0 0,2 0 0,3 0 0,2 0 0,2-1 0,18 68 0,-5-32 70,9 31-1505,-21-100-5391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7:46.19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24575,'1462'0'-1365,"-1434"0"-5461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06T13:07:50.3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24575,'2298'0'-1365,"-2255"0"-5461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anislav" refreshedDate="45936.685342939818" createdVersion="8" refreshedVersion="8" minRefreshableVersion="3" recordCount="555" xr:uid="{6CDB8852-705B-4FAE-AFD6-9A1964913F96}">
  <cacheSource type="worksheet">
    <worksheetSource name="Таблица1"/>
  </cacheSource>
  <cacheFields count="8">
    <cacheField name="Дата" numFmtId="14">
      <sharedItems containsSemiMixedTypes="0" containsNonDate="0" containsDate="1" containsString="0" minDate="2021-01-05T00:00:00" maxDate="2023-12-31T00:00:00" count="539">
        <d v="2021-01-05T00:00:00"/>
        <d v="2021-01-07T00:00:00"/>
        <d v="2021-01-10T00:00:00"/>
        <d v="2021-01-12T00:00:00"/>
        <d v="2021-01-15T00:00:00"/>
        <d v="2021-01-18T00:00:00"/>
        <d v="2021-01-20T00:00:00"/>
        <d v="2021-01-22T00:00:00"/>
        <d v="2021-01-25T00:00:00"/>
        <d v="2021-01-28T00:00:00"/>
        <d v="2021-01-30T00:00:00"/>
        <d v="2021-02-02T00:00:00"/>
        <d v="2021-02-05T00:00:00"/>
        <d v="2021-02-08T00:00:00"/>
        <d v="2021-02-10T00:00:00"/>
        <d v="2021-02-12T00:00:00"/>
        <d v="2021-02-15T00:00:00"/>
        <d v="2021-02-18T00:00:00"/>
        <d v="2021-02-20T00:00:00"/>
        <d v="2021-02-22T00:00:00"/>
        <d v="2021-02-25T00:00:00"/>
        <d v="2021-02-28T00:00:00"/>
        <d v="2021-03-03T00:00:00"/>
        <d v="2021-03-05T00:00:00"/>
        <d v="2021-03-08T00:00:00"/>
        <d v="2021-03-10T00:00:00"/>
        <d v="2021-03-12T00:00:00"/>
        <d v="2021-03-15T00:00:00"/>
        <d v="2021-03-18T00:00:00"/>
        <d v="2021-03-20T00:00:00"/>
        <d v="2021-03-22T00:00:00"/>
        <d v="2021-03-25T00:00:00"/>
        <d v="2021-03-28T00:00:00"/>
        <d v="2021-03-30T00:00:00"/>
        <d v="2021-04-02T00:00:00"/>
        <d v="2021-04-05T00:00:00"/>
        <d v="2021-04-08T00:00:00"/>
        <d v="2021-04-10T00:00:00"/>
        <d v="2021-04-12T00:00:00"/>
        <d v="2021-04-15T00:00:00"/>
        <d v="2021-04-18T00:00:00"/>
        <d v="2021-04-20T00:00:00"/>
        <d v="2021-04-22T00:00:00"/>
        <d v="2021-04-25T00:00:00"/>
        <d v="2021-04-28T00:00:00"/>
        <d v="2021-04-30T00:00:00"/>
        <d v="2021-05-03T00:00:00"/>
        <d v="2021-05-05T00:00:00"/>
        <d v="2021-05-08T00:00:00"/>
        <d v="2021-05-10T00:00:00"/>
        <d v="2021-05-12T00:00:00"/>
        <d v="2021-05-15T00:00:00"/>
        <d v="2021-05-18T00:00:00"/>
        <d v="2021-05-20T00:00:00"/>
        <d v="2021-05-22T00:00:00"/>
        <d v="2021-05-25T00:00:00"/>
        <d v="2021-05-28T00:00:00"/>
        <d v="2021-05-30T00:00:00"/>
        <d v="2021-06-02T00:00:00"/>
        <d v="2021-06-05T00:00:00"/>
        <d v="2021-06-08T00:00:00"/>
        <d v="2021-06-10T00:00:00"/>
        <d v="2021-06-12T00:00:00"/>
        <d v="2021-06-15T00:00:00"/>
        <d v="2021-06-18T00:00:00"/>
        <d v="2021-06-20T00:00:00"/>
        <d v="2021-06-22T00:00:00"/>
        <d v="2021-06-25T00:00:00"/>
        <d v="2021-06-28T00:00:00"/>
        <d v="2021-06-30T00:00:00"/>
        <d v="2021-07-03T00:00:00"/>
        <d v="2021-07-05T00:00:00"/>
        <d v="2021-07-08T00:00:00"/>
        <d v="2021-07-10T00:00:00"/>
        <d v="2021-07-12T00:00:00"/>
        <d v="2021-07-15T00:00:00"/>
        <d v="2021-07-18T00:00:00"/>
        <d v="2021-07-20T00:00:00"/>
        <d v="2021-07-22T00:00:00"/>
        <d v="2021-07-25T00:00:00"/>
        <d v="2021-07-28T00:00:00"/>
        <d v="2021-07-30T00:00:00"/>
        <d v="2021-08-02T00:00:00"/>
        <d v="2021-08-05T00:00:00"/>
        <d v="2021-08-08T00:00:00"/>
        <d v="2021-08-10T00:00:00"/>
        <d v="2021-08-12T00:00:00"/>
        <d v="2021-08-15T00:00:00"/>
        <d v="2021-08-18T00:00:00"/>
        <d v="2021-08-20T00:00:00"/>
        <d v="2021-08-22T00:00:00"/>
        <d v="2021-08-25T00:00:00"/>
        <d v="2021-08-28T00:00:00"/>
        <d v="2021-08-30T00:00:00"/>
        <d v="2021-09-02T00:00:00"/>
        <d v="2021-09-05T00:00:00"/>
        <d v="2021-09-08T00:00:00"/>
        <d v="2021-09-10T00:00:00"/>
        <d v="2021-09-12T00:00:00"/>
        <d v="2021-09-15T00:00:00"/>
        <d v="2021-09-18T00:00:00"/>
        <d v="2021-09-20T00:00:00"/>
        <d v="2021-09-22T00:00:00"/>
        <d v="2021-09-25T00:00:00"/>
        <d v="2021-09-28T00:00:00"/>
        <d v="2021-09-30T00:00:00"/>
        <d v="2021-10-03T00:00:00"/>
        <d v="2021-10-05T00:00:00"/>
        <d v="2021-10-08T00:00:00"/>
        <d v="2021-10-10T00:00:00"/>
        <d v="2021-10-12T00:00:00"/>
        <d v="2021-10-15T00:00:00"/>
        <d v="2021-10-18T00:00:00"/>
        <d v="2021-10-20T00:00:00"/>
        <d v="2021-10-22T00:00:00"/>
        <d v="2021-10-25T00:00:00"/>
        <d v="2021-10-28T00:00:00"/>
        <d v="2021-10-30T00:00:00"/>
        <d v="2021-11-02T00:00:00"/>
        <d v="2021-11-05T00:00:00"/>
        <d v="2021-11-08T00:00:00"/>
        <d v="2021-11-10T00:00:00"/>
        <d v="2021-11-12T00:00:00"/>
        <d v="2021-11-15T00:00:00"/>
        <d v="2021-11-18T00:00:00"/>
        <d v="2021-11-20T00:00:00"/>
        <d v="2021-11-22T00:00:00"/>
        <d v="2021-11-25T00:00:00"/>
        <d v="2021-11-28T00:00:00"/>
        <d v="2021-11-30T00:00:00"/>
        <d v="2021-12-02T00:00:00"/>
        <d v="2021-12-05T00:00:00"/>
        <d v="2021-12-08T00:00:00"/>
        <d v="2021-12-10T00:00:00"/>
        <d v="2021-12-12T00:00:00"/>
        <d v="2021-12-15T00:00:00"/>
        <d v="2021-12-18T00:00:00"/>
        <d v="2021-12-20T00:00:00"/>
        <d v="2021-12-22T00:00:00"/>
        <d v="2021-12-25T00:00:00"/>
        <d v="2021-12-28T00:00:00"/>
        <d v="2021-12-30T00:00:00"/>
        <d v="2021-01-08T00:00:00"/>
        <d v="2021-01-16T00:00:00"/>
        <d v="2021-01-24T00:00:00"/>
        <d v="2021-02-06T00:00:00"/>
        <d v="2021-02-14T00:00:00"/>
        <d v="2021-02-26T00:00:00"/>
        <d v="2021-03-06T00:00:00"/>
        <d v="2021-03-16T00:00:00"/>
        <d v="2021-03-26T00:00:00"/>
        <d v="2021-04-06T00:00:00"/>
        <d v="2021-04-16T00:00:00"/>
        <d v="2021-04-26T00:00:00"/>
        <d v="2021-05-06T00:00:00"/>
        <d v="2021-05-16T00:00:00"/>
        <d v="2021-05-26T00:00:00"/>
        <d v="2021-06-06T00:00:00"/>
        <d v="2021-06-16T00:00:00"/>
        <d v="2021-06-26T00:00:00"/>
        <d v="2021-07-06T00:00:00"/>
        <d v="2021-07-16T00:00:00"/>
        <d v="2021-07-26T00:00:00"/>
        <d v="2021-08-06T00:00:00"/>
        <d v="2021-08-16T00:00:00"/>
        <d v="2021-08-26T00:00:00"/>
        <d v="2021-09-06T00:00:00"/>
        <d v="2021-09-16T00:00:00"/>
        <d v="2021-09-26T00:00:00"/>
        <d v="2021-10-06T00:00:00"/>
        <d v="2021-10-16T00:00:00"/>
        <d v="2021-10-26T00:00:00"/>
        <d v="2021-11-06T00:00:00"/>
        <d v="2021-11-16T00:00:00"/>
        <d v="2021-11-26T00:00:00"/>
        <d v="2022-01-03T00:00:00"/>
        <d v="2022-01-05T00:00:00"/>
        <d v="2022-01-08T00:00:00"/>
        <d v="2022-01-10T00:00:00"/>
        <d v="2022-01-12T00:00:00"/>
        <d v="2022-01-15T00:00:00"/>
        <d v="2022-01-18T00:00:00"/>
        <d v="2022-01-20T00:00:00"/>
        <d v="2022-01-22T00:00:00"/>
        <d v="2022-01-25T00:00:00"/>
        <d v="2022-01-28T00:00:00"/>
        <d v="2022-01-30T00:00:00"/>
        <d v="2022-02-02T00:00:00"/>
        <d v="2022-02-05T00:00:00"/>
        <d v="2022-02-08T00:00:00"/>
        <d v="2022-02-10T00:00:00"/>
        <d v="2022-02-12T00:00:00"/>
        <d v="2022-02-15T00:00:00"/>
        <d v="2022-02-18T00:00:00"/>
        <d v="2022-02-20T00:00:00"/>
        <d v="2022-02-22T00:00:00"/>
        <d v="2022-02-25T00:00:00"/>
        <d v="2022-02-28T00:00:00"/>
        <d v="2022-03-03T00:00:00"/>
        <d v="2022-03-05T00:00:00"/>
        <d v="2022-03-08T00:00:00"/>
        <d v="2022-03-10T00:00:00"/>
        <d v="2022-03-12T00:00:00"/>
        <d v="2022-03-15T00:00:00"/>
        <d v="2022-03-18T00:00:00"/>
        <d v="2022-03-20T00:00:00"/>
        <d v="2022-03-22T00:00:00"/>
        <d v="2022-03-25T00:00:00"/>
        <d v="2022-03-28T00:00:00"/>
        <d v="2022-03-30T00:00:00"/>
        <d v="2022-04-02T00:00:00"/>
        <d v="2022-04-05T00:00:00"/>
        <d v="2022-04-08T00:00:00"/>
        <d v="2022-04-10T00:00:00"/>
        <d v="2022-04-12T00:00:00"/>
        <d v="2022-04-15T00:00:00"/>
        <d v="2022-04-18T00:00:00"/>
        <d v="2022-04-20T00:00:00"/>
        <d v="2022-04-22T00:00:00"/>
        <d v="2022-04-25T00:00:00"/>
        <d v="2022-04-28T00:00:00"/>
        <d v="2022-04-30T00:00:00"/>
        <d v="2022-05-03T00:00:00"/>
        <d v="2022-05-05T00:00:00"/>
        <d v="2022-05-08T00:00:00"/>
        <d v="2022-05-10T00:00:00"/>
        <d v="2022-05-12T00:00:00"/>
        <d v="2022-05-15T00:00:00"/>
        <d v="2022-05-18T00:00:00"/>
        <d v="2022-05-20T00:00:00"/>
        <d v="2022-05-22T00:00:00"/>
        <d v="2022-05-25T00:00:00"/>
        <d v="2022-05-28T00:00:00"/>
        <d v="2022-05-30T00:00:00"/>
        <d v="2022-06-02T00:00:00"/>
        <d v="2022-06-05T00:00:00"/>
        <d v="2022-06-08T00:00:00"/>
        <d v="2022-06-10T00:00:00"/>
        <d v="2022-06-12T00:00:00"/>
        <d v="2022-06-15T00:00:00"/>
        <d v="2022-06-18T00:00:00"/>
        <d v="2022-06-20T00:00:00"/>
        <d v="2022-06-22T00:00:00"/>
        <d v="2022-06-25T00:00:00"/>
        <d v="2022-06-28T00:00:00"/>
        <d v="2022-06-30T00:00:00"/>
        <d v="2022-07-03T00:00:00"/>
        <d v="2022-07-05T00:00:00"/>
        <d v="2022-07-08T00:00:00"/>
        <d v="2022-07-10T00:00:00"/>
        <d v="2022-07-12T00:00:00"/>
        <d v="2022-07-15T00:00:00"/>
        <d v="2022-07-18T00:00:00"/>
        <d v="2022-07-20T00:00:00"/>
        <d v="2022-07-22T00:00:00"/>
        <d v="2022-07-25T00:00:00"/>
        <d v="2022-07-28T00:00:00"/>
        <d v="2022-07-30T00:00:00"/>
        <d v="2022-08-02T00:00:00"/>
        <d v="2022-08-05T00:00:00"/>
        <d v="2022-08-08T00:00:00"/>
        <d v="2022-08-10T00:00:00"/>
        <d v="2022-08-12T00:00:00"/>
        <d v="2022-08-15T00:00:00"/>
        <d v="2022-08-18T00:00:00"/>
        <d v="2022-08-20T00:00:00"/>
        <d v="2022-08-22T00:00:00"/>
        <d v="2022-08-25T00:00:00"/>
        <d v="2022-08-28T00:00:00"/>
        <d v="2022-08-30T00:00:00"/>
        <d v="2022-09-02T00:00:00"/>
        <d v="2022-09-05T00:00:00"/>
        <d v="2022-09-08T00:00:00"/>
        <d v="2022-09-10T00:00:00"/>
        <d v="2022-09-12T00:00:00"/>
        <d v="2022-09-15T00:00:00"/>
        <d v="2022-09-18T00:00:00"/>
        <d v="2022-09-20T00:00:00"/>
        <d v="2022-09-22T00:00:00"/>
        <d v="2022-09-25T00:00:00"/>
        <d v="2022-09-28T00:00:00"/>
        <d v="2022-09-30T00:00:00"/>
        <d v="2022-10-03T00:00:00"/>
        <d v="2022-10-05T00:00:00"/>
        <d v="2022-10-08T00:00:00"/>
        <d v="2022-10-10T00:00:00"/>
        <d v="2022-10-12T00:00:00"/>
        <d v="2022-10-15T00:00:00"/>
        <d v="2022-10-18T00:00:00"/>
        <d v="2022-10-20T00:00:00"/>
        <d v="2022-10-22T00:00:00"/>
        <d v="2022-10-25T00:00:00"/>
        <d v="2022-10-28T00:00:00"/>
        <d v="2022-10-30T00:00:00"/>
        <d v="2022-11-02T00:00:00"/>
        <d v="2022-11-05T00:00:00"/>
        <d v="2022-11-08T00:00:00"/>
        <d v="2022-11-10T00:00:00"/>
        <d v="2022-11-12T00:00:00"/>
        <d v="2022-11-15T00:00:00"/>
        <d v="2022-11-18T00:00:00"/>
        <d v="2022-11-20T00:00:00"/>
        <d v="2022-11-22T00:00:00"/>
        <d v="2022-11-25T00:00:00"/>
        <d v="2022-11-28T00:00:00"/>
        <d v="2022-11-30T00:00:00"/>
        <d v="2022-12-03T00:00:00"/>
        <d v="2022-12-05T00:00:00"/>
        <d v="2022-12-08T00:00:00"/>
        <d v="2022-12-10T00:00:00"/>
        <d v="2022-12-12T00:00:00"/>
        <d v="2022-12-15T00:00:00"/>
        <d v="2022-12-18T00:00:00"/>
        <d v="2022-12-20T00:00:00"/>
        <d v="2022-12-22T00:00:00"/>
        <d v="2022-12-25T00:00:00"/>
        <d v="2022-12-28T00:00:00"/>
        <d v="2022-12-30T00:00:00"/>
        <d v="2022-01-06T00:00:00"/>
        <d v="2022-01-14T00:00:00"/>
        <d v="2022-01-26T00:00:00"/>
        <d v="2022-02-06T00:00:00"/>
        <d v="2022-02-14T00:00:00"/>
        <d v="2022-02-26T00:00:00"/>
        <d v="2022-03-06T00:00:00"/>
        <d v="2022-03-16T00:00:00"/>
        <d v="2022-03-26T00:00:00"/>
        <d v="2022-04-06T00:00:00"/>
        <d v="2022-04-16T00:00:00"/>
        <d v="2022-04-26T00:00:00"/>
        <d v="2022-05-06T00:00:00"/>
        <d v="2022-05-16T00:00:00"/>
        <d v="2022-05-26T00:00:00"/>
        <d v="2022-06-06T00:00:00"/>
        <d v="2022-06-16T00:00:00"/>
        <d v="2022-06-26T00:00:00"/>
        <d v="2022-07-06T00:00:00"/>
        <d v="2022-07-16T00:00:00"/>
        <d v="2022-07-26T00:00:00"/>
        <d v="2022-08-06T00:00:00"/>
        <d v="2022-08-16T00:00:00"/>
        <d v="2022-08-26T00:00:00"/>
        <d v="2022-09-06T00:00:00"/>
        <d v="2022-09-16T00:00:00"/>
        <d v="2022-09-26T00:00:00"/>
        <d v="2022-10-06T00:00:00"/>
        <d v="2022-10-16T00:00:00"/>
        <d v="2022-10-26T00:00:00"/>
        <d v="2022-11-06T00:00:00"/>
        <d v="2022-11-16T00:00:00"/>
        <d v="2022-11-26T00:00:00"/>
        <d v="2022-12-06T00:00:00"/>
        <d v="2022-12-16T00:00:00"/>
        <d v="2022-01-17T00:00:00"/>
        <d v="2022-02-17T00:00:00"/>
        <d v="2022-03-17T00:00:00"/>
        <d v="2022-04-17T00:00:00"/>
        <d v="2022-05-17T00:00:00"/>
        <d v="2022-06-17T00:00:00"/>
        <d v="2022-07-17T00:00:00"/>
        <d v="2023-01-04T00:00:00"/>
        <d v="2023-01-06T00:00:00"/>
        <d v="2023-01-09T00:00:00"/>
        <d v="2023-01-11T00:00:00"/>
        <d v="2023-01-14T00:00:00"/>
        <d v="2023-01-16T00:00:00"/>
        <d v="2023-01-19T00:00:00"/>
        <d v="2023-01-21T00:00:00"/>
        <d v="2023-01-24T00:00:00"/>
        <d v="2023-01-26T00:00:00"/>
        <d v="2023-01-29T00:00:00"/>
        <d v="2023-01-31T00:00:00"/>
        <d v="2023-02-03T00:00:00"/>
        <d v="2023-02-06T00:00:00"/>
        <d v="2023-02-08T00:00:00"/>
        <d v="2023-02-11T00:00:00"/>
        <d v="2023-02-13T00:00:00"/>
        <d v="2023-02-16T00:00:00"/>
        <d v="2023-02-18T00:00:00"/>
        <d v="2023-02-21T00:00:00"/>
        <d v="2023-02-23T00:00:00"/>
        <d v="2023-02-26T00:00:00"/>
        <d v="2023-02-28T00:00:00"/>
        <d v="2023-03-03T00:00:00"/>
        <d v="2023-03-06T00:00:00"/>
        <d v="2023-03-08T00:00:00"/>
        <d v="2023-03-11T00:00:00"/>
        <d v="2023-03-13T00:00:00"/>
        <d v="2023-03-16T00:00:00"/>
        <d v="2023-03-18T00:00:00"/>
        <d v="2023-03-21T00:00:00"/>
        <d v="2023-03-23T00:00:00"/>
        <d v="2023-03-26T00:00:00"/>
        <d v="2023-03-28T00:00:00"/>
        <d v="2023-03-31T00:00:00"/>
        <d v="2023-04-03T00:00:00"/>
        <d v="2023-04-05T00:00:00"/>
        <d v="2023-04-08T00:00:00"/>
        <d v="2023-04-10T00:00:00"/>
        <d v="2023-04-13T00:00:00"/>
        <d v="2023-04-15T00:00:00"/>
        <d v="2023-04-18T00:00:00"/>
        <d v="2023-04-20T00:00:00"/>
        <d v="2023-04-23T00:00:00"/>
        <d v="2023-04-25T00:00:00"/>
        <d v="2023-04-28T00:00:00"/>
        <d v="2023-04-30T00:00:00"/>
        <d v="2023-05-03T00:00:00"/>
        <d v="2023-05-05T00:00:00"/>
        <d v="2023-05-08T00:00:00"/>
        <d v="2023-05-10T00:00:00"/>
        <d v="2023-05-13T00:00:00"/>
        <d v="2023-05-15T00:00:00"/>
        <d v="2023-05-18T00:00:00"/>
        <d v="2023-05-20T00:00:00"/>
        <d v="2023-05-23T00:00:00"/>
        <d v="2023-05-25T00:00:00"/>
        <d v="2023-05-28T00:00:00"/>
        <d v="2023-05-30T00:00:00"/>
        <d v="2023-06-02T00:00:00"/>
        <d v="2023-06-05T00:00:00"/>
        <d v="2023-06-08T00:00:00"/>
        <d v="2023-06-10T00:00:00"/>
        <d v="2023-06-13T00:00:00"/>
        <d v="2023-06-15T00:00:00"/>
        <d v="2023-06-18T00:00:00"/>
        <d v="2023-06-20T00:00:00"/>
        <d v="2023-06-23T00:00:00"/>
        <d v="2023-06-25T00:00:00"/>
        <d v="2023-06-28T00:00:00"/>
        <d v="2023-06-30T00:00:00"/>
        <d v="2023-07-03T00:00:00"/>
        <d v="2023-07-05T00:00:00"/>
        <d v="2023-07-08T00:00:00"/>
        <d v="2023-07-10T00:00:00"/>
        <d v="2023-07-13T00:00:00"/>
        <d v="2023-07-15T00:00:00"/>
        <d v="2023-07-18T00:00:00"/>
        <d v="2023-07-20T00:00:00"/>
        <d v="2023-07-23T00:00:00"/>
        <d v="2023-07-25T00:00:00"/>
        <d v="2023-07-28T00:00:00"/>
        <d v="2023-07-30T00:00:00"/>
        <d v="2023-08-02T00:00:00"/>
        <d v="2023-08-05T00:00:00"/>
        <d v="2023-08-07T00:00:00"/>
        <d v="2023-08-10T00:00:00"/>
        <d v="2023-08-12T00:00:00"/>
        <d v="2023-08-15T00:00:00"/>
        <d v="2023-08-17T00:00:00"/>
        <d v="2023-08-20T00:00:00"/>
        <d v="2023-08-22T00:00:00"/>
        <d v="2023-08-25T00:00:00"/>
        <d v="2023-08-28T00:00:00"/>
        <d v="2023-08-30T00:00:00"/>
        <d v="2023-09-02T00:00:00"/>
        <d v="2023-09-05T00:00:00"/>
        <d v="2023-09-07T00:00:00"/>
        <d v="2023-09-10T00:00:00"/>
        <d v="2023-09-12T00:00:00"/>
        <d v="2023-09-15T00:00:00"/>
        <d v="2023-09-17T00:00:00"/>
        <d v="2023-09-20T00:00:00"/>
        <d v="2023-09-22T00:00:00"/>
        <d v="2023-09-25T00:00:00"/>
        <d v="2023-09-28T00:00:00"/>
        <d v="2023-09-30T00:00:00"/>
        <d v="2023-10-03T00:00:00"/>
        <d v="2023-10-05T00:00:00"/>
        <d v="2023-10-08T00:00:00"/>
        <d v="2023-10-10T00:00:00"/>
        <d v="2023-10-13T00:00:00"/>
        <d v="2023-10-15T00:00:00"/>
        <d v="2023-10-18T00:00:00"/>
        <d v="2023-10-20T00:00:00"/>
        <d v="2023-10-23T00:00:00"/>
        <d v="2023-10-25T00:00:00"/>
        <d v="2023-10-28T00:00:00"/>
        <d v="2023-10-30T00:00:00"/>
        <d v="2023-11-02T00:00:00"/>
        <d v="2023-11-05T00:00:00"/>
        <d v="2023-11-07T00:00:00"/>
        <d v="2023-11-10T00:00:00"/>
        <d v="2023-11-12T00:00:00"/>
        <d v="2023-11-15T00:00:00"/>
        <d v="2023-11-18T00:00:00"/>
        <d v="2023-11-20T00:00:00"/>
        <d v="2023-11-23T00:00:00"/>
        <d v="2023-11-25T00:00:00"/>
        <d v="2023-11-28T00:00:00"/>
        <d v="2023-11-30T00:00:00"/>
        <d v="2023-12-03T00:00:00"/>
        <d v="2023-12-05T00:00:00"/>
        <d v="2023-12-08T00:00:00"/>
        <d v="2023-12-10T00:00:00"/>
        <d v="2023-12-13T00:00:00"/>
        <d v="2023-12-15T00:00:00"/>
        <d v="2023-12-18T00:00:00"/>
        <d v="2023-12-20T00:00:00"/>
        <d v="2023-12-22T00:00:00"/>
        <d v="2023-12-25T00:00:00"/>
        <d v="2023-12-28T00:00:00"/>
        <d v="2023-12-30T00:00:00"/>
        <d v="2023-01-07T00:00:00"/>
        <d v="2023-01-15T00:00:00"/>
        <d v="2023-01-27T00:00:00"/>
        <d v="2023-02-07T00:00:00"/>
        <d v="2023-02-14T00:00:00"/>
        <d v="2023-02-27T00:00:00"/>
        <d v="2023-03-07T00:00:00"/>
        <d v="2023-03-17T00:00:00"/>
        <d v="2023-03-27T00:00:00"/>
        <d v="2023-04-07T00:00:00"/>
        <d v="2023-04-17T00:00:00"/>
        <d v="2023-04-27T00:00:00"/>
        <d v="2023-05-07T00:00:00"/>
        <d v="2023-05-17T00:00:00"/>
        <d v="2023-05-27T00:00:00"/>
        <d v="2023-06-07T00:00:00"/>
        <d v="2023-06-17T00:00:00"/>
        <d v="2023-06-27T00:00:00"/>
        <d v="2023-07-07T00:00:00"/>
        <d v="2023-07-17T00:00:00"/>
        <d v="2023-07-27T00:00:00"/>
        <d v="2023-08-27T00:00:00"/>
        <d v="2023-09-27T00:00:00"/>
        <d v="2023-10-07T00:00:00"/>
        <d v="2023-10-17T00:00:00"/>
        <d v="2023-10-27T00:00:00"/>
        <d v="2023-11-17T00:00:00"/>
        <d v="2023-11-27T00:00:00"/>
        <d v="2023-12-07T00:00:00"/>
        <d v="2023-12-17T00:00:00"/>
        <d v="2023-01-18T00:00:00"/>
        <d v="2023-08-18T00:00:00"/>
        <d v="2023-09-18T00:00:00"/>
        <d v="2023-01-25T00:00:00"/>
        <d v="2023-02-25T00:00:00"/>
        <d v="2023-03-25T00:00:00"/>
      </sharedItems>
      <fieldGroup par="7"/>
    </cacheField>
    <cacheField name="Сумма заказа" numFmtId="0">
      <sharedItems containsSemiMixedTypes="0" containsString="0" containsNumber="1" containsInteger="1" minValue="3200" maxValue="46800"/>
    </cacheField>
    <cacheField name="Категория товара" numFmtId="0">
      <sharedItems count="6">
        <s v="Электроника"/>
        <s v="Одежда"/>
        <s v="Спорт"/>
        <s v="Книги"/>
        <s v="Дом и сад"/>
        <s v="Красота"/>
      </sharedItems>
    </cacheField>
    <cacheField name="Регион" numFmtId="0">
      <sharedItems count="5">
        <s v="Москва"/>
        <s v="СПб"/>
        <s v="Казань"/>
        <s v="Новосибирск"/>
        <s v="Екатеринбург"/>
      </sharedItems>
    </cacheField>
    <cacheField name="Менеджер" numFmtId="0">
      <sharedItems count="5">
        <s v="Иванов А."/>
        <s v="Петров Б."/>
        <s v="Сидоров В."/>
        <s v="Козлов Г."/>
        <s v="Новиков Д."/>
      </sharedItems>
    </cacheField>
    <cacheField name="Месяцы (Дата)" numFmtId="0" databaseField="0">
      <fieldGroup base="0">
        <rangePr groupBy="months" startDate="2021-01-05T00:00:00" endDate="2023-12-31T00:00:00"/>
        <groupItems count="14">
          <s v="&lt;05.01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31.12.2023"/>
        </groupItems>
      </fieldGroup>
    </cacheField>
    <cacheField name="Кварталы (Дата)" numFmtId="0" databaseField="0">
      <fieldGroup base="0">
        <rangePr groupBy="quarters" startDate="2021-01-05T00:00:00" endDate="2023-12-31T00:00:00"/>
        <groupItems count="6">
          <s v="&lt;05.01.2021"/>
          <s v="Кв-л1"/>
          <s v="Кв-л2"/>
          <s v="Кв-л3"/>
          <s v="Кв-л4"/>
          <s v="&gt;31.12.2023"/>
        </groupItems>
      </fieldGroup>
    </cacheField>
    <cacheField name="Годы (Дата)" numFmtId="0" databaseField="0">
      <fieldGroup base="0">
        <rangePr groupBy="years" startDate="2021-01-05T00:00:00" endDate="2023-12-31T00:00:00"/>
        <groupItems count="5">
          <s v="&lt;05.01.2021"/>
          <s v="2021"/>
          <s v="2022"/>
          <s v="2023"/>
          <s v="&gt;31.12.2023"/>
        </groupItems>
      </fieldGroup>
    </cacheField>
  </cacheFields>
  <extLst>
    <ext xmlns:x14="http://schemas.microsoft.com/office/spreadsheetml/2009/9/main" uri="{725AE2AE-9491-48be-B2B4-4EB974FC3084}">
      <x14:pivotCacheDefinition pivotCacheId="17842782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5">
  <r>
    <x v="0"/>
    <n v="12500"/>
    <x v="0"/>
    <x v="0"/>
    <x v="0"/>
  </r>
  <r>
    <x v="1"/>
    <n v="8900"/>
    <x v="1"/>
    <x v="1"/>
    <x v="1"/>
  </r>
  <r>
    <x v="2"/>
    <n v="15600"/>
    <x v="2"/>
    <x v="2"/>
    <x v="2"/>
  </r>
  <r>
    <x v="3"/>
    <n v="3200"/>
    <x v="3"/>
    <x v="3"/>
    <x v="3"/>
  </r>
  <r>
    <x v="4"/>
    <n v="18900"/>
    <x v="0"/>
    <x v="4"/>
    <x v="4"/>
  </r>
  <r>
    <x v="5"/>
    <n v="6700"/>
    <x v="4"/>
    <x v="0"/>
    <x v="0"/>
  </r>
  <r>
    <x v="6"/>
    <n v="4300"/>
    <x v="5"/>
    <x v="1"/>
    <x v="1"/>
  </r>
  <r>
    <x v="7"/>
    <n v="21500"/>
    <x v="0"/>
    <x v="2"/>
    <x v="2"/>
  </r>
  <r>
    <x v="8"/>
    <n v="7800"/>
    <x v="1"/>
    <x v="3"/>
    <x v="3"/>
  </r>
  <r>
    <x v="9"/>
    <n v="9200"/>
    <x v="2"/>
    <x v="4"/>
    <x v="4"/>
  </r>
  <r>
    <x v="10"/>
    <n v="5600"/>
    <x v="3"/>
    <x v="0"/>
    <x v="0"/>
  </r>
  <r>
    <x v="11"/>
    <n v="14200"/>
    <x v="0"/>
    <x v="1"/>
    <x v="1"/>
  </r>
  <r>
    <x v="12"/>
    <n v="8100"/>
    <x v="4"/>
    <x v="2"/>
    <x v="2"/>
  </r>
  <r>
    <x v="13"/>
    <n v="3800"/>
    <x v="5"/>
    <x v="3"/>
    <x v="3"/>
  </r>
  <r>
    <x v="14"/>
    <n v="16800"/>
    <x v="2"/>
    <x v="4"/>
    <x v="4"/>
  </r>
  <r>
    <x v="15"/>
    <n v="7300"/>
    <x v="1"/>
    <x v="0"/>
    <x v="0"/>
  </r>
  <r>
    <x v="16"/>
    <n v="11900"/>
    <x v="0"/>
    <x v="1"/>
    <x v="1"/>
  </r>
  <r>
    <x v="17"/>
    <n v="4700"/>
    <x v="3"/>
    <x v="2"/>
    <x v="2"/>
  </r>
  <r>
    <x v="18"/>
    <n v="22100"/>
    <x v="0"/>
    <x v="3"/>
    <x v="3"/>
  </r>
  <r>
    <x v="19"/>
    <n v="6400"/>
    <x v="4"/>
    <x v="4"/>
    <x v="4"/>
  </r>
  <r>
    <x v="20"/>
    <n v="8700"/>
    <x v="2"/>
    <x v="0"/>
    <x v="0"/>
  </r>
  <r>
    <x v="21"/>
    <n v="3900"/>
    <x v="5"/>
    <x v="1"/>
    <x v="1"/>
  </r>
  <r>
    <x v="22"/>
    <n v="17200"/>
    <x v="0"/>
    <x v="2"/>
    <x v="2"/>
  </r>
  <r>
    <x v="23"/>
    <n v="7600"/>
    <x v="1"/>
    <x v="3"/>
    <x v="3"/>
  </r>
  <r>
    <x v="24"/>
    <n v="12300"/>
    <x v="2"/>
    <x v="4"/>
    <x v="4"/>
  </r>
  <r>
    <x v="25"/>
    <n v="5100"/>
    <x v="3"/>
    <x v="0"/>
    <x v="0"/>
  </r>
  <r>
    <x v="26"/>
    <n v="19400"/>
    <x v="0"/>
    <x v="1"/>
    <x v="1"/>
  </r>
  <r>
    <x v="27"/>
    <n v="8900"/>
    <x v="4"/>
    <x v="2"/>
    <x v="2"/>
  </r>
  <r>
    <x v="28"/>
    <n v="4200"/>
    <x v="5"/>
    <x v="3"/>
    <x v="3"/>
  </r>
  <r>
    <x v="29"/>
    <n v="25600"/>
    <x v="0"/>
    <x v="4"/>
    <x v="4"/>
  </r>
  <r>
    <x v="30"/>
    <n v="7100"/>
    <x v="1"/>
    <x v="0"/>
    <x v="0"/>
  </r>
  <r>
    <x v="31"/>
    <n v="11600"/>
    <x v="2"/>
    <x v="1"/>
    <x v="1"/>
  </r>
  <r>
    <x v="32"/>
    <n v="5800"/>
    <x v="3"/>
    <x v="2"/>
    <x v="2"/>
  </r>
  <r>
    <x v="33"/>
    <n v="13700"/>
    <x v="0"/>
    <x v="3"/>
    <x v="3"/>
  </r>
  <r>
    <x v="34"/>
    <n v="9300"/>
    <x v="4"/>
    <x v="4"/>
    <x v="4"/>
  </r>
  <r>
    <x v="35"/>
    <n v="4600"/>
    <x v="5"/>
    <x v="0"/>
    <x v="0"/>
  </r>
  <r>
    <x v="36"/>
    <n v="18900"/>
    <x v="0"/>
    <x v="1"/>
    <x v="1"/>
  </r>
  <r>
    <x v="37"/>
    <n v="7800"/>
    <x v="1"/>
    <x v="2"/>
    <x v="2"/>
  </r>
  <r>
    <x v="38"/>
    <n v="14200"/>
    <x v="2"/>
    <x v="3"/>
    <x v="3"/>
  </r>
  <r>
    <x v="39"/>
    <n v="5400"/>
    <x v="3"/>
    <x v="4"/>
    <x v="4"/>
  </r>
  <r>
    <x v="40"/>
    <n v="20800"/>
    <x v="0"/>
    <x v="0"/>
    <x v="0"/>
  </r>
  <r>
    <x v="41"/>
    <n v="8600"/>
    <x v="4"/>
    <x v="1"/>
    <x v="1"/>
  </r>
  <r>
    <x v="42"/>
    <n v="3700"/>
    <x v="5"/>
    <x v="2"/>
    <x v="2"/>
  </r>
  <r>
    <x v="43"/>
    <n v="16300"/>
    <x v="2"/>
    <x v="3"/>
    <x v="3"/>
  </r>
  <r>
    <x v="44"/>
    <n v="7200"/>
    <x v="1"/>
    <x v="4"/>
    <x v="4"/>
  </r>
  <r>
    <x v="45"/>
    <n v="12800"/>
    <x v="0"/>
    <x v="0"/>
    <x v="0"/>
  </r>
  <r>
    <x v="46"/>
    <n v="5900"/>
    <x v="3"/>
    <x v="1"/>
    <x v="1"/>
  </r>
  <r>
    <x v="47"/>
    <n v="23400"/>
    <x v="0"/>
    <x v="2"/>
    <x v="2"/>
  </r>
  <r>
    <x v="48"/>
    <n v="8800"/>
    <x v="4"/>
    <x v="3"/>
    <x v="3"/>
  </r>
  <r>
    <x v="49"/>
    <n v="4100"/>
    <x v="5"/>
    <x v="4"/>
    <x v="4"/>
  </r>
  <r>
    <x v="50"/>
    <n v="17800"/>
    <x v="2"/>
    <x v="0"/>
    <x v="0"/>
  </r>
  <r>
    <x v="51"/>
    <n v="7500"/>
    <x v="1"/>
    <x v="1"/>
    <x v="1"/>
  </r>
  <r>
    <x v="52"/>
    <n v="15200"/>
    <x v="0"/>
    <x v="2"/>
    <x v="2"/>
  </r>
  <r>
    <x v="53"/>
    <n v="6300"/>
    <x v="3"/>
    <x v="3"/>
    <x v="3"/>
  </r>
  <r>
    <x v="54"/>
    <n v="21700"/>
    <x v="0"/>
    <x v="4"/>
    <x v="4"/>
  </r>
  <r>
    <x v="55"/>
    <n v="9100"/>
    <x v="4"/>
    <x v="0"/>
    <x v="0"/>
  </r>
  <r>
    <x v="56"/>
    <n v="4500"/>
    <x v="5"/>
    <x v="1"/>
    <x v="1"/>
  </r>
  <r>
    <x v="57"/>
    <n v="19600"/>
    <x v="2"/>
    <x v="2"/>
    <x v="2"/>
  </r>
  <r>
    <x v="58"/>
    <n v="8200"/>
    <x v="1"/>
    <x v="3"/>
    <x v="3"/>
  </r>
  <r>
    <x v="59"/>
    <n v="13900"/>
    <x v="0"/>
    <x v="4"/>
    <x v="4"/>
  </r>
  <r>
    <x v="60"/>
    <n v="5700"/>
    <x v="3"/>
    <x v="0"/>
    <x v="0"/>
  </r>
  <r>
    <x v="61"/>
    <n v="24800"/>
    <x v="0"/>
    <x v="1"/>
    <x v="1"/>
  </r>
  <r>
    <x v="62"/>
    <n v="9500"/>
    <x v="4"/>
    <x v="2"/>
    <x v="2"/>
  </r>
  <r>
    <x v="63"/>
    <n v="4800"/>
    <x v="5"/>
    <x v="3"/>
    <x v="3"/>
  </r>
  <r>
    <x v="64"/>
    <n v="18400"/>
    <x v="2"/>
    <x v="4"/>
    <x v="4"/>
  </r>
  <r>
    <x v="65"/>
    <n v="7900"/>
    <x v="1"/>
    <x v="0"/>
    <x v="0"/>
  </r>
  <r>
    <x v="66"/>
    <n v="16700"/>
    <x v="0"/>
    <x v="1"/>
    <x v="1"/>
  </r>
  <r>
    <x v="67"/>
    <n v="6100"/>
    <x v="3"/>
    <x v="2"/>
    <x v="2"/>
  </r>
  <r>
    <x v="68"/>
    <n v="22300"/>
    <x v="0"/>
    <x v="3"/>
    <x v="3"/>
  </r>
  <r>
    <x v="69"/>
    <n v="8700"/>
    <x v="4"/>
    <x v="4"/>
    <x v="4"/>
  </r>
  <r>
    <x v="70"/>
    <n v="4400"/>
    <x v="5"/>
    <x v="0"/>
    <x v="0"/>
  </r>
  <r>
    <x v="71"/>
    <n v="20100"/>
    <x v="2"/>
    <x v="1"/>
    <x v="1"/>
  </r>
  <r>
    <x v="72"/>
    <n v="8300"/>
    <x v="1"/>
    <x v="2"/>
    <x v="2"/>
  </r>
  <r>
    <x v="73"/>
    <n v="14600"/>
    <x v="0"/>
    <x v="3"/>
    <x v="3"/>
  </r>
  <r>
    <x v="74"/>
    <n v="5200"/>
    <x v="3"/>
    <x v="4"/>
    <x v="4"/>
  </r>
  <r>
    <x v="75"/>
    <n v="26400"/>
    <x v="0"/>
    <x v="0"/>
    <x v="0"/>
  </r>
  <r>
    <x v="76"/>
    <n v="9800"/>
    <x v="4"/>
    <x v="1"/>
    <x v="1"/>
  </r>
  <r>
    <x v="77"/>
    <n v="4900"/>
    <x v="5"/>
    <x v="2"/>
    <x v="2"/>
  </r>
  <r>
    <x v="78"/>
    <n v="17900"/>
    <x v="2"/>
    <x v="3"/>
    <x v="3"/>
  </r>
  <r>
    <x v="79"/>
    <n v="7700"/>
    <x v="1"/>
    <x v="4"/>
    <x v="4"/>
  </r>
  <r>
    <x v="80"/>
    <n v="15800"/>
    <x v="0"/>
    <x v="0"/>
    <x v="0"/>
  </r>
  <r>
    <x v="81"/>
    <n v="6500"/>
    <x v="3"/>
    <x v="1"/>
    <x v="1"/>
  </r>
  <r>
    <x v="82"/>
    <n v="23900"/>
    <x v="0"/>
    <x v="2"/>
    <x v="2"/>
  </r>
  <r>
    <x v="83"/>
    <n v="9200"/>
    <x v="4"/>
    <x v="3"/>
    <x v="3"/>
  </r>
  <r>
    <x v="84"/>
    <n v="4700"/>
    <x v="5"/>
    <x v="4"/>
    <x v="4"/>
  </r>
  <r>
    <x v="85"/>
    <n v="19300"/>
    <x v="2"/>
    <x v="0"/>
    <x v="0"/>
  </r>
  <r>
    <x v="86"/>
    <n v="8100"/>
    <x v="1"/>
    <x v="1"/>
    <x v="1"/>
  </r>
  <r>
    <x v="87"/>
    <n v="16200"/>
    <x v="0"/>
    <x v="2"/>
    <x v="2"/>
  </r>
  <r>
    <x v="88"/>
    <n v="5900"/>
    <x v="3"/>
    <x v="3"/>
    <x v="3"/>
  </r>
  <r>
    <x v="89"/>
    <n v="25100"/>
    <x v="0"/>
    <x v="4"/>
    <x v="4"/>
  </r>
  <r>
    <x v="90"/>
    <n v="9600"/>
    <x v="4"/>
    <x v="0"/>
    <x v="0"/>
  </r>
  <r>
    <x v="91"/>
    <n v="4300"/>
    <x v="5"/>
    <x v="1"/>
    <x v="1"/>
  </r>
  <r>
    <x v="92"/>
    <n v="18700"/>
    <x v="2"/>
    <x v="2"/>
    <x v="2"/>
  </r>
  <r>
    <x v="93"/>
    <n v="7400"/>
    <x v="1"/>
    <x v="3"/>
    <x v="3"/>
  </r>
  <r>
    <x v="94"/>
    <n v="14800"/>
    <x v="0"/>
    <x v="4"/>
    <x v="4"/>
  </r>
  <r>
    <x v="95"/>
    <n v="6200"/>
    <x v="3"/>
    <x v="0"/>
    <x v="0"/>
  </r>
  <r>
    <x v="96"/>
    <n v="27600"/>
    <x v="0"/>
    <x v="1"/>
    <x v="1"/>
  </r>
  <r>
    <x v="97"/>
    <n v="10100"/>
    <x v="4"/>
    <x v="2"/>
    <x v="2"/>
  </r>
  <r>
    <x v="98"/>
    <n v="5100"/>
    <x v="5"/>
    <x v="3"/>
    <x v="3"/>
  </r>
  <r>
    <x v="99"/>
    <n v="20800"/>
    <x v="2"/>
    <x v="4"/>
    <x v="4"/>
  </r>
  <r>
    <x v="100"/>
    <n v="8500"/>
    <x v="1"/>
    <x v="0"/>
    <x v="0"/>
  </r>
  <r>
    <x v="101"/>
    <n v="17400"/>
    <x v="0"/>
    <x v="1"/>
    <x v="1"/>
  </r>
  <r>
    <x v="102"/>
    <n v="6700"/>
    <x v="3"/>
    <x v="2"/>
    <x v="2"/>
  </r>
  <r>
    <x v="103"/>
    <n v="24200"/>
    <x v="0"/>
    <x v="3"/>
    <x v="3"/>
  </r>
  <r>
    <x v="104"/>
    <n v="9300"/>
    <x v="4"/>
    <x v="4"/>
    <x v="4"/>
  </r>
  <r>
    <x v="105"/>
    <n v="4600"/>
    <x v="5"/>
    <x v="0"/>
    <x v="0"/>
  </r>
  <r>
    <x v="106"/>
    <n v="21900"/>
    <x v="2"/>
    <x v="1"/>
    <x v="1"/>
  </r>
  <r>
    <x v="107"/>
    <n v="8800"/>
    <x v="1"/>
    <x v="2"/>
    <x v="2"/>
  </r>
  <r>
    <x v="108"/>
    <n v="15700"/>
    <x v="0"/>
    <x v="3"/>
    <x v="3"/>
  </r>
  <r>
    <x v="109"/>
    <n v="5400"/>
    <x v="3"/>
    <x v="4"/>
    <x v="4"/>
  </r>
  <r>
    <x v="110"/>
    <n v="28900"/>
    <x v="0"/>
    <x v="0"/>
    <x v="0"/>
  </r>
  <r>
    <x v="111"/>
    <n v="10400"/>
    <x v="4"/>
    <x v="1"/>
    <x v="1"/>
  </r>
  <r>
    <x v="112"/>
    <n v="4800"/>
    <x v="5"/>
    <x v="2"/>
    <x v="2"/>
  </r>
  <r>
    <x v="113"/>
    <n v="19600"/>
    <x v="2"/>
    <x v="3"/>
    <x v="3"/>
  </r>
  <r>
    <x v="114"/>
    <n v="7900"/>
    <x v="1"/>
    <x v="4"/>
    <x v="4"/>
  </r>
  <r>
    <x v="115"/>
    <n v="16900"/>
    <x v="0"/>
    <x v="0"/>
    <x v="0"/>
  </r>
  <r>
    <x v="116"/>
    <n v="6100"/>
    <x v="3"/>
    <x v="1"/>
    <x v="1"/>
  </r>
  <r>
    <x v="117"/>
    <n v="26700"/>
    <x v="0"/>
    <x v="2"/>
    <x v="2"/>
  </r>
  <r>
    <x v="118"/>
    <n v="9700"/>
    <x v="4"/>
    <x v="3"/>
    <x v="3"/>
  </r>
  <r>
    <x v="119"/>
    <n v="5200"/>
    <x v="5"/>
    <x v="4"/>
    <x v="4"/>
  </r>
  <r>
    <x v="120"/>
    <n v="22400"/>
    <x v="2"/>
    <x v="0"/>
    <x v="0"/>
  </r>
  <r>
    <x v="121"/>
    <n v="8600"/>
    <x v="1"/>
    <x v="1"/>
    <x v="1"/>
  </r>
  <r>
    <x v="122"/>
    <n v="18200"/>
    <x v="0"/>
    <x v="2"/>
    <x v="2"/>
  </r>
  <r>
    <x v="123"/>
    <n v="6800"/>
    <x v="3"/>
    <x v="3"/>
    <x v="3"/>
  </r>
  <r>
    <x v="124"/>
    <n v="29800"/>
    <x v="0"/>
    <x v="4"/>
    <x v="4"/>
  </r>
  <r>
    <x v="125"/>
    <n v="10800"/>
    <x v="4"/>
    <x v="0"/>
    <x v="0"/>
  </r>
  <r>
    <x v="126"/>
    <n v="4900"/>
    <x v="5"/>
    <x v="1"/>
    <x v="1"/>
  </r>
  <r>
    <x v="127"/>
    <n v="20300"/>
    <x v="2"/>
    <x v="2"/>
    <x v="2"/>
  </r>
  <r>
    <x v="128"/>
    <n v="8200"/>
    <x v="1"/>
    <x v="3"/>
    <x v="3"/>
  </r>
  <r>
    <x v="129"/>
    <n v="17600"/>
    <x v="0"/>
    <x v="4"/>
    <x v="4"/>
  </r>
  <r>
    <x v="130"/>
    <n v="6300"/>
    <x v="3"/>
    <x v="0"/>
    <x v="0"/>
  </r>
  <r>
    <x v="131"/>
    <n v="31200"/>
    <x v="0"/>
    <x v="1"/>
    <x v="1"/>
  </r>
  <r>
    <x v="132"/>
    <n v="11500"/>
    <x v="4"/>
    <x v="2"/>
    <x v="2"/>
  </r>
  <r>
    <x v="133"/>
    <n v="5600"/>
    <x v="5"/>
    <x v="3"/>
    <x v="3"/>
  </r>
  <r>
    <x v="134"/>
    <n v="23800"/>
    <x v="2"/>
    <x v="4"/>
    <x v="4"/>
  </r>
  <r>
    <x v="135"/>
    <n v="9100"/>
    <x v="1"/>
    <x v="0"/>
    <x v="0"/>
  </r>
  <r>
    <x v="136"/>
    <n v="19400"/>
    <x v="0"/>
    <x v="1"/>
    <x v="1"/>
  </r>
  <r>
    <x v="137"/>
    <n v="7200"/>
    <x v="3"/>
    <x v="2"/>
    <x v="2"/>
  </r>
  <r>
    <x v="138"/>
    <n v="33600"/>
    <x v="0"/>
    <x v="3"/>
    <x v="3"/>
  </r>
  <r>
    <x v="139"/>
    <n v="12300"/>
    <x v="4"/>
    <x v="4"/>
    <x v="4"/>
  </r>
  <r>
    <x v="140"/>
    <n v="5800"/>
    <x v="5"/>
    <x v="0"/>
    <x v="0"/>
  </r>
  <r>
    <x v="141"/>
    <n v="25400"/>
    <x v="2"/>
    <x v="1"/>
    <x v="1"/>
  </r>
  <r>
    <x v="142"/>
    <n v="11200"/>
    <x v="1"/>
    <x v="2"/>
    <x v="2"/>
  </r>
  <r>
    <x v="143"/>
    <n v="16800"/>
    <x v="2"/>
    <x v="3"/>
    <x v="3"/>
  </r>
  <r>
    <x v="144"/>
    <n v="8400"/>
    <x v="4"/>
    <x v="4"/>
    <x v="4"/>
  </r>
  <r>
    <x v="145"/>
    <n v="13600"/>
    <x v="0"/>
    <x v="0"/>
    <x v="0"/>
  </r>
  <r>
    <x v="146"/>
    <n v="5900"/>
    <x v="5"/>
    <x v="1"/>
    <x v="1"/>
  </r>
  <r>
    <x v="147"/>
    <n v="19700"/>
    <x v="2"/>
    <x v="2"/>
    <x v="2"/>
  </r>
  <r>
    <x v="148"/>
    <n v="7200"/>
    <x v="3"/>
    <x v="3"/>
    <x v="3"/>
  </r>
  <r>
    <x v="149"/>
    <n v="24300"/>
    <x v="0"/>
    <x v="4"/>
    <x v="4"/>
  </r>
  <r>
    <x v="150"/>
    <n v="9800"/>
    <x v="4"/>
    <x v="0"/>
    <x v="0"/>
  </r>
  <r>
    <x v="151"/>
    <n v="4500"/>
    <x v="5"/>
    <x v="1"/>
    <x v="1"/>
  </r>
  <r>
    <x v="152"/>
    <n v="17100"/>
    <x v="1"/>
    <x v="2"/>
    <x v="2"/>
  </r>
  <r>
    <x v="153"/>
    <n v="8700"/>
    <x v="2"/>
    <x v="3"/>
    <x v="3"/>
  </r>
  <r>
    <x v="154"/>
    <n v="14900"/>
    <x v="0"/>
    <x v="4"/>
    <x v="4"/>
  </r>
  <r>
    <x v="155"/>
    <n v="6400"/>
    <x v="3"/>
    <x v="0"/>
    <x v="0"/>
  </r>
  <r>
    <x v="156"/>
    <n v="22800"/>
    <x v="0"/>
    <x v="1"/>
    <x v="1"/>
  </r>
  <r>
    <x v="157"/>
    <n v="9600"/>
    <x v="4"/>
    <x v="2"/>
    <x v="2"/>
  </r>
  <r>
    <x v="158"/>
    <n v="4700"/>
    <x v="5"/>
    <x v="3"/>
    <x v="3"/>
  </r>
  <r>
    <x v="159"/>
    <n v="18800"/>
    <x v="2"/>
    <x v="4"/>
    <x v="4"/>
  </r>
  <r>
    <x v="160"/>
    <n v="8100"/>
    <x v="1"/>
    <x v="0"/>
    <x v="0"/>
  </r>
  <r>
    <x v="161"/>
    <n v="15400"/>
    <x v="0"/>
    <x v="1"/>
    <x v="1"/>
  </r>
  <r>
    <x v="162"/>
    <n v="5800"/>
    <x v="3"/>
    <x v="2"/>
    <x v="2"/>
  </r>
  <r>
    <x v="163"/>
    <n v="25700"/>
    <x v="0"/>
    <x v="3"/>
    <x v="3"/>
  </r>
  <r>
    <x v="164"/>
    <n v="10200"/>
    <x v="4"/>
    <x v="4"/>
    <x v="4"/>
  </r>
  <r>
    <x v="165"/>
    <n v="4800"/>
    <x v="5"/>
    <x v="0"/>
    <x v="0"/>
  </r>
  <r>
    <x v="166"/>
    <n v="20400"/>
    <x v="2"/>
    <x v="1"/>
    <x v="1"/>
  </r>
  <r>
    <x v="167"/>
    <n v="8900"/>
    <x v="1"/>
    <x v="2"/>
    <x v="2"/>
  </r>
  <r>
    <x v="168"/>
    <n v="16600"/>
    <x v="0"/>
    <x v="3"/>
    <x v="3"/>
  </r>
  <r>
    <x v="169"/>
    <n v="6500"/>
    <x v="3"/>
    <x v="4"/>
    <x v="4"/>
  </r>
  <r>
    <x v="170"/>
    <n v="27200"/>
    <x v="0"/>
    <x v="0"/>
    <x v="0"/>
  </r>
  <r>
    <x v="171"/>
    <n v="10700"/>
    <x v="4"/>
    <x v="1"/>
    <x v="1"/>
  </r>
  <r>
    <x v="172"/>
    <n v="5100"/>
    <x v="5"/>
    <x v="2"/>
    <x v="2"/>
  </r>
  <r>
    <x v="173"/>
    <n v="21600"/>
    <x v="2"/>
    <x v="3"/>
    <x v="3"/>
  </r>
  <r>
    <x v="174"/>
    <n v="9200"/>
    <x v="1"/>
    <x v="4"/>
    <x v="4"/>
  </r>
  <r>
    <x v="175"/>
    <n v="13800"/>
    <x v="0"/>
    <x v="0"/>
    <x v="0"/>
  </r>
  <r>
    <x v="176"/>
    <n v="9600"/>
    <x v="1"/>
    <x v="1"/>
    <x v="1"/>
  </r>
  <r>
    <x v="177"/>
    <n v="17200"/>
    <x v="2"/>
    <x v="2"/>
    <x v="2"/>
  </r>
  <r>
    <x v="178"/>
    <n v="3800"/>
    <x v="3"/>
    <x v="3"/>
    <x v="3"/>
  </r>
  <r>
    <x v="179"/>
    <n v="21400"/>
    <x v="0"/>
    <x v="4"/>
    <x v="4"/>
  </r>
  <r>
    <x v="180"/>
    <n v="7300"/>
    <x v="4"/>
    <x v="0"/>
    <x v="0"/>
  </r>
  <r>
    <x v="181"/>
    <n v="4900"/>
    <x v="5"/>
    <x v="1"/>
    <x v="1"/>
  </r>
  <r>
    <x v="182"/>
    <n v="24600"/>
    <x v="0"/>
    <x v="2"/>
    <x v="2"/>
  </r>
  <r>
    <x v="183"/>
    <n v="8400"/>
    <x v="1"/>
    <x v="3"/>
    <x v="3"/>
  </r>
  <r>
    <x v="184"/>
    <n v="10800"/>
    <x v="2"/>
    <x v="4"/>
    <x v="4"/>
  </r>
  <r>
    <x v="185"/>
    <n v="6200"/>
    <x v="3"/>
    <x v="0"/>
    <x v="0"/>
  </r>
  <r>
    <x v="186"/>
    <n v="15700"/>
    <x v="0"/>
    <x v="1"/>
    <x v="1"/>
  </r>
  <r>
    <x v="187"/>
    <n v="8900"/>
    <x v="4"/>
    <x v="2"/>
    <x v="2"/>
  </r>
  <r>
    <x v="188"/>
    <n v="4200"/>
    <x v="5"/>
    <x v="3"/>
    <x v="3"/>
  </r>
  <r>
    <x v="189"/>
    <n v="18600"/>
    <x v="2"/>
    <x v="4"/>
    <x v="4"/>
  </r>
  <r>
    <x v="190"/>
    <n v="7800"/>
    <x v="1"/>
    <x v="0"/>
    <x v="0"/>
  </r>
  <r>
    <x v="191"/>
    <n v="13200"/>
    <x v="0"/>
    <x v="1"/>
    <x v="1"/>
  </r>
  <r>
    <x v="192"/>
    <n v="5100"/>
    <x v="3"/>
    <x v="2"/>
    <x v="2"/>
  </r>
  <r>
    <x v="193"/>
    <n v="25300"/>
    <x v="0"/>
    <x v="3"/>
    <x v="3"/>
  </r>
  <r>
    <x v="194"/>
    <n v="7100"/>
    <x v="4"/>
    <x v="4"/>
    <x v="4"/>
  </r>
  <r>
    <x v="195"/>
    <n v="9600"/>
    <x v="2"/>
    <x v="0"/>
    <x v="0"/>
  </r>
  <r>
    <x v="196"/>
    <n v="4400"/>
    <x v="5"/>
    <x v="1"/>
    <x v="1"/>
  </r>
  <r>
    <x v="197"/>
    <n v="19200"/>
    <x v="0"/>
    <x v="2"/>
    <x v="2"/>
  </r>
  <r>
    <x v="198"/>
    <n v="8200"/>
    <x v="1"/>
    <x v="3"/>
    <x v="3"/>
  </r>
  <r>
    <x v="199"/>
    <n v="13800"/>
    <x v="2"/>
    <x v="4"/>
    <x v="4"/>
  </r>
  <r>
    <x v="200"/>
    <n v="5700"/>
    <x v="3"/>
    <x v="0"/>
    <x v="0"/>
  </r>
  <r>
    <x v="201"/>
    <n v="22100"/>
    <x v="0"/>
    <x v="1"/>
    <x v="1"/>
  </r>
  <r>
    <x v="202"/>
    <n v="9700"/>
    <x v="4"/>
    <x v="2"/>
    <x v="2"/>
  </r>
  <r>
    <x v="203"/>
    <n v="4800"/>
    <x v="5"/>
    <x v="3"/>
    <x v="3"/>
  </r>
  <r>
    <x v="204"/>
    <n v="29200"/>
    <x v="0"/>
    <x v="4"/>
    <x v="4"/>
  </r>
  <r>
    <x v="205"/>
    <n v="7600"/>
    <x v="1"/>
    <x v="0"/>
    <x v="0"/>
  </r>
  <r>
    <x v="206"/>
    <n v="12800"/>
    <x v="2"/>
    <x v="1"/>
    <x v="1"/>
  </r>
  <r>
    <x v="207"/>
    <n v="6300"/>
    <x v="3"/>
    <x v="2"/>
    <x v="2"/>
  </r>
  <r>
    <x v="208"/>
    <n v="15400"/>
    <x v="0"/>
    <x v="3"/>
    <x v="3"/>
  </r>
  <r>
    <x v="209"/>
    <n v="10200"/>
    <x v="4"/>
    <x v="4"/>
    <x v="4"/>
  </r>
  <r>
    <x v="210"/>
    <n v="5200"/>
    <x v="5"/>
    <x v="0"/>
    <x v="0"/>
  </r>
  <r>
    <x v="211"/>
    <n v="21800"/>
    <x v="0"/>
    <x v="1"/>
    <x v="1"/>
  </r>
  <r>
    <x v="212"/>
    <n v="8500"/>
    <x v="1"/>
    <x v="2"/>
    <x v="2"/>
  </r>
  <r>
    <x v="213"/>
    <n v="15900"/>
    <x v="2"/>
    <x v="3"/>
    <x v="3"/>
  </r>
  <r>
    <x v="214"/>
    <n v="5900"/>
    <x v="3"/>
    <x v="4"/>
    <x v="4"/>
  </r>
  <r>
    <x v="215"/>
    <n v="23700"/>
    <x v="0"/>
    <x v="0"/>
    <x v="0"/>
  </r>
  <r>
    <x v="216"/>
    <n v="9300"/>
    <x v="4"/>
    <x v="1"/>
    <x v="1"/>
  </r>
  <r>
    <x v="217"/>
    <n v="4100"/>
    <x v="5"/>
    <x v="2"/>
    <x v="2"/>
  </r>
  <r>
    <x v="218"/>
    <n v="18200"/>
    <x v="2"/>
    <x v="3"/>
    <x v="3"/>
  </r>
  <r>
    <x v="219"/>
    <n v="7800"/>
    <x v="1"/>
    <x v="4"/>
    <x v="4"/>
  </r>
  <r>
    <x v="220"/>
    <n v="14600"/>
    <x v="0"/>
    <x v="0"/>
    <x v="0"/>
  </r>
  <r>
    <x v="221"/>
    <n v="6400"/>
    <x v="3"/>
    <x v="1"/>
    <x v="1"/>
  </r>
  <r>
    <x v="222"/>
    <n v="26800"/>
    <x v="0"/>
    <x v="2"/>
    <x v="2"/>
  </r>
  <r>
    <x v="223"/>
    <n v="9800"/>
    <x v="4"/>
    <x v="3"/>
    <x v="3"/>
  </r>
  <r>
    <x v="224"/>
    <n v="4600"/>
    <x v="5"/>
    <x v="4"/>
    <x v="4"/>
  </r>
  <r>
    <x v="225"/>
    <n v="19800"/>
    <x v="2"/>
    <x v="0"/>
    <x v="0"/>
  </r>
  <r>
    <x v="226"/>
    <n v="8100"/>
    <x v="1"/>
    <x v="1"/>
    <x v="1"/>
  </r>
  <r>
    <x v="227"/>
    <n v="16700"/>
    <x v="0"/>
    <x v="2"/>
    <x v="2"/>
  </r>
  <r>
    <x v="228"/>
    <n v="6800"/>
    <x v="3"/>
    <x v="3"/>
    <x v="3"/>
  </r>
  <r>
    <x v="229"/>
    <n v="24900"/>
    <x v="0"/>
    <x v="4"/>
    <x v="4"/>
  </r>
  <r>
    <x v="230"/>
    <n v="10100"/>
    <x v="4"/>
    <x v="0"/>
    <x v="0"/>
  </r>
  <r>
    <x v="231"/>
    <n v="4900"/>
    <x v="5"/>
    <x v="1"/>
    <x v="1"/>
  </r>
  <r>
    <x v="232"/>
    <n v="21600"/>
    <x v="2"/>
    <x v="2"/>
    <x v="2"/>
  </r>
  <r>
    <x v="233"/>
    <n v="8700"/>
    <x v="1"/>
    <x v="3"/>
    <x v="3"/>
  </r>
  <r>
    <x v="234"/>
    <n v="15200"/>
    <x v="0"/>
    <x v="4"/>
    <x v="4"/>
  </r>
  <r>
    <x v="235"/>
    <n v="6100"/>
    <x v="3"/>
    <x v="0"/>
    <x v="0"/>
  </r>
  <r>
    <x v="236"/>
    <n v="28400"/>
    <x v="0"/>
    <x v="1"/>
    <x v="1"/>
  </r>
  <r>
    <x v="237"/>
    <n v="10600"/>
    <x v="4"/>
    <x v="2"/>
    <x v="2"/>
  </r>
  <r>
    <x v="238"/>
    <n v="5300"/>
    <x v="5"/>
    <x v="3"/>
    <x v="3"/>
  </r>
  <r>
    <x v="239"/>
    <n v="20400"/>
    <x v="2"/>
    <x v="4"/>
    <x v="4"/>
  </r>
  <r>
    <x v="240"/>
    <n v="8600"/>
    <x v="1"/>
    <x v="0"/>
    <x v="0"/>
  </r>
  <r>
    <x v="241"/>
    <n v="18100"/>
    <x v="0"/>
    <x v="1"/>
    <x v="1"/>
  </r>
  <r>
    <x v="242"/>
    <n v="6700"/>
    <x v="3"/>
    <x v="2"/>
    <x v="2"/>
  </r>
  <r>
    <x v="243"/>
    <n v="25800"/>
    <x v="0"/>
    <x v="3"/>
    <x v="3"/>
  </r>
  <r>
    <x v="244"/>
    <n v="9200"/>
    <x v="4"/>
    <x v="4"/>
    <x v="4"/>
  </r>
  <r>
    <x v="245"/>
    <n v="4800"/>
    <x v="5"/>
    <x v="0"/>
    <x v="0"/>
  </r>
  <r>
    <x v="246"/>
    <n v="22700"/>
    <x v="2"/>
    <x v="1"/>
    <x v="1"/>
  </r>
  <r>
    <x v="247"/>
    <n v="9100"/>
    <x v="1"/>
    <x v="2"/>
    <x v="2"/>
  </r>
  <r>
    <x v="248"/>
    <n v="16800"/>
    <x v="0"/>
    <x v="3"/>
    <x v="3"/>
  </r>
  <r>
    <x v="249"/>
    <n v="5600"/>
    <x v="3"/>
    <x v="4"/>
    <x v="4"/>
  </r>
  <r>
    <x v="250"/>
    <n v="30200"/>
    <x v="0"/>
    <x v="0"/>
    <x v="0"/>
  </r>
  <r>
    <x v="251"/>
    <n v="10900"/>
    <x v="4"/>
    <x v="1"/>
    <x v="1"/>
  </r>
  <r>
    <x v="252"/>
    <n v="5400"/>
    <x v="5"/>
    <x v="2"/>
    <x v="2"/>
  </r>
  <r>
    <x v="253"/>
    <n v="19900"/>
    <x v="2"/>
    <x v="3"/>
    <x v="3"/>
  </r>
  <r>
    <x v="254"/>
    <n v="8300"/>
    <x v="1"/>
    <x v="4"/>
    <x v="4"/>
  </r>
  <r>
    <x v="255"/>
    <n v="17600"/>
    <x v="0"/>
    <x v="0"/>
    <x v="0"/>
  </r>
  <r>
    <x v="256"/>
    <n v="7100"/>
    <x v="3"/>
    <x v="1"/>
    <x v="1"/>
  </r>
  <r>
    <x v="257"/>
    <n v="27300"/>
    <x v="0"/>
    <x v="2"/>
    <x v="2"/>
  </r>
  <r>
    <x v="258"/>
    <n v="10400"/>
    <x v="4"/>
    <x v="3"/>
    <x v="3"/>
  </r>
  <r>
    <x v="259"/>
    <n v="5100"/>
    <x v="5"/>
    <x v="4"/>
    <x v="4"/>
  </r>
  <r>
    <x v="260"/>
    <n v="21400"/>
    <x v="2"/>
    <x v="0"/>
    <x v="0"/>
  </r>
  <r>
    <x v="261"/>
    <n v="8800"/>
    <x v="1"/>
    <x v="1"/>
    <x v="1"/>
  </r>
  <r>
    <x v="262"/>
    <n v="18400"/>
    <x v="0"/>
    <x v="2"/>
    <x v="2"/>
  </r>
  <r>
    <x v="263"/>
    <n v="6400"/>
    <x v="3"/>
    <x v="3"/>
    <x v="3"/>
  </r>
  <r>
    <x v="264"/>
    <n v="28600"/>
    <x v="0"/>
    <x v="4"/>
    <x v="4"/>
  </r>
  <r>
    <x v="265"/>
    <n v="10700"/>
    <x v="4"/>
    <x v="0"/>
    <x v="0"/>
  </r>
  <r>
    <x v="266"/>
    <n v="4700"/>
    <x v="5"/>
    <x v="1"/>
    <x v="1"/>
  </r>
  <r>
    <x v="267"/>
    <n v="20800"/>
    <x v="2"/>
    <x v="2"/>
    <x v="2"/>
  </r>
  <r>
    <x v="268"/>
    <n v="8000"/>
    <x v="1"/>
    <x v="3"/>
    <x v="3"/>
  </r>
  <r>
    <x v="269"/>
    <n v="16200"/>
    <x v="0"/>
    <x v="4"/>
    <x v="4"/>
  </r>
  <r>
    <x v="270"/>
    <n v="6800"/>
    <x v="3"/>
    <x v="0"/>
    <x v="0"/>
  </r>
  <r>
    <x v="271"/>
    <n v="31400"/>
    <x v="0"/>
    <x v="1"/>
    <x v="1"/>
  </r>
  <r>
    <x v="272"/>
    <n v="11200"/>
    <x v="4"/>
    <x v="2"/>
    <x v="2"/>
  </r>
  <r>
    <x v="273"/>
    <n v="5600"/>
    <x v="5"/>
    <x v="3"/>
    <x v="3"/>
  </r>
  <r>
    <x v="274"/>
    <n v="23100"/>
    <x v="2"/>
    <x v="4"/>
    <x v="4"/>
  </r>
  <r>
    <x v="275"/>
    <n v="9300"/>
    <x v="1"/>
    <x v="0"/>
    <x v="0"/>
  </r>
  <r>
    <x v="276"/>
    <n v="19600"/>
    <x v="0"/>
    <x v="1"/>
    <x v="1"/>
  </r>
  <r>
    <x v="277"/>
    <n v="7300"/>
    <x v="3"/>
    <x v="2"/>
    <x v="2"/>
  </r>
  <r>
    <x v="278"/>
    <n v="27800"/>
    <x v="0"/>
    <x v="3"/>
    <x v="3"/>
  </r>
  <r>
    <x v="279"/>
    <n v="10100"/>
    <x v="4"/>
    <x v="4"/>
    <x v="4"/>
  </r>
  <r>
    <x v="280"/>
    <n v="5000"/>
    <x v="5"/>
    <x v="0"/>
    <x v="0"/>
  </r>
  <r>
    <x v="281"/>
    <n v="24600"/>
    <x v="2"/>
    <x v="1"/>
    <x v="1"/>
  </r>
  <r>
    <x v="282"/>
    <n v="9600"/>
    <x v="1"/>
    <x v="2"/>
    <x v="2"/>
  </r>
  <r>
    <x v="283"/>
    <n v="17800"/>
    <x v="0"/>
    <x v="3"/>
    <x v="3"/>
  </r>
  <r>
    <x v="284"/>
    <n v="5900"/>
    <x v="3"/>
    <x v="4"/>
    <x v="4"/>
  </r>
  <r>
    <x v="285"/>
    <n v="33200"/>
    <x v="0"/>
    <x v="0"/>
    <x v="0"/>
  </r>
  <r>
    <x v="286"/>
    <n v="11800"/>
    <x v="4"/>
    <x v="1"/>
    <x v="1"/>
  </r>
  <r>
    <x v="287"/>
    <n v="5300"/>
    <x v="5"/>
    <x v="2"/>
    <x v="2"/>
  </r>
  <r>
    <x v="288"/>
    <n v="21800"/>
    <x v="2"/>
    <x v="3"/>
    <x v="3"/>
  </r>
  <r>
    <x v="289"/>
    <n v="8600"/>
    <x v="1"/>
    <x v="4"/>
    <x v="4"/>
  </r>
  <r>
    <x v="290"/>
    <n v="19200"/>
    <x v="0"/>
    <x v="0"/>
    <x v="0"/>
  </r>
  <r>
    <x v="291"/>
    <n v="6600"/>
    <x v="3"/>
    <x v="1"/>
    <x v="1"/>
  </r>
  <r>
    <x v="292"/>
    <n v="30400"/>
    <x v="0"/>
    <x v="2"/>
    <x v="2"/>
  </r>
  <r>
    <x v="293"/>
    <n v="10600"/>
    <x v="4"/>
    <x v="3"/>
    <x v="3"/>
  </r>
  <r>
    <x v="294"/>
    <n v="5700"/>
    <x v="5"/>
    <x v="4"/>
    <x v="4"/>
  </r>
  <r>
    <x v="295"/>
    <n v="25300"/>
    <x v="2"/>
    <x v="0"/>
    <x v="0"/>
  </r>
  <r>
    <x v="296"/>
    <n v="9400"/>
    <x v="1"/>
    <x v="1"/>
    <x v="1"/>
  </r>
  <r>
    <x v="297"/>
    <n v="20600"/>
    <x v="0"/>
    <x v="2"/>
    <x v="2"/>
  </r>
  <r>
    <x v="298"/>
    <n v="7400"/>
    <x v="3"/>
    <x v="3"/>
    <x v="3"/>
  </r>
  <r>
    <x v="299"/>
    <n v="34800"/>
    <x v="0"/>
    <x v="4"/>
    <x v="4"/>
  </r>
  <r>
    <x v="300"/>
    <n v="12100"/>
    <x v="4"/>
    <x v="0"/>
    <x v="0"/>
  </r>
  <r>
    <x v="301"/>
    <n v="5400"/>
    <x v="5"/>
    <x v="1"/>
    <x v="1"/>
  </r>
  <r>
    <x v="302"/>
    <n v="22900"/>
    <x v="2"/>
    <x v="2"/>
    <x v="2"/>
  </r>
  <r>
    <x v="303"/>
    <n v="8900"/>
    <x v="1"/>
    <x v="3"/>
    <x v="3"/>
  </r>
  <r>
    <x v="304"/>
    <n v="19800"/>
    <x v="0"/>
    <x v="4"/>
    <x v="4"/>
  </r>
  <r>
    <x v="305"/>
    <n v="6900"/>
    <x v="3"/>
    <x v="0"/>
    <x v="0"/>
  </r>
  <r>
    <x v="306"/>
    <n v="36700"/>
    <x v="0"/>
    <x v="1"/>
    <x v="1"/>
  </r>
  <r>
    <x v="307"/>
    <n v="12800"/>
    <x v="4"/>
    <x v="2"/>
    <x v="2"/>
  </r>
  <r>
    <x v="308"/>
    <n v="6100"/>
    <x v="5"/>
    <x v="3"/>
    <x v="3"/>
  </r>
  <r>
    <x v="309"/>
    <n v="26800"/>
    <x v="2"/>
    <x v="4"/>
    <x v="4"/>
  </r>
  <r>
    <x v="310"/>
    <n v="9800"/>
    <x v="1"/>
    <x v="0"/>
    <x v="0"/>
  </r>
  <r>
    <x v="311"/>
    <n v="22100"/>
    <x v="0"/>
    <x v="1"/>
    <x v="1"/>
  </r>
  <r>
    <x v="312"/>
    <n v="7800"/>
    <x v="3"/>
    <x v="2"/>
    <x v="2"/>
  </r>
  <r>
    <x v="313"/>
    <n v="38400"/>
    <x v="0"/>
    <x v="3"/>
    <x v="3"/>
  </r>
  <r>
    <x v="314"/>
    <n v="13600"/>
    <x v="4"/>
    <x v="4"/>
    <x v="4"/>
  </r>
  <r>
    <x v="315"/>
    <n v="6400"/>
    <x v="5"/>
    <x v="0"/>
    <x v="0"/>
  </r>
  <r>
    <x v="316"/>
    <n v="28700"/>
    <x v="2"/>
    <x v="1"/>
    <x v="1"/>
  </r>
  <r>
    <x v="317"/>
    <n v="10200"/>
    <x v="1"/>
    <x v="2"/>
    <x v="2"/>
  </r>
  <r>
    <x v="318"/>
    <n v="12600"/>
    <x v="1"/>
    <x v="3"/>
    <x v="3"/>
  </r>
  <r>
    <x v="319"/>
    <n v="18900"/>
    <x v="2"/>
    <x v="4"/>
    <x v="4"/>
  </r>
  <r>
    <x v="320"/>
    <n v="9200"/>
    <x v="4"/>
    <x v="0"/>
    <x v="0"/>
  </r>
  <r>
    <x v="321"/>
    <n v="14800"/>
    <x v="0"/>
    <x v="1"/>
    <x v="1"/>
  </r>
  <r>
    <x v="322"/>
    <n v="6500"/>
    <x v="5"/>
    <x v="2"/>
    <x v="2"/>
  </r>
  <r>
    <x v="323"/>
    <n v="22400"/>
    <x v="2"/>
    <x v="3"/>
    <x v="3"/>
  </r>
  <r>
    <x v="324"/>
    <n v="7900"/>
    <x v="3"/>
    <x v="4"/>
    <x v="4"/>
  </r>
  <r>
    <x v="325"/>
    <n v="26200"/>
    <x v="0"/>
    <x v="0"/>
    <x v="0"/>
  </r>
  <r>
    <x v="326"/>
    <n v="10600"/>
    <x v="4"/>
    <x v="1"/>
    <x v="1"/>
  </r>
  <r>
    <x v="327"/>
    <n v="5000"/>
    <x v="5"/>
    <x v="2"/>
    <x v="2"/>
  </r>
  <r>
    <x v="328"/>
    <n v="19100"/>
    <x v="1"/>
    <x v="3"/>
    <x v="3"/>
  </r>
  <r>
    <x v="329"/>
    <n v="9400"/>
    <x v="2"/>
    <x v="4"/>
    <x v="4"/>
  </r>
  <r>
    <x v="330"/>
    <n v="16200"/>
    <x v="0"/>
    <x v="0"/>
    <x v="0"/>
  </r>
  <r>
    <x v="331"/>
    <n v="7000"/>
    <x v="3"/>
    <x v="1"/>
    <x v="1"/>
  </r>
  <r>
    <x v="332"/>
    <n v="25600"/>
    <x v="0"/>
    <x v="2"/>
    <x v="2"/>
  </r>
  <r>
    <x v="333"/>
    <n v="10400"/>
    <x v="4"/>
    <x v="3"/>
    <x v="3"/>
  </r>
  <r>
    <x v="334"/>
    <n v="5200"/>
    <x v="5"/>
    <x v="4"/>
    <x v="4"/>
  </r>
  <r>
    <x v="335"/>
    <n v="20800"/>
    <x v="2"/>
    <x v="0"/>
    <x v="0"/>
  </r>
  <r>
    <x v="336"/>
    <n v="8800"/>
    <x v="1"/>
    <x v="1"/>
    <x v="1"/>
  </r>
  <r>
    <x v="337"/>
    <n v="17400"/>
    <x v="0"/>
    <x v="2"/>
    <x v="2"/>
  </r>
  <r>
    <x v="338"/>
    <n v="6300"/>
    <x v="3"/>
    <x v="3"/>
    <x v="3"/>
  </r>
  <r>
    <x v="339"/>
    <n v="29100"/>
    <x v="0"/>
    <x v="4"/>
    <x v="4"/>
  </r>
  <r>
    <x v="340"/>
    <n v="11300"/>
    <x v="4"/>
    <x v="0"/>
    <x v="0"/>
  </r>
  <r>
    <x v="341"/>
    <n v="5200"/>
    <x v="5"/>
    <x v="1"/>
    <x v="1"/>
  </r>
  <r>
    <x v="342"/>
    <n v="22600"/>
    <x v="2"/>
    <x v="2"/>
    <x v="2"/>
  </r>
  <r>
    <x v="343"/>
    <n v="9700"/>
    <x v="1"/>
    <x v="3"/>
    <x v="3"/>
  </r>
  <r>
    <x v="344"/>
    <n v="18600"/>
    <x v="0"/>
    <x v="4"/>
    <x v="4"/>
  </r>
  <r>
    <x v="345"/>
    <n v="7100"/>
    <x v="3"/>
    <x v="0"/>
    <x v="0"/>
  </r>
  <r>
    <x v="346"/>
    <n v="31600"/>
    <x v="0"/>
    <x v="1"/>
    <x v="1"/>
  </r>
  <r>
    <x v="347"/>
    <n v="11900"/>
    <x v="4"/>
    <x v="2"/>
    <x v="2"/>
  </r>
  <r>
    <x v="348"/>
    <n v="5500"/>
    <x v="5"/>
    <x v="3"/>
    <x v="3"/>
  </r>
  <r>
    <x v="349"/>
    <n v="24200"/>
    <x v="2"/>
    <x v="4"/>
    <x v="4"/>
  </r>
  <r>
    <x v="350"/>
    <n v="10100"/>
    <x v="1"/>
    <x v="0"/>
    <x v="0"/>
  </r>
  <r>
    <x v="351"/>
    <n v="35200"/>
    <x v="0"/>
    <x v="1"/>
    <x v="1"/>
  </r>
  <r>
    <x v="352"/>
    <n v="7600"/>
    <x v="3"/>
    <x v="2"/>
    <x v="2"/>
  </r>
  <r>
    <x v="353"/>
    <n v="20800"/>
    <x v="0"/>
    <x v="4"/>
    <x v="4"/>
  </r>
  <r>
    <x v="354"/>
    <n v="8700"/>
    <x v="4"/>
    <x v="0"/>
    <x v="0"/>
  </r>
  <r>
    <x v="355"/>
    <n v="4900"/>
    <x v="5"/>
    <x v="1"/>
    <x v="1"/>
  </r>
  <r>
    <x v="356"/>
    <n v="17800"/>
    <x v="2"/>
    <x v="2"/>
    <x v="2"/>
  </r>
  <r>
    <x v="357"/>
    <n v="8200"/>
    <x v="1"/>
    <x v="3"/>
    <x v="3"/>
  </r>
  <r>
    <x v="358"/>
    <n v="15600"/>
    <x v="0"/>
    <x v="4"/>
    <x v="4"/>
  </r>
  <r>
    <x v="359"/>
    <n v="6500"/>
    <x v="3"/>
    <x v="0"/>
    <x v="0"/>
  </r>
  <r>
    <x v="360"/>
    <n v="15200"/>
    <x v="0"/>
    <x v="0"/>
    <x v="0"/>
  </r>
  <r>
    <x v="361"/>
    <n v="10800"/>
    <x v="1"/>
    <x v="1"/>
    <x v="1"/>
  </r>
  <r>
    <x v="362"/>
    <n v="19600"/>
    <x v="2"/>
    <x v="2"/>
    <x v="2"/>
  </r>
  <r>
    <x v="363"/>
    <n v="4200"/>
    <x v="3"/>
    <x v="3"/>
    <x v="3"/>
  </r>
  <r>
    <x v="364"/>
    <n v="24800"/>
    <x v="0"/>
    <x v="4"/>
    <x v="4"/>
  </r>
  <r>
    <x v="365"/>
    <n v="8100"/>
    <x v="4"/>
    <x v="0"/>
    <x v="0"/>
  </r>
  <r>
    <x v="366"/>
    <n v="5600"/>
    <x v="5"/>
    <x v="1"/>
    <x v="1"/>
  </r>
  <r>
    <x v="367"/>
    <n v="28900"/>
    <x v="0"/>
    <x v="2"/>
    <x v="2"/>
  </r>
  <r>
    <x v="368"/>
    <n v="9200"/>
    <x v="1"/>
    <x v="3"/>
    <x v="3"/>
  </r>
  <r>
    <x v="369"/>
    <n v="12400"/>
    <x v="2"/>
    <x v="4"/>
    <x v="4"/>
  </r>
  <r>
    <x v="370"/>
    <n v="6800"/>
    <x v="3"/>
    <x v="0"/>
    <x v="0"/>
  </r>
  <r>
    <x v="371"/>
    <n v="17600"/>
    <x v="0"/>
    <x v="1"/>
    <x v="1"/>
  </r>
  <r>
    <x v="372"/>
    <n v="9800"/>
    <x v="4"/>
    <x v="2"/>
    <x v="2"/>
  </r>
  <r>
    <x v="373"/>
    <n v="4800"/>
    <x v="5"/>
    <x v="3"/>
    <x v="3"/>
  </r>
  <r>
    <x v="374"/>
    <n v="21300"/>
    <x v="2"/>
    <x v="4"/>
    <x v="4"/>
  </r>
  <r>
    <x v="375"/>
    <n v="8600"/>
    <x v="1"/>
    <x v="0"/>
    <x v="0"/>
  </r>
  <r>
    <x v="376"/>
    <n v="14900"/>
    <x v="0"/>
    <x v="1"/>
    <x v="1"/>
  </r>
  <r>
    <x v="377"/>
    <n v="5600"/>
    <x v="3"/>
    <x v="2"/>
    <x v="2"/>
  </r>
  <r>
    <x v="378"/>
    <n v="29700"/>
    <x v="0"/>
    <x v="3"/>
    <x v="3"/>
  </r>
  <r>
    <x v="379"/>
    <n v="7800"/>
    <x v="4"/>
    <x v="4"/>
    <x v="4"/>
  </r>
  <r>
    <x v="380"/>
    <n v="10600"/>
    <x v="2"/>
    <x v="0"/>
    <x v="0"/>
  </r>
  <r>
    <x v="381"/>
    <n v="4900"/>
    <x v="5"/>
    <x v="1"/>
    <x v="1"/>
  </r>
  <r>
    <x v="382"/>
    <n v="22100"/>
    <x v="0"/>
    <x v="2"/>
    <x v="2"/>
  </r>
  <r>
    <x v="383"/>
    <n v="9100"/>
    <x v="1"/>
    <x v="3"/>
    <x v="3"/>
  </r>
  <r>
    <x v="384"/>
    <n v="15800"/>
    <x v="2"/>
    <x v="4"/>
    <x v="4"/>
  </r>
  <r>
    <x v="385"/>
    <n v="6200"/>
    <x v="3"/>
    <x v="0"/>
    <x v="0"/>
  </r>
  <r>
    <x v="386"/>
    <n v="26400"/>
    <x v="0"/>
    <x v="1"/>
    <x v="1"/>
  </r>
  <r>
    <x v="387"/>
    <n v="10700"/>
    <x v="4"/>
    <x v="2"/>
    <x v="2"/>
  </r>
  <r>
    <x v="388"/>
    <n v="5300"/>
    <x v="5"/>
    <x v="3"/>
    <x v="3"/>
  </r>
  <r>
    <x v="389"/>
    <n v="34200"/>
    <x v="0"/>
    <x v="4"/>
    <x v="4"/>
  </r>
  <r>
    <x v="390"/>
    <n v="8300"/>
    <x v="1"/>
    <x v="0"/>
    <x v="0"/>
  </r>
  <r>
    <x v="391"/>
    <n v="14600"/>
    <x v="2"/>
    <x v="1"/>
    <x v="1"/>
  </r>
  <r>
    <x v="392"/>
    <n v="6900"/>
    <x v="3"/>
    <x v="2"/>
    <x v="2"/>
  </r>
  <r>
    <x v="393"/>
    <n v="17800"/>
    <x v="0"/>
    <x v="3"/>
    <x v="3"/>
  </r>
  <r>
    <x v="394"/>
    <n v="11400"/>
    <x v="4"/>
    <x v="4"/>
    <x v="4"/>
  </r>
  <r>
    <x v="395"/>
    <n v="5800"/>
    <x v="5"/>
    <x v="0"/>
    <x v="0"/>
  </r>
  <r>
    <x v="396"/>
    <n v="25600"/>
    <x v="0"/>
    <x v="1"/>
    <x v="1"/>
  </r>
  <r>
    <x v="397"/>
    <n v="9400"/>
    <x v="1"/>
    <x v="2"/>
    <x v="2"/>
  </r>
  <r>
    <x v="398"/>
    <n v="18200"/>
    <x v="2"/>
    <x v="3"/>
    <x v="3"/>
  </r>
  <r>
    <x v="399"/>
    <n v="6500"/>
    <x v="3"/>
    <x v="4"/>
    <x v="4"/>
  </r>
  <r>
    <x v="400"/>
    <n v="28400"/>
    <x v="0"/>
    <x v="0"/>
    <x v="0"/>
  </r>
  <r>
    <x v="401"/>
    <n v="10200"/>
    <x v="4"/>
    <x v="1"/>
    <x v="1"/>
  </r>
  <r>
    <x v="402"/>
    <n v="4600"/>
    <x v="5"/>
    <x v="2"/>
    <x v="2"/>
  </r>
  <r>
    <x v="403"/>
    <n v="20800"/>
    <x v="2"/>
    <x v="3"/>
    <x v="3"/>
  </r>
  <r>
    <x v="404"/>
    <n v="8700"/>
    <x v="1"/>
    <x v="4"/>
    <x v="4"/>
  </r>
  <r>
    <x v="405"/>
    <n v="16400"/>
    <x v="0"/>
    <x v="0"/>
    <x v="0"/>
  </r>
  <r>
    <x v="406"/>
    <n v="7100"/>
    <x v="3"/>
    <x v="1"/>
    <x v="1"/>
  </r>
  <r>
    <x v="407"/>
    <n v="31600"/>
    <x v="0"/>
    <x v="2"/>
    <x v="2"/>
  </r>
  <r>
    <x v="408"/>
    <n v="10900"/>
    <x v="4"/>
    <x v="3"/>
    <x v="3"/>
  </r>
  <r>
    <x v="409"/>
    <n v="5100"/>
    <x v="5"/>
    <x v="4"/>
    <x v="4"/>
  </r>
  <r>
    <x v="410"/>
    <n v="22800"/>
    <x v="2"/>
    <x v="0"/>
    <x v="0"/>
  </r>
  <r>
    <x v="411"/>
    <n v="8900"/>
    <x v="1"/>
    <x v="1"/>
    <x v="1"/>
  </r>
  <r>
    <x v="412"/>
    <n v="19100"/>
    <x v="0"/>
    <x v="2"/>
    <x v="2"/>
  </r>
  <r>
    <x v="413"/>
    <n v="7400"/>
    <x v="3"/>
    <x v="3"/>
    <x v="3"/>
  </r>
  <r>
    <x v="414"/>
    <n v="29600"/>
    <x v="0"/>
    <x v="4"/>
    <x v="4"/>
  </r>
  <r>
    <x v="415"/>
    <n v="11600"/>
    <x v="4"/>
    <x v="0"/>
    <x v="0"/>
  </r>
  <r>
    <x v="416"/>
    <n v="5400"/>
    <x v="5"/>
    <x v="1"/>
    <x v="1"/>
  </r>
  <r>
    <x v="417"/>
    <n v="24300"/>
    <x v="2"/>
    <x v="2"/>
    <x v="2"/>
  </r>
  <r>
    <x v="418"/>
    <n v="9600"/>
    <x v="1"/>
    <x v="3"/>
    <x v="3"/>
  </r>
  <r>
    <x v="419"/>
    <n v="17200"/>
    <x v="0"/>
    <x v="4"/>
    <x v="4"/>
  </r>
  <r>
    <x v="420"/>
    <n v="6700"/>
    <x v="3"/>
    <x v="0"/>
    <x v="0"/>
  </r>
  <r>
    <x v="421"/>
    <n v="33800"/>
    <x v="0"/>
    <x v="1"/>
    <x v="1"/>
  </r>
  <r>
    <x v="422"/>
    <n v="12100"/>
    <x v="4"/>
    <x v="2"/>
    <x v="2"/>
  </r>
  <r>
    <x v="423"/>
    <n v="5800"/>
    <x v="5"/>
    <x v="3"/>
    <x v="3"/>
  </r>
  <r>
    <x v="424"/>
    <n v="23100"/>
    <x v="2"/>
    <x v="4"/>
    <x v="4"/>
  </r>
  <r>
    <x v="425"/>
    <n v="9800"/>
    <x v="1"/>
    <x v="0"/>
    <x v="0"/>
  </r>
  <r>
    <x v="426"/>
    <n v="20400"/>
    <x v="0"/>
    <x v="1"/>
    <x v="1"/>
  </r>
  <r>
    <x v="427"/>
    <n v="7200"/>
    <x v="3"/>
    <x v="2"/>
    <x v="2"/>
  </r>
  <r>
    <x v="428"/>
    <n v="30700"/>
    <x v="0"/>
    <x v="3"/>
    <x v="3"/>
  </r>
  <r>
    <x v="429"/>
    <n v="10300"/>
    <x v="4"/>
    <x v="4"/>
    <x v="4"/>
  </r>
  <r>
    <x v="430"/>
    <n v="5300"/>
    <x v="5"/>
    <x v="0"/>
    <x v="0"/>
  </r>
  <r>
    <x v="431"/>
    <n v="26400"/>
    <x v="2"/>
    <x v="1"/>
    <x v="1"/>
  </r>
  <r>
    <x v="432"/>
    <n v="10100"/>
    <x v="1"/>
    <x v="2"/>
    <x v="2"/>
  </r>
  <r>
    <x v="433"/>
    <n v="19800"/>
    <x v="0"/>
    <x v="3"/>
    <x v="3"/>
  </r>
  <r>
    <x v="434"/>
    <n v="6100"/>
    <x v="3"/>
    <x v="4"/>
    <x v="4"/>
  </r>
  <r>
    <x v="435"/>
    <n v="35400"/>
    <x v="0"/>
    <x v="0"/>
    <x v="0"/>
  </r>
  <r>
    <x v="436"/>
    <n v="12800"/>
    <x v="4"/>
    <x v="1"/>
    <x v="1"/>
  </r>
  <r>
    <x v="437"/>
    <n v="5900"/>
    <x v="5"/>
    <x v="2"/>
    <x v="2"/>
  </r>
  <r>
    <x v="438"/>
    <n v="22600"/>
    <x v="2"/>
    <x v="3"/>
    <x v="3"/>
  </r>
  <r>
    <x v="439"/>
    <n v="9200"/>
    <x v="1"/>
    <x v="4"/>
    <x v="4"/>
  </r>
  <r>
    <x v="440"/>
    <n v="20600"/>
    <x v="0"/>
    <x v="0"/>
    <x v="0"/>
  </r>
  <r>
    <x v="441"/>
    <n v="7800"/>
    <x v="3"/>
    <x v="1"/>
    <x v="1"/>
  </r>
  <r>
    <x v="442"/>
    <n v="32100"/>
    <x v="0"/>
    <x v="2"/>
    <x v="2"/>
  </r>
  <r>
    <x v="443"/>
    <n v="11500"/>
    <x v="4"/>
    <x v="3"/>
    <x v="3"/>
  </r>
  <r>
    <x v="444"/>
    <n v="5600"/>
    <x v="5"/>
    <x v="4"/>
    <x v="4"/>
  </r>
  <r>
    <x v="445"/>
    <n v="24800"/>
    <x v="2"/>
    <x v="0"/>
    <x v="0"/>
  </r>
  <r>
    <x v="446"/>
    <n v="9700"/>
    <x v="1"/>
    <x v="1"/>
    <x v="1"/>
  </r>
  <r>
    <x v="447"/>
    <n v="21400"/>
    <x v="0"/>
    <x v="2"/>
    <x v="2"/>
  </r>
  <r>
    <x v="448"/>
    <n v="7000"/>
    <x v="3"/>
    <x v="3"/>
    <x v="3"/>
  </r>
  <r>
    <x v="449"/>
    <n v="33900"/>
    <x v="0"/>
    <x v="4"/>
    <x v="4"/>
  </r>
  <r>
    <x v="450"/>
    <n v="11800"/>
    <x v="4"/>
    <x v="0"/>
    <x v="0"/>
  </r>
  <r>
    <x v="451"/>
    <n v="5200"/>
    <x v="5"/>
    <x v="1"/>
    <x v="1"/>
  </r>
  <r>
    <x v="452"/>
    <n v="23600"/>
    <x v="2"/>
    <x v="2"/>
    <x v="2"/>
  </r>
  <r>
    <x v="453"/>
    <n v="8800"/>
    <x v="1"/>
    <x v="3"/>
    <x v="3"/>
  </r>
  <r>
    <x v="454"/>
    <n v="18900"/>
    <x v="0"/>
    <x v="4"/>
    <x v="4"/>
  </r>
  <r>
    <x v="455"/>
    <n v="7500"/>
    <x v="3"/>
    <x v="0"/>
    <x v="0"/>
  </r>
  <r>
    <x v="456"/>
    <n v="37200"/>
    <x v="0"/>
    <x v="1"/>
    <x v="1"/>
  </r>
  <r>
    <x v="457"/>
    <n v="12600"/>
    <x v="4"/>
    <x v="2"/>
    <x v="2"/>
  </r>
  <r>
    <x v="458"/>
    <n v="6100"/>
    <x v="5"/>
    <x v="3"/>
    <x v="3"/>
  </r>
  <r>
    <x v="459"/>
    <n v="26800"/>
    <x v="2"/>
    <x v="4"/>
    <x v="4"/>
  </r>
  <r>
    <x v="460"/>
    <n v="10300"/>
    <x v="1"/>
    <x v="0"/>
    <x v="0"/>
  </r>
  <r>
    <x v="461"/>
    <n v="22800"/>
    <x v="0"/>
    <x v="1"/>
    <x v="1"/>
  </r>
  <r>
    <x v="462"/>
    <n v="8000"/>
    <x v="3"/>
    <x v="2"/>
    <x v="2"/>
  </r>
  <r>
    <x v="463"/>
    <n v="32800"/>
    <x v="0"/>
    <x v="3"/>
    <x v="3"/>
  </r>
  <r>
    <x v="464"/>
    <n v="11200"/>
    <x v="4"/>
    <x v="4"/>
    <x v="4"/>
  </r>
  <r>
    <x v="465"/>
    <n v="5500"/>
    <x v="5"/>
    <x v="0"/>
    <x v="0"/>
  </r>
  <r>
    <x v="466"/>
    <n v="28900"/>
    <x v="2"/>
    <x v="1"/>
    <x v="1"/>
  </r>
  <r>
    <x v="467"/>
    <n v="10600"/>
    <x v="1"/>
    <x v="2"/>
    <x v="2"/>
  </r>
  <r>
    <x v="468"/>
    <n v="20800"/>
    <x v="0"/>
    <x v="3"/>
    <x v="3"/>
  </r>
  <r>
    <x v="469"/>
    <n v="6400"/>
    <x v="3"/>
    <x v="4"/>
    <x v="4"/>
  </r>
  <r>
    <x v="470"/>
    <n v="39600"/>
    <x v="0"/>
    <x v="0"/>
    <x v="0"/>
  </r>
  <r>
    <x v="471"/>
    <n v="13200"/>
    <x v="4"/>
    <x v="1"/>
    <x v="1"/>
  </r>
  <r>
    <x v="472"/>
    <n v="5800"/>
    <x v="5"/>
    <x v="2"/>
    <x v="2"/>
  </r>
  <r>
    <x v="473"/>
    <n v="25400"/>
    <x v="2"/>
    <x v="3"/>
    <x v="3"/>
  </r>
  <r>
    <x v="474"/>
    <n v="9500"/>
    <x v="1"/>
    <x v="4"/>
    <x v="4"/>
  </r>
  <r>
    <x v="475"/>
    <n v="22600"/>
    <x v="0"/>
    <x v="0"/>
    <x v="0"/>
  </r>
  <r>
    <x v="476"/>
    <n v="7300"/>
    <x v="3"/>
    <x v="1"/>
    <x v="1"/>
  </r>
  <r>
    <x v="477"/>
    <n v="36400"/>
    <x v="0"/>
    <x v="2"/>
    <x v="2"/>
  </r>
  <r>
    <x v="478"/>
    <n v="11700"/>
    <x v="4"/>
    <x v="3"/>
    <x v="3"/>
  </r>
  <r>
    <x v="479"/>
    <n v="6200"/>
    <x v="5"/>
    <x v="4"/>
    <x v="4"/>
  </r>
  <r>
    <x v="480"/>
    <n v="29600"/>
    <x v="2"/>
    <x v="0"/>
    <x v="0"/>
  </r>
  <r>
    <x v="481"/>
    <n v="10400"/>
    <x v="1"/>
    <x v="1"/>
    <x v="1"/>
  </r>
  <r>
    <x v="482"/>
    <n v="24200"/>
    <x v="0"/>
    <x v="2"/>
    <x v="2"/>
  </r>
  <r>
    <x v="483"/>
    <n v="8100"/>
    <x v="3"/>
    <x v="3"/>
    <x v="3"/>
  </r>
  <r>
    <x v="484"/>
    <n v="41800"/>
    <x v="0"/>
    <x v="4"/>
    <x v="4"/>
  </r>
  <r>
    <x v="485"/>
    <n v="13800"/>
    <x v="4"/>
    <x v="0"/>
    <x v="0"/>
  </r>
  <r>
    <x v="486"/>
    <n v="5900"/>
    <x v="5"/>
    <x v="1"/>
    <x v="1"/>
  </r>
  <r>
    <x v="487"/>
    <n v="26800"/>
    <x v="2"/>
    <x v="2"/>
    <x v="2"/>
  </r>
  <r>
    <x v="488"/>
    <n v="9800"/>
    <x v="1"/>
    <x v="3"/>
    <x v="3"/>
  </r>
  <r>
    <x v="489"/>
    <n v="23400"/>
    <x v="0"/>
    <x v="4"/>
    <x v="4"/>
  </r>
  <r>
    <x v="490"/>
    <n v="7600"/>
    <x v="3"/>
    <x v="0"/>
    <x v="0"/>
  </r>
  <r>
    <x v="491"/>
    <n v="44200"/>
    <x v="0"/>
    <x v="1"/>
    <x v="1"/>
  </r>
  <r>
    <x v="492"/>
    <n v="14600"/>
    <x v="4"/>
    <x v="2"/>
    <x v="2"/>
  </r>
  <r>
    <x v="493"/>
    <n v="6700"/>
    <x v="5"/>
    <x v="3"/>
    <x v="3"/>
  </r>
  <r>
    <x v="494"/>
    <n v="31400"/>
    <x v="2"/>
    <x v="4"/>
    <x v="4"/>
  </r>
  <r>
    <x v="495"/>
    <n v="10800"/>
    <x v="1"/>
    <x v="0"/>
    <x v="0"/>
  </r>
  <r>
    <x v="496"/>
    <n v="26700"/>
    <x v="0"/>
    <x v="1"/>
    <x v="1"/>
  </r>
  <r>
    <x v="497"/>
    <n v="8600"/>
    <x v="3"/>
    <x v="2"/>
    <x v="2"/>
  </r>
  <r>
    <x v="498"/>
    <n v="46800"/>
    <x v="0"/>
    <x v="3"/>
    <x v="3"/>
  </r>
  <r>
    <x v="499"/>
    <n v="15400"/>
    <x v="4"/>
    <x v="4"/>
    <x v="4"/>
  </r>
  <r>
    <x v="500"/>
    <n v="7100"/>
    <x v="5"/>
    <x v="0"/>
    <x v="0"/>
  </r>
  <r>
    <x v="501"/>
    <n v="33600"/>
    <x v="2"/>
    <x v="1"/>
    <x v="1"/>
  </r>
  <r>
    <x v="502"/>
    <n v="11200"/>
    <x v="1"/>
    <x v="2"/>
    <x v="2"/>
  </r>
  <r>
    <x v="503"/>
    <n v="13800"/>
    <x v="1"/>
    <x v="3"/>
    <x v="3"/>
  </r>
  <r>
    <x v="504"/>
    <n v="21400"/>
    <x v="2"/>
    <x v="4"/>
    <x v="4"/>
  </r>
  <r>
    <x v="505"/>
    <n v="10200"/>
    <x v="4"/>
    <x v="0"/>
    <x v="0"/>
  </r>
  <r>
    <x v="506"/>
    <n v="16800"/>
    <x v="0"/>
    <x v="1"/>
    <x v="1"/>
  </r>
  <r>
    <x v="507"/>
    <n v="7200"/>
    <x v="5"/>
    <x v="2"/>
    <x v="2"/>
  </r>
  <r>
    <x v="508"/>
    <n v="25600"/>
    <x v="2"/>
    <x v="3"/>
    <x v="3"/>
  </r>
  <r>
    <x v="509"/>
    <n v="8700"/>
    <x v="3"/>
    <x v="4"/>
    <x v="4"/>
  </r>
  <r>
    <x v="510"/>
    <n v="30200"/>
    <x v="0"/>
    <x v="0"/>
    <x v="0"/>
  </r>
  <r>
    <x v="511"/>
    <n v="11800"/>
    <x v="4"/>
    <x v="1"/>
    <x v="1"/>
  </r>
  <r>
    <x v="512"/>
    <n v="5400"/>
    <x v="5"/>
    <x v="2"/>
    <x v="2"/>
  </r>
  <r>
    <x v="513"/>
    <n v="21600"/>
    <x v="1"/>
    <x v="3"/>
    <x v="3"/>
  </r>
  <r>
    <x v="514"/>
    <n v="10400"/>
    <x v="2"/>
    <x v="4"/>
    <x v="4"/>
  </r>
  <r>
    <x v="515"/>
    <n v="18600"/>
    <x v="0"/>
    <x v="0"/>
    <x v="0"/>
  </r>
  <r>
    <x v="516"/>
    <n v="7800"/>
    <x v="3"/>
    <x v="1"/>
    <x v="1"/>
  </r>
  <r>
    <x v="517"/>
    <n v="28900"/>
    <x v="0"/>
    <x v="2"/>
    <x v="2"/>
  </r>
  <r>
    <x v="518"/>
    <n v="12400"/>
    <x v="4"/>
    <x v="3"/>
    <x v="3"/>
  </r>
  <r>
    <x v="519"/>
    <n v="5700"/>
    <x v="5"/>
    <x v="4"/>
    <x v="4"/>
  </r>
  <r>
    <x v="520"/>
    <n v="24600"/>
    <x v="2"/>
    <x v="0"/>
    <x v="0"/>
  </r>
  <r>
    <x v="521"/>
    <n v="9600"/>
    <x v="1"/>
    <x v="1"/>
    <x v="1"/>
  </r>
  <r>
    <x v="522"/>
    <n v="20200"/>
    <x v="0"/>
    <x v="2"/>
    <x v="2"/>
  </r>
  <r>
    <x v="523"/>
    <n v="6900"/>
    <x v="3"/>
    <x v="3"/>
    <x v="3"/>
  </r>
  <r>
    <x v="445"/>
    <n v="34600"/>
    <x v="0"/>
    <x v="4"/>
    <x v="4"/>
  </r>
  <r>
    <x v="449"/>
    <n v="13100"/>
    <x v="4"/>
    <x v="0"/>
    <x v="0"/>
  </r>
  <r>
    <x v="524"/>
    <n v="5700"/>
    <x v="5"/>
    <x v="1"/>
    <x v="1"/>
  </r>
  <r>
    <x v="457"/>
    <n v="26200"/>
    <x v="2"/>
    <x v="2"/>
    <x v="2"/>
  </r>
  <r>
    <x v="461"/>
    <n v="10700"/>
    <x v="1"/>
    <x v="3"/>
    <x v="3"/>
  </r>
  <r>
    <x v="525"/>
    <n v="21800"/>
    <x v="0"/>
    <x v="4"/>
    <x v="4"/>
  </r>
  <r>
    <x v="526"/>
    <n v="7700"/>
    <x v="3"/>
    <x v="0"/>
    <x v="0"/>
  </r>
  <r>
    <x v="527"/>
    <n v="38200"/>
    <x v="0"/>
    <x v="1"/>
    <x v="1"/>
  </r>
  <r>
    <x v="528"/>
    <n v="13400"/>
    <x v="4"/>
    <x v="2"/>
    <x v="2"/>
  </r>
  <r>
    <x v="481"/>
    <n v="6000"/>
    <x v="5"/>
    <x v="3"/>
    <x v="3"/>
  </r>
  <r>
    <x v="529"/>
    <n v="28400"/>
    <x v="2"/>
    <x v="4"/>
    <x v="4"/>
  </r>
  <r>
    <x v="530"/>
    <n v="11100"/>
    <x v="1"/>
    <x v="0"/>
    <x v="0"/>
  </r>
  <r>
    <x v="531"/>
    <n v="42600"/>
    <x v="0"/>
    <x v="1"/>
    <x v="1"/>
  </r>
  <r>
    <x v="532"/>
    <n v="8400"/>
    <x v="3"/>
    <x v="2"/>
    <x v="2"/>
  </r>
  <r>
    <x v="533"/>
    <n v="24600"/>
    <x v="0"/>
    <x v="4"/>
    <x v="4"/>
  </r>
  <r>
    <x v="378"/>
    <n v="9600"/>
    <x v="4"/>
    <x v="0"/>
    <x v="0"/>
  </r>
  <r>
    <x v="389"/>
    <n v="5400"/>
    <x v="5"/>
    <x v="1"/>
    <x v="1"/>
  </r>
  <r>
    <x v="401"/>
    <n v="20400"/>
    <x v="2"/>
    <x v="2"/>
    <x v="2"/>
  </r>
  <r>
    <x v="413"/>
    <n v="9000"/>
    <x v="1"/>
    <x v="3"/>
    <x v="3"/>
  </r>
  <r>
    <x v="425"/>
    <n v="18400"/>
    <x v="0"/>
    <x v="4"/>
    <x v="4"/>
  </r>
  <r>
    <x v="437"/>
    <n v="7200"/>
    <x v="3"/>
    <x v="0"/>
    <x v="0"/>
  </r>
  <r>
    <x v="534"/>
    <n v="32800"/>
    <x v="0"/>
    <x v="1"/>
    <x v="1"/>
  </r>
  <r>
    <x v="535"/>
    <n v="12200"/>
    <x v="4"/>
    <x v="2"/>
    <x v="2"/>
  </r>
  <r>
    <x v="473"/>
    <n v="5600"/>
    <x v="5"/>
    <x v="3"/>
    <x v="3"/>
  </r>
  <r>
    <x v="485"/>
    <n v="27200"/>
    <x v="2"/>
    <x v="4"/>
    <x v="4"/>
  </r>
  <r>
    <x v="497"/>
    <n v="10600"/>
    <x v="1"/>
    <x v="0"/>
    <x v="0"/>
  </r>
  <r>
    <x v="536"/>
    <n v="16200"/>
    <x v="2"/>
    <x v="1"/>
    <x v="1"/>
  </r>
  <r>
    <x v="537"/>
    <n v="8400"/>
    <x v="3"/>
    <x v="2"/>
    <x v="2"/>
  </r>
  <r>
    <x v="538"/>
    <n v="25800"/>
    <x v="0"/>
    <x v="3"/>
    <x v="3"/>
  </r>
  <r>
    <x v="404"/>
    <n v="11600"/>
    <x v="4"/>
    <x v="4"/>
    <x v="4"/>
  </r>
  <r>
    <x v="416"/>
    <n v="5200"/>
    <x v="5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8B9D0-3C7B-4D22-85CE-B98234720618}" name="Сводная таблица6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2">
  <location ref="A68:G85" firstHeaderRow="1" firstDataRow="2" firstDataCol="1"/>
  <pivotFields count="8">
    <pivotField axis="axisRow" numFmtId="14" showAll="0">
      <items count="540">
        <item x="0"/>
        <item x="1"/>
        <item x="142"/>
        <item x="2"/>
        <item x="3"/>
        <item x="4"/>
        <item x="143"/>
        <item x="5"/>
        <item x="6"/>
        <item x="7"/>
        <item x="144"/>
        <item x="8"/>
        <item x="9"/>
        <item x="10"/>
        <item x="11"/>
        <item x="12"/>
        <item x="145"/>
        <item x="13"/>
        <item x="14"/>
        <item x="15"/>
        <item x="146"/>
        <item x="16"/>
        <item x="17"/>
        <item x="18"/>
        <item x="19"/>
        <item x="20"/>
        <item x="147"/>
        <item x="21"/>
        <item x="22"/>
        <item x="23"/>
        <item x="148"/>
        <item x="24"/>
        <item x="25"/>
        <item x="26"/>
        <item x="27"/>
        <item x="149"/>
        <item x="28"/>
        <item x="29"/>
        <item x="30"/>
        <item x="31"/>
        <item x="150"/>
        <item x="32"/>
        <item x="33"/>
        <item x="34"/>
        <item x="35"/>
        <item x="151"/>
        <item x="36"/>
        <item x="37"/>
        <item x="38"/>
        <item x="39"/>
        <item x="152"/>
        <item x="40"/>
        <item x="41"/>
        <item x="42"/>
        <item x="43"/>
        <item x="153"/>
        <item x="44"/>
        <item x="45"/>
        <item x="46"/>
        <item x="47"/>
        <item x="154"/>
        <item x="48"/>
        <item x="49"/>
        <item x="50"/>
        <item x="51"/>
        <item x="155"/>
        <item x="52"/>
        <item x="53"/>
        <item x="54"/>
        <item x="55"/>
        <item x="156"/>
        <item x="56"/>
        <item x="57"/>
        <item x="58"/>
        <item x="59"/>
        <item x="157"/>
        <item x="60"/>
        <item x="61"/>
        <item x="62"/>
        <item x="63"/>
        <item x="158"/>
        <item x="64"/>
        <item x="65"/>
        <item x="66"/>
        <item x="67"/>
        <item x="159"/>
        <item x="68"/>
        <item x="69"/>
        <item x="70"/>
        <item x="71"/>
        <item x="160"/>
        <item x="72"/>
        <item x="73"/>
        <item x="74"/>
        <item x="75"/>
        <item x="161"/>
        <item x="76"/>
        <item x="77"/>
        <item x="78"/>
        <item x="79"/>
        <item x="162"/>
        <item x="80"/>
        <item x="81"/>
        <item x="82"/>
        <item x="83"/>
        <item x="163"/>
        <item x="84"/>
        <item x="85"/>
        <item x="86"/>
        <item x="87"/>
        <item x="164"/>
        <item x="88"/>
        <item x="89"/>
        <item x="90"/>
        <item x="91"/>
        <item x="165"/>
        <item x="92"/>
        <item x="93"/>
        <item x="94"/>
        <item x="95"/>
        <item x="166"/>
        <item x="96"/>
        <item x="97"/>
        <item x="98"/>
        <item x="99"/>
        <item x="167"/>
        <item x="100"/>
        <item x="101"/>
        <item x="102"/>
        <item x="103"/>
        <item x="168"/>
        <item x="104"/>
        <item x="105"/>
        <item x="106"/>
        <item x="107"/>
        <item x="169"/>
        <item x="108"/>
        <item x="109"/>
        <item x="110"/>
        <item x="111"/>
        <item x="170"/>
        <item x="112"/>
        <item x="113"/>
        <item x="114"/>
        <item x="115"/>
        <item x="171"/>
        <item x="116"/>
        <item x="117"/>
        <item x="118"/>
        <item x="119"/>
        <item x="172"/>
        <item x="120"/>
        <item x="121"/>
        <item x="122"/>
        <item x="123"/>
        <item x="173"/>
        <item x="124"/>
        <item x="125"/>
        <item x="126"/>
        <item x="127"/>
        <item x="17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75"/>
        <item x="176"/>
        <item x="318"/>
        <item x="177"/>
        <item x="178"/>
        <item x="179"/>
        <item x="319"/>
        <item x="180"/>
        <item x="353"/>
        <item x="181"/>
        <item x="182"/>
        <item x="183"/>
        <item x="184"/>
        <item x="320"/>
        <item x="185"/>
        <item x="186"/>
        <item x="187"/>
        <item x="188"/>
        <item x="321"/>
        <item x="189"/>
        <item x="190"/>
        <item x="191"/>
        <item x="322"/>
        <item x="192"/>
        <item x="354"/>
        <item x="193"/>
        <item x="194"/>
        <item x="195"/>
        <item x="196"/>
        <item x="323"/>
        <item x="197"/>
        <item x="198"/>
        <item x="199"/>
        <item x="324"/>
        <item x="200"/>
        <item x="201"/>
        <item x="202"/>
        <item x="203"/>
        <item x="325"/>
        <item x="355"/>
        <item x="204"/>
        <item x="205"/>
        <item x="206"/>
        <item x="207"/>
        <item x="326"/>
        <item x="208"/>
        <item x="209"/>
        <item x="210"/>
        <item x="211"/>
        <item x="327"/>
        <item x="212"/>
        <item x="213"/>
        <item x="214"/>
        <item x="215"/>
        <item x="328"/>
        <item x="356"/>
        <item x="216"/>
        <item x="217"/>
        <item x="218"/>
        <item x="219"/>
        <item x="329"/>
        <item x="220"/>
        <item x="221"/>
        <item x="222"/>
        <item x="223"/>
        <item x="330"/>
        <item x="224"/>
        <item x="225"/>
        <item x="226"/>
        <item x="227"/>
        <item x="331"/>
        <item x="357"/>
        <item x="228"/>
        <item x="229"/>
        <item x="230"/>
        <item x="231"/>
        <item x="332"/>
        <item x="232"/>
        <item x="233"/>
        <item x="234"/>
        <item x="235"/>
        <item x="333"/>
        <item x="236"/>
        <item x="237"/>
        <item x="238"/>
        <item x="239"/>
        <item x="334"/>
        <item x="358"/>
        <item x="240"/>
        <item x="241"/>
        <item x="242"/>
        <item x="243"/>
        <item x="335"/>
        <item x="244"/>
        <item x="245"/>
        <item x="246"/>
        <item x="247"/>
        <item x="336"/>
        <item x="248"/>
        <item x="249"/>
        <item x="250"/>
        <item x="251"/>
        <item x="337"/>
        <item x="359"/>
        <item x="252"/>
        <item x="253"/>
        <item x="254"/>
        <item x="255"/>
        <item x="338"/>
        <item x="256"/>
        <item x="257"/>
        <item x="258"/>
        <item x="259"/>
        <item x="339"/>
        <item x="260"/>
        <item x="261"/>
        <item x="262"/>
        <item x="263"/>
        <item x="340"/>
        <item x="264"/>
        <item x="265"/>
        <item x="266"/>
        <item x="267"/>
        <item x="341"/>
        <item x="268"/>
        <item x="269"/>
        <item x="270"/>
        <item x="271"/>
        <item x="342"/>
        <item x="272"/>
        <item x="273"/>
        <item x="274"/>
        <item x="275"/>
        <item x="343"/>
        <item x="276"/>
        <item x="277"/>
        <item x="278"/>
        <item x="279"/>
        <item x="344"/>
        <item x="280"/>
        <item x="281"/>
        <item x="282"/>
        <item x="283"/>
        <item x="345"/>
        <item x="284"/>
        <item x="285"/>
        <item x="286"/>
        <item x="287"/>
        <item x="346"/>
        <item x="288"/>
        <item x="289"/>
        <item x="290"/>
        <item x="291"/>
        <item x="347"/>
        <item x="292"/>
        <item x="293"/>
        <item x="294"/>
        <item x="295"/>
        <item x="348"/>
        <item x="296"/>
        <item x="297"/>
        <item x="298"/>
        <item x="299"/>
        <item x="349"/>
        <item x="300"/>
        <item x="301"/>
        <item x="302"/>
        <item x="303"/>
        <item x="350"/>
        <item x="304"/>
        <item x="305"/>
        <item x="306"/>
        <item x="307"/>
        <item x="351"/>
        <item x="308"/>
        <item x="309"/>
        <item x="310"/>
        <item x="311"/>
        <item x="352"/>
        <item x="312"/>
        <item x="313"/>
        <item x="314"/>
        <item x="315"/>
        <item x="316"/>
        <item x="317"/>
        <item x="360"/>
        <item x="361"/>
        <item x="503"/>
        <item x="362"/>
        <item x="363"/>
        <item x="364"/>
        <item x="504"/>
        <item x="365"/>
        <item x="533"/>
        <item x="366"/>
        <item x="367"/>
        <item x="368"/>
        <item x="536"/>
        <item x="369"/>
        <item x="505"/>
        <item x="370"/>
        <item x="371"/>
        <item x="372"/>
        <item x="373"/>
        <item x="506"/>
        <item x="374"/>
        <item x="375"/>
        <item x="376"/>
        <item x="507"/>
        <item x="377"/>
        <item x="378"/>
        <item x="379"/>
        <item x="380"/>
        <item x="537"/>
        <item x="381"/>
        <item x="508"/>
        <item x="382"/>
        <item x="383"/>
        <item x="384"/>
        <item x="509"/>
        <item x="385"/>
        <item x="386"/>
        <item x="387"/>
        <item x="388"/>
        <item x="510"/>
        <item x="389"/>
        <item x="390"/>
        <item x="391"/>
        <item x="538"/>
        <item x="392"/>
        <item x="511"/>
        <item x="393"/>
        <item x="394"/>
        <item x="395"/>
        <item x="396"/>
        <item x="512"/>
        <item x="397"/>
        <item x="398"/>
        <item x="399"/>
        <item x="400"/>
        <item x="513"/>
        <item x="401"/>
        <item x="402"/>
        <item x="403"/>
        <item x="404"/>
        <item x="514"/>
        <item x="405"/>
        <item x="406"/>
        <item x="407"/>
        <item x="408"/>
        <item x="515"/>
        <item x="409"/>
        <item x="410"/>
        <item x="411"/>
        <item x="412"/>
        <item x="516"/>
        <item x="413"/>
        <item x="414"/>
        <item x="415"/>
        <item x="416"/>
        <item x="517"/>
        <item x="417"/>
        <item x="418"/>
        <item x="419"/>
        <item x="420"/>
        <item x="518"/>
        <item x="421"/>
        <item x="422"/>
        <item x="423"/>
        <item x="424"/>
        <item x="519"/>
        <item x="425"/>
        <item x="426"/>
        <item x="427"/>
        <item x="428"/>
        <item x="520"/>
        <item x="429"/>
        <item x="430"/>
        <item x="431"/>
        <item x="432"/>
        <item x="521"/>
        <item x="433"/>
        <item x="434"/>
        <item x="435"/>
        <item x="436"/>
        <item x="522"/>
        <item x="437"/>
        <item x="438"/>
        <item x="439"/>
        <item x="440"/>
        <item x="523"/>
        <item x="441"/>
        <item x="442"/>
        <item x="443"/>
        <item x="444"/>
        <item x="445"/>
        <item x="446"/>
        <item x="447"/>
        <item x="448"/>
        <item x="449"/>
        <item x="534"/>
        <item x="450"/>
        <item x="451"/>
        <item x="452"/>
        <item x="524"/>
        <item x="453"/>
        <item x="454"/>
        <item x="455"/>
        <item x="456"/>
        <item x="457"/>
        <item x="458"/>
        <item x="459"/>
        <item x="460"/>
        <item x="461"/>
        <item x="535"/>
        <item x="462"/>
        <item x="463"/>
        <item x="464"/>
        <item x="525"/>
        <item x="465"/>
        <item x="466"/>
        <item x="467"/>
        <item x="468"/>
        <item x="526"/>
        <item x="469"/>
        <item x="470"/>
        <item x="471"/>
        <item x="472"/>
        <item x="527"/>
        <item x="473"/>
        <item x="474"/>
        <item x="475"/>
        <item x="476"/>
        <item x="528"/>
        <item x="477"/>
        <item x="478"/>
        <item x="479"/>
        <item x="480"/>
        <item x="481"/>
        <item x="482"/>
        <item x="483"/>
        <item x="484"/>
        <item x="529"/>
        <item x="485"/>
        <item x="486"/>
        <item x="487"/>
        <item x="488"/>
        <item x="530"/>
        <item x="489"/>
        <item x="490"/>
        <item x="491"/>
        <item x="492"/>
        <item x="531"/>
        <item x="493"/>
        <item x="494"/>
        <item x="495"/>
        <item x="496"/>
        <item x="532"/>
        <item x="497"/>
        <item x="498"/>
        <item x="499"/>
        <item x="500"/>
        <item x="501"/>
        <item x="502"/>
        <item t="default"/>
      </items>
    </pivotField>
    <pivotField dataField="1" showAll="0"/>
    <pivotField showAll="0"/>
    <pivotField axis="axisCol" showAll="0">
      <items count="6">
        <item x="4"/>
        <item x="2"/>
        <item x="0"/>
        <item x="3"/>
        <item x="1"/>
        <item t="default"/>
      </items>
    </pivotField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sd="0" x="0"/>
        <item x="1"/>
        <item x="2"/>
        <item x="3"/>
        <item sd="0" x="4"/>
      </items>
    </pivotField>
  </pivotFields>
  <rowFields count="4">
    <field x="7"/>
    <field x="6"/>
    <field x="5"/>
    <field x="0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Общая выручка" fld="1" baseField="7" baseItem="1" numFmtId="167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B34D86-55AB-47DB-9FEE-74995E933EA7}" name="Сводная таблица5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4">
  <location ref="A44:G61" firstHeaderRow="1" firstDataRow="2" firstDataCol="1"/>
  <pivotFields count="8">
    <pivotField axis="axisRow" numFmtId="14" showAll="0">
      <items count="540">
        <item x="0"/>
        <item x="1"/>
        <item x="142"/>
        <item x="2"/>
        <item x="3"/>
        <item x="4"/>
        <item x="143"/>
        <item x="5"/>
        <item x="6"/>
        <item x="7"/>
        <item x="144"/>
        <item x="8"/>
        <item x="9"/>
        <item x="10"/>
        <item x="11"/>
        <item x="12"/>
        <item x="145"/>
        <item x="13"/>
        <item x="14"/>
        <item x="15"/>
        <item x="146"/>
        <item x="16"/>
        <item x="17"/>
        <item x="18"/>
        <item x="19"/>
        <item x="20"/>
        <item x="147"/>
        <item x="21"/>
        <item x="22"/>
        <item x="23"/>
        <item x="148"/>
        <item x="24"/>
        <item x="25"/>
        <item x="26"/>
        <item x="27"/>
        <item x="149"/>
        <item x="28"/>
        <item x="29"/>
        <item x="30"/>
        <item x="31"/>
        <item x="150"/>
        <item x="32"/>
        <item x="33"/>
        <item x="34"/>
        <item x="35"/>
        <item x="151"/>
        <item x="36"/>
        <item x="37"/>
        <item x="38"/>
        <item x="39"/>
        <item x="152"/>
        <item x="40"/>
        <item x="41"/>
        <item x="42"/>
        <item x="43"/>
        <item x="153"/>
        <item x="44"/>
        <item x="45"/>
        <item x="46"/>
        <item x="47"/>
        <item x="154"/>
        <item x="48"/>
        <item x="49"/>
        <item x="50"/>
        <item x="51"/>
        <item x="155"/>
        <item x="52"/>
        <item x="53"/>
        <item x="54"/>
        <item x="55"/>
        <item x="156"/>
        <item x="56"/>
        <item x="57"/>
        <item x="58"/>
        <item x="59"/>
        <item x="157"/>
        <item x="60"/>
        <item x="61"/>
        <item x="62"/>
        <item x="63"/>
        <item x="158"/>
        <item x="64"/>
        <item x="65"/>
        <item x="66"/>
        <item x="67"/>
        <item x="159"/>
        <item x="68"/>
        <item x="69"/>
        <item x="70"/>
        <item x="71"/>
        <item x="160"/>
        <item x="72"/>
        <item x="73"/>
        <item x="74"/>
        <item x="75"/>
        <item x="161"/>
        <item x="76"/>
        <item x="77"/>
        <item x="78"/>
        <item x="79"/>
        <item x="162"/>
        <item x="80"/>
        <item x="81"/>
        <item x="82"/>
        <item x="83"/>
        <item x="163"/>
        <item x="84"/>
        <item x="85"/>
        <item x="86"/>
        <item x="87"/>
        <item x="164"/>
        <item x="88"/>
        <item x="89"/>
        <item x="90"/>
        <item x="91"/>
        <item x="165"/>
        <item x="92"/>
        <item x="93"/>
        <item x="94"/>
        <item x="95"/>
        <item x="166"/>
        <item x="96"/>
        <item x="97"/>
        <item x="98"/>
        <item x="99"/>
        <item x="167"/>
        <item x="100"/>
        <item x="101"/>
        <item x="102"/>
        <item x="103"/>
        <item x="168"/>
        <item x="104"/>
        <item x="105"/>
        <item x="106"/>
        <item x="107"/>
        <item x="169"/>
        <item x="108"/>
        <item x="109"/>
        <item x="110"/>
        <item x="111"/>
        <item x="170"/>
        <item x="112"/>
        <item x="113"/>
        <item x="114"/>
        <item x="115"/>
        <item x="171"/>
        <item x="116"/>
        <item x="117"/>
        <item x="118"/>
        <item x="119"/>
        <item x="172"/>
        <item x="120"/>
        <item x="121"/>
        <item x="122"/>
        <item x="123"/>
        <item x="173"/>
        <item x="124"/>
        <item x="125"/>
        <item x="126"/>
        <item x="127"/>
        <item x="17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75"/>
        <item x="176"/>
        <item x="318"/>
        <item x="177"/>
        <item x="178"/>
        <item x="179"/>
        <item x="319"/>
        <item x="180"/>
        <item x="353"/>
        <item x="181"/>
        <item x="182"/>
        <item x="183"/>
        <item x="184"/>
        <item x="320"/>
        <item x="185"/>
        <item x="186"/>
        <item x="187"/>
        <item x="188"/>
        <item x="321"/>
        <item x="189"/>
        <item x="190"/>
        <item x="191"/>
        <item x="322"/>
        <item x="192"/>
        <item x="354"/>
        <item x="193"/>
        <item x="194"/>
        <item x="195"/>
        <item x="196"/>
        <item x="323"/>
        <item x="197"/>
        <item x="198"/>
        <item x="199"/>
        <item x="324"/>
        <item x="200"/>
        <item x="201"/>
        <item x="202"/>
        <item x="203"/>
        <item x="325"/>
        <item x="355"/>
        <item x="204"/>
        <item x="205"/>
        <item x="206"/>
        <item x="207"/>
        <item x="326"/>
        <item x="208"/>
        <item x="209"/>
        <item x="210"/>
        <item x="211"/>
        <item x="327"/>
        <item x="212"/>
        <item x="213"/>
        <item x="214"/>
        <item x="215"/>
        <item x="328"/>
        <item x="356"/>
        <item x="216"/>
        <item x="217"/>
        <item x="218"/>
        <item x="219"/>
        <item x="329"/>
        <item x="220"/>
        <item x="221"/>
        <item x="222"/>
        <item x="223"/>
        <item x="330"/>
        <item x="224"/>
        <item x="225"/>
        <item x="226"/>
        <item x="227"/>
        <item x="331"/>
        <item x="357"/>
        <item x="228"/>
        <item x="229"/>
        <item x="230"/>
        <item x="231"/>
        <item x="332"/>
        <item x="232"/>
        <item x="233"/>
        <item x="234"/>
        <item x="235"/>
        <item x="333"/>
        <item x="236"/>
        <item x="237"/>
        <item x="238"/>
        <item x="239"/>
        <item x="334"/>
        <item x="358"/>
        <item x="240"/>
        <item x="241"/>
        <item x="242"/>
        <item x="243"/>
        <item x="335"/>
        <item x="244"/>
        <item x="245"/>
        <item x="246"/>
        <item x="247"/>
        <item x="336"/>
        <item x="248"/>
        <item x="249"/>
        <item x="250"/>
        <item x="251"/>
        <item x="337"/>
        <item x="359"/>
        <item x="252"/>
        <item x="253"/>
        <item x="254"/>
        <item x="255"/>
        <item x="338"/>
        <item x="256"/>
        <item x="257"/>
        <item x="258"/>
        <item x="259"/>
        <item x="339"/>
        <item x="260"/>
        <item x="261"/>
        <item x="262"/>
        <item x="263"/>
        <item x="340"/>
        <item x="264"/>
        <item x="265"/>
        <item x="266"/>
        <item x="267"/>
        <item x="341"/>
        <item x="268"/>
        <item x="269"/>
        <item x="270"/>
        <item x="271"/>
        <item x="342"/>
        <item x="272"/>
        <item x="273"/>
        <item x="274"/>
        <item x="275"/>
        <item x="343"/>
        <item x="276"/>
        <item x="277"/>
        <item x="278"/>
        <item x="279"/>
        <item x="344"/>
        <item x="280"/>
        <item x="281"/>
        <item x="282"/>
        <item x="283"/>
        <item x="345"/>
        <item x="284"/>
        <item x="285"/>
        <item x="286"/>
        <item x="287"/>
        <item x="346"/>
        <item x="288"/>
        <item x="289"/>
        <item x="290"/>
        <item x="291"/>
        <item x="347"/>
        <item x="292"/>
        <item x="293"/>
        <item x="294"/>
        <item x="295"/>
        <item x="348"/>
        <item x="296"/>
        <item x="297"/>
        <item x="298"/>
        <item x="299"/>
        <item x="349"/>
        <item x="300"/>
        <item x="301"/>
        <item x="302"/>
        <item x="303"/>
        <item x="350"/>
        <item x="304"/>
        <item x="305"/>
        <item x="306"/>
        <item x="307"/>
        <item x="351"/>
        <item x="308"/>
        <item x="309"/>
        <item x="310"/>
        <item x="311"/>
        <item x="352"/>
        <item x="312"/>
        <item x="313"/>
        <item x="314"/>
        <item x="315"/>
        <item x="316"/>
        <item x="317"/>
        <item x="360"/>
        <item x="361"/>
        <item x="503"/>
        <item x="362"/>
        <item x="363"/>
        <item x="364"/>
        <item x="504"/>
        <item x="365"/>
        <item x="533"/>
        <item x="366"/>
        <item x="367"/>
        <item x="368"/>
        <item x="536"/>
        <item x="369"/>
        <item x="505"/>
        <item x="370"/>
        <item x="371"/>
        <item x="372"/>
        <item x="373"/>
        <item x="506"/>
        <item x="374"/>
        <item x="375"/>
        <item x="376"/>
        <item x="507"/>
        <item x="377"/>
        <item x="378"/>
        <item x="379"/>
        <item x="380"/>
        <item x="537"/>
        <item x="381"/>
        <item x="508"/>
        <item x="382"/>
        <item x="383"/>
        <item x="384"/>
        <item x="509"/>
        <item x="385"/>
        <item x="386"/>
        <item x="387"/>
        <item x="388"/>
        <item x="510"/>
        <item x="389"/>
        <item x="390"/>
        <item x="391"/>
        <item x="538"/>
        <item x="392"/>
        <item x="511"/>
        <item x="393"/>
        <item x="394"/>
        <item x="395"/>
        <item x="396"/>
        <item x="512"/>
        <item x="397"/>
        <item x="398"/>
        <item x="399"/>
        <item x="400"/>
        <item x="513"/>
        <item x="401"/>
        <item x="402"/>
        <item x="403"/>
        <item x="404"/>
        <item x="514"/>
        <item x="405"/>
        <item x="406"/>
        <item x="407"/>
        <item x="408"/>
        <item x="515"/>
        <item x="409"/>
        <item x="410"/>
        <item x="411"/>
        <item x="412"/>
        <item x="516"/>
        <item x="413"/>
        <item x="414"/>
        <item x="415"/>
        <item x="416"/>
        <item x="517"/>
        <item x="417"/>
        <item x="418"/>
        <item x="419"/>
        <item x="420"/>
        <item x="518"/>
        <item x="421"/>
        <item x="422"/>
        <item x="423"/>
        <item x="424"/>
        <item x="519"/>
        <item x="425"/>
        <item x="426"/>
        <item x="427"/>
        <item x="428"/>
        <item x="520"/>
        <item x="429"/>
        <item x="430"/>
        <item x="431"/>
        <item x="432"/>
        <item x="521"/>
        <item x="433"/>
        <item x="434"/>
        <item x="435"/>
        <item x="436"/>
        <item x="522"/>
        <item x="437"/>
        <item x="438"/>
        <item x="439"/>
        <item x="440"/>
        <item x="523"/>
        <item x="441"/>
        <item x="442"/>
        <item x="443"/>
        <item x="444"/>
        <item x="445"/>
        <item x="446"/>
        <item x="447"/>
        <item x="448"/>
        <item x="449"/>
        <item x="534"/>
        <item x="450"/>
        <item x="451"/>
        <item x="452"/>
        <item x="524"/>
        <item x="453"/>
        <item x="454"/>
        <item x="455"/>
        <item x="456"/>
        <item x="457"/>
        <item x="458"/>
        <item x="459"/>
        <item x="460"/>
        <item x="461"/>
        <item x="535"/>
        <item x="462"/>
        <item x="463"/>
        <item x="464"/>
        <item x="525"/>
        <item x="465"/>
        <item x="466"/>
        <item x="467"/>
        <item x="468"/>
        <item x="526"/>
        <item x="469"/>
        <item x="470"/>
        <item x="471"/>
        <item x="472"/>
        <item x="527"/>
        <item x="473"/>
        <item x="474"/>
        <item x="475"/>
        <item x="476"/>
        <item x="528"/>
        <item x="477"/>
        <item x="478"/>
        <item x="479"/>
        <item x="480"/>
        <item x="481"/>
        <item x="482"/>
        <item x="483"/>
        <item x="484"/>
        <item x="529"/>
        <item x="485"/>
        <item x="486"/>
        <item x="487"/>
        <item x="488"/>
        <item x="530"/>
        <item x="489"/>
        <item x="490"/>
        <item x="491"/>
        <item x="492"/>
        <item x="531"/>
        <item x="493"/>
        <item x="494"/>
        <item x="495"/>
        <item x="496"/>
        <item x="532"/>
        <item x="497"/>
        <item x="498"/>
        <item x="499"/>
        <item x="500"/>
        <item x="501"/>
        <item x="502"/>
        <item t="default"/>
      </items>
    </pivotField>
    <pivotField dataField="1" showAll="0"/>
    <pivotField showAll="0">
      <items count="7">
        <item x="4"/>
        <item x="3"/>
        <item x="5"/>
        <item x="1"/>
        <item x="2"/>
        <item x="0"/>
        <item t="default"/>
      </items>
    </pivotField>
    <pivotField showAll="0"/>
    <pivotField axis="axisCol" showAll="0">
      <items count="6">
        <item x="0"/>
        <item x="3"/>
        <item x="4"/>
        <item x="1"/>
        <item x="2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sd="0" x="0"/>
        <item x="1"/>
        <item x="2"/>
        <item x="3"/>
        <item sd="0" x="4"/>
      </items>
    </pivotField>
  </pivotFields>
  <rowFields count="4">
    <field x="7"/>
    <field x="6"/>
    <field x="5"/>
    <field x="0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Средний чек менеджера" fld="1" subtotal="average" baseField="4" baseItem="0" numFmtId="165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DC03CA-4733-45F9-AE31-D00B18BB874F}" name="Сводная таблица4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2">
  <location ref="A23:E34" firstHeaderRow="1" firstDataRow="5" firstDataCol="1"/>
  <pivotFields count="8">
    <pivotField axis="axisCol" numFmtId="14" showAll="0">
      <items count="540">
        <item x="0"/>
        <item x="1"/>
        <item x="142"/>
        <item x="2"/>
        <item x="3"/>
        <item x="4"/>
        <item x="143"/>
        <item x="5"/>
        <item x="6"/>
        <item x="7"/>
        <item x="144"/>
        <item x="8"/>
        <item x="9"/>
        <item x="10"/>
        <item x="11"/>
        <item x="12"/>
        <item x="145"/>
        <item x="13"/>
        <item x="14"/>
        <item x="15"/>
        <item x="146"/>
        <item x="16"/>
        <item x="17"/>
        <item x="18"/>
        <item x="19"/>
        <item x="20"/>
        <item x="147"/>
        <item x="21"/>
        <item x="22"/>
        <item x="23"/>
        <item x="148"/>
        <item x="24"/>
        <item x="25"/>
        <item x="26"/>
        <item x="27"/>
        <item x="149"/>
        <item x="28"/>
        <item x="29"/>
        <item x="30"/>
        <item x="31"/>
        <item x="150"/>
        <item x="32"/>
        <item x="33"/>
        <item x="34"/>
        <item x="35"/>
        <item x="151"/>
        <item x="36"/>
        <item x="37"/>
        <item x="38"/>
        <item x="39"/>
        <item x="152"/>
        <item x="40"/>
        <item x="41"/>
        <item x="42"/>
        <item x="43"/>
        <item x="153"/>
        <item x="44"/>
        <item x="45"/>
        <item x="46"/>
        <item x="47"/>
        <item x="154"/>
        <item x="48"/>
        <item x="49"/>
        <item x="50"/>
        <item x="51"/>
        <item x="155"/>
        <item x="52"/>
        <item x="53"/>
        <item x="54"/>
        <item x="55"/>
        <item x="156"/>
        <item x="56"/>
        <item x="57"/>
        <item x="58"/>
        <item x="59"/>
        <item x="157"/>
        <item x="60"/>
        <item x="61"/>
        <item x="62"/>
        <item x="63"/>
        <item x="158"/>
        <item x="64"/>
        <item x="65"/>
        <item x="66"/>
        <item x="67"/>
        <item x="159"/>
        <item x="68"/>
        <item x="69"/>
        <item x="70"/>
        <item x="71"/>
        <item x="160"/>
        <item x="72"/>
        <item x="73"/>
        <item x="74"/>
        <item x="75"/>
        <item x="161"/>
        <item x="76"/>
        <item x="77"/>
        <item x="78"/>
        <item x="79"/>
        <item x="162"/>
        <item x="80"/>
        <item x="81"/>
        <item x="82"/>
        <item x="83"/>
        <item x="163"/>
        <item x="84"/>
        <item x="85"/>
        <item x="86"/>
        <item x="87"/>
        <item x="164"/>
        <item x="88"/>
        <item x="89"/>
        <item x="90"/>
        <item x="91"/>
        <item x="165"/>
        <item x="92"/>
        <item x="93"/>
        <item x="94"/>
        <item x="95"/>
        <item x="166"/>
        <item x="96"/>
        <item x="97"/>
        <item x="98"/>
        <item x="99"/>
        <item x="167"/>
        <item x="100"/>
        <item x="101"/>
        <item x="102"/>
        <item x="103"/>
        <item x="168"/>
        <item x="104"/>
        <item x="105"/>
        <item x="106"/>
        <item x="107"/>
        <item x="169"/>
        <item x="108"/>
        <item x="109"/>
        <item x="110"/>
        <item x="111"/>
        <item x="170"/>
        <item x="112"/>
        <item x="113"/>
        <item x="114"/>
        <item x="115"/>
        <item x="171"/>
        <item x="116"/>
        <item x="117"/>
        <item x="118"/>
        <item x="119"/>
        <item x="172"/>
        <item x="120"/>
        <item x="121"/>
        <item x="122"/>
        <item x="123"/>
        <item x="173"/>
        <item x="124"/>
        <item x="125"/>
        <item x="126"/>
        <item x="127"/>
        <item x="17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75"/>
        <item x="176"/>
        <item x="318"/>
        <item x="177"/>
        <item x="178"/>
        <item x="179"/>
        <item x="319"/>
        <item x="180"/>
        <item x="353"/>
        <item x="181"/>
        <item x="182"/>
        <item x="183"/>
        <item x="184"/>
        <item x="320"/>
        <item x="185"/>
        <item x="186"/>
        <item x="187"/>
        <item x="188"/>
        <item x="321"/>
        <item x="189"/>
        <item x="190"/>
        <item x="191"/>
        <item x="322"/>
        <item x="192"/>
        <item x="354"/>
        <item x="193"/>
        <item x="194"/>
        <item x="195"/>
        <item x="196"/>
        <item x="323"/>
        <item x="197"/>
        <item x="198"/>
        <item x="199"/>
        <item x="324"/>
        <item x="200"/>
        <item x="201"/>
        <item x="202"/>
        <item x="203"/>
        <item x="325"/>
        <item x="355"/>
        <item x="204"/>
        <item x="205"/>
        <item x="206"/>
        <item x="207"/>
        <item x="326"/>
        <item x="208"/>
        <item x="209"/>
        <item x="210"/>
        <item x="211"/>
        <item x="327"/>
        <item x="212"/>
        <item x="213"/>
        <item x="214"/>
        <item x="215"/>
        <item x="328"/>
        <item x="356"/>
        <item x="216"/>
        <item x="217"/>
        <item x="218"/>
        <item x="219"/>
        <item x="329"/>
        <item x="220"/>
        <item x="221"/>
        <item x="222"/>
        <item x="223"/>
        <item x="330"/>
        <item x="224"/>
        <item x="225"/>
        <item x="226"/>
        <item x="227"/>
        <item x="331"/>
        <item x="357"/>
        <item x="228"/>
        <item x="229"/>
        <item x="230"/>
        <item x="231"/>
        <item x="332"/>
        <item x="232"/>
        <item x="233"/>
        <item x="234"/>
        <item x="235"/>
        <item x="333"/>
        <item x="236"/>
        <item x="237"/>
        <item x="238"/>
        <item x="239"/>
        <item x="334"/>
        <item x="358"/>
        <item x="240"/>
        <item x="241"/>
        <item x="242"/>
        <item x="243"/>
        <item x="335"/>
        <item x="244"/>
        <item x="245"/>
        <item x="246"/>
        <item x="247"/>
        <item x="336"/>
        <item x="248"/>
        <item x="249"/>
        <item x="250"/>
        <item x="251"/>
        <item x="337"/>
        <item x="359"/>
        <item x="252"/>
        <item x="253"/>
        <item x="254"/>
        <item x="255"/>
        <item x="338"/>
        <item x="256"/>
        <item x="257"/>
        <item x="258"/>
        <item x="259"/>
        <item x="339"/>
        <item x="260"/>
        <item x="261"/>
        <item x="262"/>
        <item x="263"/>
        <item x="340"/>
        <item x="264"/>
        <item x="265"/>
        <item x="266"/>
        <item x="267"/>
        <item x="341"/>
        <item x="268"/>
        <item x="269"/>
        <item x="270"/>
        <item x="271"/>
        <item x="342"/>
        <item x="272"/>
        <item x="273"/>
        <item x="274"/>
        <item x="275"/>
        <item x="343"/>
        <item x="276"/>
        <item x="277"/>
        <item x="278"/>
        <item x="279"/>
        <item x="344"/>
        <item x="280"/>
        <item x="281"/>
        <item x="282"/>
        <item x="283"/>
        <item x="345"/>
        <item x="284"/>
        <item x="285"/>
        <item x="286"/>
        <item x="287"/>
        <item x="346"/>
        <item x="288"/>
        <item x="289"/>
        <item x="290"/>
        <item x="291"/>
        <item x="347"/>
        <item x="292"/>
        <item x="293"/>
        <item x="294"/>
        <item x="295"/>
        <item x="348"/>
        <item x="296"/>
        <item x="297"/>
        <item x="298"/>
        <item x="299"/>
        <item x="349"/>
        <item x="300"/>
        <item x="301"/>
        <item x="302"/>
        <item x="303"/>
        <item x="350"/>
        <item x="304"/>
        <item x="305"/>
        <item x="306"/>
        <item x="307"/>
        <item x="351"/>
        <item x="308"/>
        <item x="309"/>
        <item x="310"/>
        <item x="311"/>
        <item x="352"/>
        <item x="312"/>
        <item x="313"/>
        <item x="314"/>
        <item x="315"/>
        <item x="316"/>
        <item x="317"/>
        <item x="360"/>
        <item x="361"/>
        <item x="503"/>
        <item x="362"/>
        <item x="363"/>
        <item x="364"/>
        <item x="504"/>
        <item x="365"/>
        <item x="533"/>
        <item x="366"/>
        <item x="367"/>
        <item x="368"/>
        <item x="536"/>
        <item x="369"/>
        <item x="505"/>
        <item x="370"/>
        <item x="371"/>
        <item x="372"/>
        <item x="373"/>
        <item x="506"/>
        <item x="374"/>
        <item x="375"/>
        <item x="376"/>
        <item x="507"/>
        <item x="377"/>
        <item x="378"/>
        <item x="379"/>
        <item x="380"/>
        <item x="537"/>
        <item x="381"/>
        <item x="508"/>
        <item x="382"/>
        <item x="383"/>
        <item x="384"/>
        <item x="509"/>
        <item x="385"/>
        <item x="386"/>
        <item x="387"/>
        <item x="388"/>
        <item x="510"/>
        <item x="389"/>
        <item x="390"/>
        <item x="391"/>
        <item x="538"/>
        <item x="392"/>
        <item x="511"/>
        <item x="393"/>
        <item x="394"/>
        <item x="395"/>
        <item x="396"/>
        <item x="512"/>
        <item x="397"/>
        <item x="398"/>
        <item x="399"/>
        <item x="400"/>
        <item x="513"/>
        <item x="401"/>
        <item x="402"/>
        <item x="403"/>
        <item x="404"/>
        <item x="514"/>
        <item x="405"/>
        <item x="406"/>
        <item x="407"/>
        <item x="408"/>
        <item x="515"/>
        <item x="409"/>
        <item x="410"/>
        <item x="411"/>
        <item x="412"/>
        <item x="516"/>
        <item x="413"/>
        <item x="414"/>
        <item x="415"/>
        <item x="416"/>
        <item x="517"/>
        <item x="417"/>
        <item x="418"/>
        <item x="419"/>
        <item x="420"/>
        <item x="518"/>
        <item x="421"/>
        <item x="422"/>
        <item x="423"/>
        <item x="424"/>
        <item x="519"/>
        <item x="425"/>
        <item x="426"/>
        <item x="427"/>
        <item x="428"/>
        <item x="520"/>
        <item x="429"/>
        <item x="430"/>
        <item x="431"/>
        <item x="432"/>
        <item x="521"/>
        <item x="433"/>
        <item x="434"/>
        <item x="435"/>
        <item x="436"/>
        <item x="522"/>
        <item x="437"/>
        <item x="438"/>
        <item x="439"/>
        <item x="440"/>
        <item x="523"/>
        <item x="441"/>
        <item x="442"/>
        <item x="443"/>
        <item x="444"/>
        <item x="445"/>
        <item x="446"/>
        <item x="447"/>
        <item x="448"/>
        <item x="449"/>
        <item x="534"/>
        <item x="450"/>
        <item x="451"/>
        <item x="452"/>
        <item x="524"/>
        <item x="453"/>
        <item x="454"/>
        <item x="455"/>
        <item x="456"/>
        <item x="457"/>
        <item x="458"/>
        <item x="459"/>
        <item x="460"/>
        <item x="461"/>
        <item x="535"/>
        <item x="462"/>
        <item x="463"/>
        <item x="464"/>
        <item x="525"/>
        <item x="465"/>
        <item x="466"/>
        <item x="467"/>
        <item x="468"/>
        <item x="526"/>
        <item x="469"/>
        <item x="470"/>
        <item x="471"/>
        <item x="472"/>
        <item x="527"/>
        <item x="473"/>
        <item x="474"/>
        <item x="475"/>
        <item x="476"/>
        <item x="528"/>
        <item x="477"/>
        <item x="478"/>
        <item x="479"/>
        <item x="480"/>
        <item x="481"/>
        <item x="482"/>
        <item x="483"/>
        <item x="484"/>
        <item x="529"/>
        <item x="485"/>
        <item x="486"/>
        <item x="487"/>
        <item x="488"/>
        <item x="530"/>
        <item x="489"/>
        <item x="490"/>
        <item x="491"/>
        <item x="492"/>
        <item x="531"/>
        <item x="493"/>
        <item x="494"/>
        <item x="495"/>
        <item x="496"/>
        <item x="532"/>
        <item x="497"/>
        <item x="498"/>
        <item x="499"/>
        <item x="500"/>
        <item x="501"/>
        <item x="502"/>
        <item t="default"/>
      </items>
    </pivotField>
    <pivotField dataField="1" showAll="0"/>
    <pivotField axis="axisRow" showAll="0">
      <items count="7">
        <item x="4"/>
        <item x="3"/>
        <item x="5"/>
        <item x="1"/>
        <item x="2"/>
        <item x="0"/>
        <item t="default"/>
      </items>
    </pivotField>
    <pivotField showAll="0"/>
    <pivotField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5">
        <item sd="0" x="0"/>
        <item sd="0" x="1"/>
        <item sd="0" x="2"/>
        <item sd="0" x="3"/>
        <item sd="0" x="4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4">
    <field x="7"/>
    <field x="6"/>
    <field x="5"/>
    <field x="0"/>
  </colFields>
  <colItems count="4">
    <i>
      <x v="1"/>
    </i>
    <i>
      <x v="2"/>
    </i>
    <i>
      <x v="3"/>
    </i>
    <i t="grand">
      <x/>
    </i>
  </colItems>
  <dataFields count="1">
    <dataField name="Количество по полю Сумма заказа" fld="1" subtotal="count" showDataAs="percentOfCol" baseField="2" baseItem="0" numFmtId="1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D8B7F7-3F1C-474A-844D-8486F892D1A9}" name="Сводная таблица3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">
  <location ref="A3:C19" firstHeaderRow="0" firstDataRow="1" firstDataCol="1"/>
  <pivotFields count="8">
    <pivotField axis="axisRow" numFmtId="14" showAll="0">
      <items count="540">
        <item x="0"/>
        <item x="1"/>
        <item x="142"/>
        <item x="2"/>
        <item x="3"/>
        <item x="4"/>
        <item x="143"/>
        <item x="5"/>
        <item x="6"/>
        <item x="7"/>
        <item x="144"/>
        <item x="8"/>
        <item x="9"/>
        <item x="10"/>
        <item x="11"/>
        <item x="12"/>
        <item x="145"/>
        <item x="13"/>
        <item x="14"/>
        <item x="15"/>
        <item x="146"/>
        <item x="16"/>
        <item x="17"/>
        <item x="18"/>
        <item x="19"/>
        <item x="20"/>
        <item x="147"/>
        <item x="21"/>
        <item x="22"/>
        <item x="23"/>
        <item x="148"/>
        <item x="24"/>
        <item x="25"/>
        <item x="26"/>
        <item x="27"/>
        <item x="149"/>
        <item x="28"/>
        <item x="29"/>
        <item x="30"/>
        <item x="31"/>
        <item x="150"/>
        <item x="32"/>
        <item x="33"/>
        <item x="34"/>
        <item x="35"/>
        <item x="151"/>
        <item x="36"/>
        <item x="37"/>
        <item x="38"/>
        <item x="39"/>
        <item x="152"/>
        <item x="40"/>
        <item x="41"/>
        <item x="42"/>
        <item x="43"/>
        <item x="153"/>
        <item x="44"/>
        <item x="45"/>
        <item x="46"/>
        <item x="47"/>
        <item x="154"/>
        <item x="48"/>
        <item x="49"/>
        <item x="50"/>
        <item x="51"/>
        <item x="155"/>
        <item x="52"/>
        <item x="53"/>
        <item x="54"/>
        <item x="55"/>
        <item x="156"/>
        <item x="56"/>
        <item x="57"/>
        <item x="58"/>
        <item x="59"/>
        <item x="157"/>
        <item x="60"/>
        <item x="61"/>
        <item x="62"/>
        <item x="63"/>
        <item x="158"/>
        <item x="64"/>
        <item x="65"/>
        <item x="66"/>
        <item x="67"/>
        <item x="159"/>
        <item x="68"/>
        <item x="69"/>
        <item x="70"/>
        <item x="71"/>
        <item x="160"/>
        <item x="72"/>
        <item x="73"/>
        <item x="74"/>
        <item x="75"/>
        <item x="161"/>
        <item x="76"/>
        <item x="77"/>
        <item x="78"/>
        <item x="79"/>
        <item x="162"/>
        <item x="80"/>
        <item x="81"/>
        <item x="82"/>
        <item x="83"/>
        <item x="163"/>
        <item x="84"/>
        <item x="85"/>
        <item x="86"/>
        <item x="87"/>
        <item x="164"/>
        <item x="88"/>
        <item x="89"/>
        <item x="90"/>
        <item x="91"/>
        <item x="165"/>
        <item x="92"/>
        <item x="93"/>
        <item x="94"/>
        <item x="95"/>
        <item x="166"/>
        <item x="96"/>
        <item x="97"/>
        <item x="98"/>
        <item x="99"/>
        <item x="167"/>
        <item x="100"/>
        <item x="101"/>
        <item x="102"/>
        <item x="103"/>
        <item x="168"/>
        <item x="104"/>
        <item x="105"/>
        <item x="106"/>
        <item x="107"/>
        <item x="169"/>
        <item x="108"/>
        <item x="109"/>
        <item x="110"/>
        <item x="111"/>
        <item x="170"/>
        <item x="112"/>
        <item x="113"/>
        <item x="114"/>
        <item x="115"/>
        <item x="171"/>
        <item x="116"/>
        <item x="117"/>
        <item x="118"/>
        <item x="119"/>
        <item x="172"/>
        <item x="120"/>
        <item x="121"/>
        <item x="122"/>
        <item x="123"/>
        <item x="173"/>
        <item x="124"/>
        <item x="125"/>
        <item x="126"/>
        <item x="127"/>
        <item x="174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75"/>
        <item x="176"/>
        <item x="318"/>
        <item x="177"/>
        <item x="178"/>
        <item x="179"/>
        <item x="319"/>
        <item x="180"/>
        <item x="353"/>
        <item x="181"/>
        <item x="182"/>
        <item x="183"/>
        <item x="184"/>
        <item x="320"/>
        <item x="185"/>
        <item x="186"/>
        <item x="187"/>
        <item x="188"/>
        <item x="321"/>
        <item x="189"/>
        <item x="190"/>
        <item x="191"/>
        <item x="322"/>
        <item x="192"/>
        <item x="354"/>
        <item x="193"/>
        <item x="194"/>
        <item x="195"/>
        <item x="196"/>
        <item x="323"/>
        <item x="197"/>
        <item x="198"/>
        <item x="199"/>
        <item x="324"/>
        <item x="200"/>
        <item x="201"/>
        <item x="202"/>
        <item x="203"/>
        <item x="325"/>
        <item x="355"/>
        <item x="204"/>
        <item x="205"/>
        <item x="206"/>
        <item x="207"/>
        <item x="326"/>
        <item x="208"/>
        <item x="209"/>
        <item x="210"/>
        <item x="211"/>
        <item x="327"/>
        <item x="212"/>
        <item x="213"/>
        <item x="214"/>
        <item x="215"/>
        <item x="328"/>
        <item x="356"/>
        <item x="216"/>
        <item x="217"/>
        <item x="218"/>
        <item x="219"/>
        <item x="329"/>
        <item x="220"/>
        <item x="221"/>
        <item x="222"/>
        <item x="223"/>
        <item x="330"/>
        <item x="224"/>
        <item x="225"/>
        <item x="226"/>
        <item x="227"/>
        <item x="331"/>
        <item x="357"/>
        <item x="228"/>
        <item x="229"/>
        <item x="230"/>
        <item x="231"/>
        <item x="332"/>
        <item x="232"/>
        <item x="233"/>
        <item x="234"/>
        <item x="235"/>
        <item x="333"/>
        <item x="236"/>
        <item x="237"/>
        <item x="238"/>
        <item x="239"/>
        <item x="334"/>
        <item x="358"/>
        <item x="240"/>
        <item x="241"/>
        <item x="242"/>
        <item x="243"/>
        <item x="335"/>
        <item x="244"/>
        <item x="245"/>
        <item x="246"/>
        <item x="247"/>
        <item x="336"/>
        <item x="248"/>
        <item x="249"/>
        <item x="250"/>
        <item x="251"/>
        <item x="337"/>
        <item x="359"/>
        <item x="252"/>
        <item x="253"/>
        <item x="254"/>
        <item x="255"/>
        <item x="338"/>
        <item x="256"/>
        <item x="257"/>
        <item x="258"/>
        <item x="259"/>
        <item x="339"/>
        <item x="260"/>
        <item x="261"/>
        <item x="262"/>
        <item x="263"/>
        <item x="340"/>
        <item x="264"/>
        <item x="265"/>
        <item x="266"/>
        <item x="267"/>
        <item x="341"/>
        <item x="268"/>
        <item x="269"/>
        <item x="270"/>
        <item x="271"/>
        <item x="342"/>
        <item x="272"/>
        <item x="273"/>
        <item x="274"/>
        <item x="275"/>
        <item x="343"/>
        <item x="276"/>
        <item x="277"/>
        <item x="278"/>
        <item x="279"/>
        <item x="344"/>
        <item x="280"/>
        <item x="281"/>
        <item x="282"/>
        <item x="283"/>
        <item x="345"/>
        <item x="284"/>
        <item x="285"/>
        <item x="286"/>
        <item x="287"/>
        <item x="346"/>
        <item x="288"/>
        <item x="289"/>
        <item x="290"/>
        <item x="291"/>
        <item x="347"/>
        <item x="292"/>
        <item x="293"/>
        <item x="294"/>
        <item x="295"/>
        <item x="348"/>
        <item x="296"/>
        <item x="297"/>
        <item x="298"/>
        <item x="299"/>
        <item x="349"/>
        <item x="300"/>
        <item x="301"/>
        <item x="302"/>
        <item x="303"/>
        <item x="350"/>
        <item x="304"/>
        <item x="305"/>
        <item x="306"/>
        <item x="307"/>
        <item x="351"/>
        <item x="308"/>
        <item x="309"/>
        <item x="310"/>
        <item x="311"/>
        <item x="352"/>
        <item x="312"/>
        <item x="313"/>
        <item x="314"/>
        <item x="315"/>
        <item x="316"/>
        <item x="317"/>
        <item x="360"/>
        <item x="361"/>
        <item x="503"/>
        <item x="362"/>
        <item x="363"/>
        <item x="364"/>
        <item x="504"/>
        <item x="365"/>
        <item x="533"/>
        <item x="366"/>
        <item x="367"/>
        <item x="368"/>
        <item x="536"/>
        <item x="369"/>
        <item x="505"/>
        <item x="370"/>
        <item x="371"/>
        <item x="372"/>
        <item x="373"/>
        <item x="506"/>
        <item x="374"/>
        <item x="375"/>
        <item x="376"/>
        <item x="507"/>
        <item x="377"/>
        <item x="378"/>
        <item x="379"/>
        <item x="380"/>
        <item x="537"/>
        <item x="381"/>
        <item x="508"/>
        <item x="382"/>
        <item x="383"/>
        <item x="384"/>
        <item x="509"/>
        <item x="385"/>
        <item x="386"/>
        <item x="387"/>
        <item x="388"/>
        <item x="510"/>
        <item x="389"/>
        <item x="390"/>
        <item x="391"/>
        <item x="538"/>
        <item x="392"/>
        <item x="511"/>
        <item x="393"/>
        <item x="394"/>
        <item x="395"/>
        <item x="396"/>
        <item x="512"/>
        <item x="397"/>
        <item x="398"/>
        <item x="399"/>
        <item x="400"/>
        <item x="513"/>
        <item x="401"/>
        <item x="402"/>
        <item x="403"/>
        <item x="404"/>
        <item x="514"/>
        <item x="405"/>
        <item x="406"/>
        <item x="407"/>
        <item x="408"/>
        <item x="515"/>
        <item x="409"/>
        <item x="410"/>
        <item x="411"/>
        <item x="412"/>
        <item x="516"/>
        <item x="413"/>
        <item x="414"/>
        <item x="415"/>
        <item x="416"/>
        <item x="517"/>
        <item x="417"/>
        <item x="418"/>
        <item x="419"/>
        <item x="420"/>
        <item x="518"/>
        <item x="421"/>
        <item x="422"/>
        <item x="423"/>
        <item x="424"/>
        <item x="519"/>
        <item x="425"/>
        <item x="426"/>
        <item x="427"/>
        <item x="428"/>
        <item x="520"/>
        <item x="429"/>
        <item x="430"/>
        <item x="431"/>
        <item x="432"/>
        <item x="521"/>
        <item x="433"/>
        <item x="434"/>
        <item x="435"/>
        <item x="436"/>
        <item x="522"/>
        <item x="437"/>
        <item x="438"/>
        <item x="439"/>
        <item x="440"/>
        <item x="523"/>
        <item x="441"/>
        <item x="442"/>
        <item x="443"/>
        <item x="444"/>
        <item x="445"/>
        <item x="446"/>
        <item x="447"/>
        <item x="448"/>
        <item x="449"/>
        <item x="534"/>
        <item x="450"/>
        <item x="451"/>
        <item x="452"/>
        <item x="524"/>
        <item x="453"/>
        <item x="454"/>
        <item x="455"/>
        <item x="456"/>
        <item x="457"/>
        <item x="458"/>
        <item x="459"/>
        <item x="460"/>
        <item x="461"/>
        <item x="535"/>
        <item x="462"/>
        <item x="463"/>
        <item x="464"/>
        <item x="525"/>
        <item x="465"/>
        <item x="466"/>
        <item x="467"/>
        <item x="468"/>
        <item x="526"/>
        <item x="469"/>
        <item x="470"/>
        <item x="471"/>
        <item x="472"/>
        <item x="527"/>
        <item x="473"/>
        <item x="474"/>
        <item x="475"/>
        <item x="476"/>
        <item x="528"/>
        <item x="477"/>
        <item x="478"/>
        <item x="479"/>
        <item x="480"/>
        <item x="481"/>
        <item x="482"/>
        <item x="483"/>
        <item x="484"/>
        <item x="529"/>
        <item x="485"/>
        <item x="486"/>
        <item x="487"/>
        <item x="488"/>
        <item x="530"/>
        <item x="489"/>
        <item x="490"/>
        <item x="491"/>
        <item x="492"/>
        <item x="531"/>
        <item x="493"/>
        <item x="494"/>
        <item x="495"/>
        <item x="496"/>
        <item x="532"/>
        <item x="497"/>
        <item x="498"/>
        <item x="499"/>
        <item x="500"/>
        <item x="501"/>
        <item x="502"/>
        <item t="default"/>
      </items>
    </pivotField>
    <pivotField dataField="1"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</pivotFields>
  <rowFields count="4">
    <field x="7"/>
    <field x="6"/>
    <field x="5"/>
    <field x="0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ВЫручка" fld="1" baseField="7" baseItem="1"/>
    <dataField name="Среднее по полю Сумма заказа2" fld="1" subtotal="average" baseField="7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атегория_товара" xr10:uid="{2BE18217-B5B8-4E7E-BD10-33A58455F6E0}" sourceName="Категория товара">
  <pivotTables>
    <pivotTable tabId="7" name="Сводная таблица5"/>
  </pivotTables>
  <data>
    <tabular pivotCacheId="1784278232">
      <items count="6">
        <i x="4" s="1"/>
        <i x="3" s="1"/>
        <i x="5" s="1"/>
        <i x="1" s="1"/>
        <i x="2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Категория товара" xr10:uid="{895D6BBE-0654-478F-8CEC-AD2DD3BEB88D}" cache="Срез_Категория_товара" caption="Категория товара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93A2D-06BB-864A-A394-585D2D226D4D}" name="Таблица1" displayName="Таблица1" ref="A1:E556" totalsRowShown="0">
  <autoFilter ref="A1:E556" xr:uid="{F8F93A2D-06BB-864A-A394-585D2D226D4D}"/>
  <tableColumns count="5">
    <tableColumn id="1" xr3:uid="{2301DAAB-30CD-D24A-9D2A-B19D3D33D58A}" name="Дата" dataDxfId="4"/>
    <tableColumn id="2" xr3:uid="{FBBE84ED-4DB1-2F4C-985D-627B18A74C4A}" name="Сумма заказа"/>
    <tableColumn id="3" xr3:uid="{EF193E71-4F17-2B41-852E-F6A3EE6A9522}" name="Категория товара"/>
    <tableColumn id="4" xr3:uid="{CB4E6249-CBBB-F546-A70D-E22279E0A6ED}" name="Регион"/>
    <tableColumn id="5" xr3:uid="{12F8E758-D691-0E48-8890-183169231309}" name="Менеджер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5CA75A-4A0A-49A8-86AF-70D991EF5027}" name="Таблица2" displayName="Таблица2" ref="A1:C196" totalsRowShown="0">
  <autoFilter ref="A1:C196" xr:uid="{D85CA75A-4A0A-49A8-86AF-70D991EF5027}"/>
  <tableColumns count="3">
    <tableColumn id="1" xr3:uid="{6F453B6E-37DC-4D7E-ADB2-EE7D323870C6}" name="2021"/>
    <tableColumn id="2" xr3:uid="{36F73602-FB65-4D55-85AC-558171FAB819}" name="2022"/>
    <tableColumn id="3" xr3:uid="{5895D7E6-0AAA-4B0A-80FD-DD97BCF8B2A7}" name="202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C0D3F1-25A0-4FB3-B9A2-D5223D162509}" name="Таблица4" displayName="Таблица4" ref="A1:D37" totalsRowShown="0" headerRowDxfId="3">
  <autoFilter ref="A1:D37" xr:uid="{41C0D3F1-25A0-4FB3-B9A2-D5223D162509}"/>
  <tableColumns count="4">
    <tableColumn id="1" xr3:uid="{5AAF4BCD-B97D-4F1F-B8DD-7DA25DE88802}" name="№ месяця"/>
    <tableColumn id="2" xr3:uid="{C471CEAD-73C5-484E-B2FE-5279CFE65B2A}" name="Выручка" dataDxfId="2"/>
    <tableColumn id="3" xr3:uid="{F31A37AE-AF6E-4A15-A7A8-96BBE7A3CAD2}" name="Цепной прирост" dataDxfId="1" dataCellStyle="Процентный">
      <calculatedColumnFormula>(Таблица4[[#This Row],[Выручка]]-B1)/B1</calculatedColumnFormula>
    </tableColumn>
    <tableColumn id="4" xr3:uid="{846E8B3C-860C-41F5-9A35-D59119DCB5E2}" name="Базисный прирост" dataDxfId="0">
      <calculatedColumnFormula>(Таблица4[[#This Row],[Выручка]]-$B$2)/$B$2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A5AE-3B4B-6748-8FC5-9D21AFDD924D}">
  <dimension ref="A1:J556"/>
  <sheetViews>
    <sheetView tabSelected="1" topLeftCell="A520" zoomScaleNormal="100" workbookViewId="0">
      <selection activeCell="A37" sqref="A37"/>
    </sheetView>
  </sheetViews>
  <sheetFormatPr defaultColWidth="11" defaultRowHeight="15.75" x14ac:dyDescent="0.25"/>
  <cols>
    <col min="2" max="2" width="13.625" customWidth="1"/>
    <col min="3" max="3" width="17" customWidth="1"/>
    <col min="5" max="5" width="11.375" customWidth="1"/>
    <col min="6" max="6" width="1.875" customWidth="1"/>
    <col min="7" max="7" width="1.75" customWidth="1"/>
    <col min="8" max="8" width="31" customWidth="1"/>
    <col min="9" max="9" width="14.5" bestFit="1" customWidth="1"/>
    <col min="10" max="10" width="17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9" t="s">
        <v>34</v>
      </c>
      <c r="I1" s="10"/>
      <c r="J1" s="11"/>
    </row>
    <row r="2" spans="1:10" x14ac:dyDescent="0.25">
      <c r="A2" s="4">
        <v>44201</v>
      </c>
      <c r="B2">
        <v>12500</v>
      </c>
      <c r="C2" t="s">
        <v>5</v>
      </c>
      <c r="D2" t="s">
        <v>6</v>
      </c>
      <c r="E2" t="s">
        <v>7</v>
      </c>
      <c r="H2" s="12" t="s">
        <v>35</v>
      </c>
      <c r="I2" t="s">
        <v>36</v>
      </c>
      <c r="J2" t="s">
        <v>37</v>
      </c>
    </row>
    <row r="3" spans="1:10" x14ac:dyDescent="0.25">
      <c r="A3" s="5">
        <v>44203</v>
      </c>
      <c r="B3">
        <v>8900</v>
      </c>
      <c r="C3" t="s">
        <v>8</v>
      </c>
      <c r="D3" t="s">
        <v>9</v>
      </c>
      <c r="E3" t="s">
        <v>10</v>
      </c>
      <c r="H3" s="12" t="s">
        <v>22</v>
      </c>
      <c r="I3" s="14">
        <v>14160.720720720721</v>
      </c>
      <c r="J3" s="16">
        <f>AVERAGE(Таблица1[Сумма заказа])</f>
        <v>14160.720720720721</v>
      </c>
    </row>
    <row r="4" spans="1:10" x14ac:dyDescent="0.25">
      <c r="A4" s="4">
        <v>44206</v>
      </c>
      <c r="B4">
        <v>15600</v>
      </c>
      <c r="C4" t="s">
        <v>11</v>
      </c>
      <c r="D4" t="s">
        <v>12</v>
      </c>
      <c r="E4" t="s">
        <v>13</v>
      </c>
      <c r="H4" s="12" t="s">
        <v>23</v>
      </c>
      <c r="I4" s="14">
        <v>369.77710607705586</v>
      </c>
      <c r="J4" s="16">
        <f>J7/SQRT(J15)</f>
        <v>369.77710607705586</v>
      </c>
    </row>
    <row r="5" spans="1:10" x14ac:dyDescent="0.25">
      <c r="A5" s="5">
        <v>44208</v>
      </c>
      <c r="B5">
        <v>3200</v>
      </c>
      <c r="C5" t="s">
        <v>14</v>
      </c>
      <c r="D5" t="s">
        <v>15</v>
      </c>
      <c r="E5" t="s">
        <v>16</v>
      </c>
      <c r="H5" s="12" t="s">
        <v>24</v>
      </c>
      <c r="I5" s="14">
        <v>10700</v>
      </c>
      <c r="J5" s="16">
        <f>MEDIAN(Таблица1[Сумма заказа])</f>
        <v>10700</v>
      </c>
    </row>
    <row r="6" spans="1:10" x14ac:dyDescent="0.25">
      <c r="A6" s="4">
        <v>44211</v>
      </c>
      <c r="B6">
        <v>18900</v>
      </c>
      <c r="C6" t="s">
        <v>5</v>
      </c>
      <c r="D6" t="s">
        <v>17</v>
      </c>
      <c r="E6" t="s">
        <v>18</v>
      </c>
      <c r="H6" s="12" t="s">
        <v>25</v>
      </c>
      <c r="I6" s="14">
        <v>7800</v>
      </c>
      <c r="J6" s="16">
        <f>MODE(Таблица1[Сумма заказа])</f>
        <v>7800</v>
      </c>
    </row>
    <row r="7" spans="1:10" x14ac:dyDescent="0.25">
      <c r="A7" s="5">
        <v>44214</v>
      </c>
      <c r="B7">
        <v>6700</v>
      </c>
      <c r="C7" t="s">
        <v>19</v>
      </c>
      <c r="D7" t="s">
        <v>6</v>
      </c>
      <c r="E7" t="s">
        <v>7</v>
      </c>
      <c r="H7" s="12" t="s">
        <v>26</v>
      </c>
      <c r="I7" s="14">
        <v>8711.3710194888863</v>
      </c>
      <c r="J7" s="16">
        <f>_xlfn.STDEV.S(Таблица1[Сумма заказа])</f>
        <v>8711.3710194888863</v>
      </c>
    </row>
    <row r="8" spans="1:10" x14ac:dyDescent="0.25">
      <c r="A8" s="4">
        <v>44216</v>
      </c>
      <c r="B8">
        <v>4300</v>
      </c>
      <c r="C8" t="s">
        <v>20</v>
      </c>
      <c r="D8" t="s">
        <v>9</v>
      </c>
      <c r="E8" t="s">
        <v>10</v>
      </c>
      <c r="H8" s="12" t="s">
        <v>27</v>
      </c>
      <c r="I8" s="14">
        <v>75887985.039190829</v>
      </c>
      <c r="J8" s="16">
        <f>_xlfn.VAR.S(Таблица1[Сумма заказа])</f>
        <v>75887985.039190829</v>
      </c>
    </row>
    <row r="9" spans="1:10" x14ac:dyDescent="0.25">
      <c r="A9" s="5">
        <v>44218</v>
      </c>
      <c r="B9">
        <v>21500</v>
      </c>
      <c r="C9" t="s">
        <v>5</v>
      </c>
      <c r="D9" t="s">
        <v>12</v>
      </c>
      <c r="E9" t="s">
        <v>13</v>
      </c>
      <c r="H9" s="12" t="s">
        <v>28</v>
      </c>
      <c r="I9" s="14">
        <v>0.28486351277571176</v>
      </c>
      <c r="J9" s="16">
        <f>KURT(Таблица1[Сумма заказа])</f>
        <v>0.28486351277571176</v>
      </c>
    </row>
    <row r="10" spans="1:10" x14ac:dyDescent="0.25">
      <c r="A10" s="4">
        <v>44221</v>
      </c>
      <c r="B10">
        <v>7800</v>
      </c>
      <c r="C10" t="s">
        <v>8</v>
      </c>
      <c r="D10" t="s">
        <v>15</v>
      </c>
      <c r="E10" t="s">
        <v>16</v>
      </c>
      <c r="H10" s="12" t="s">
        <v>29</v>
      </c>
      <c r="I10" s="14">
        <v>0.98366986646604648</v>
      </c>
      <c r="J10" s="16">
        <f>SKEW(Таблица1[Сумма заказа])</f>
        <v>0.98366986646604648</v>
      </c>
    </row>
    <row r="11" spans="1:10" x14ac:dyDescent="0.25">
      <c r="A11" s="5">
        <v>44224</v>
      </c>
      <c r="B11">
        <v>9200</v>
      </c>
      <c r="C11" t="s">
        <v>11</v>
      </c>
      <c r="D11" t="s">
        <v>17</v>
      </c>
      <c r="E11" t="s">
        <v>18</v>
      </c>
      <c r="H11" s="12" t="s">
        <v>62</v>
      </c>
      <c r="I11" s="14">
        <v>43600</v>
      </c>
      <c r="J11" s="16">
        <f>J13-J12</f>
        <v>43600</v>
      </c>
    </row>
    <row r="12" spans="1:10" x14ac:dyDescent="0.25">
      <c r="A12" s="4">
        <v>44226</v>
      </c>
      <c r="B12">
        <v>5600</v>
      </c>
      <c r="C12" t="s">
        <v>14</v>
      </c>
      <c r="D12" t="s">
        <v>6</v>
      </c>
      <c r="E12" t="s">
        <v>7</v>
      </c>
      <c r="H12" s="12" t="s">
        <v>30</v>
      </c>
      <c r="I12" s="14">
        <v>3200</v>
      </c>
      <c r="J12" s="16">
        <f>MIN(Таблица1[Сумма заказа])</f>
        <v>3200</v>
      </c>
    </row>
    <row r="13" spans="1:10" x14ac:dyDescent="0.25">
      <c r="A13" s="5">
        <v>44229</v>
      </c>
      <c r="B13">
        <v>14200</v>
      </c>
      <c r="C13" t="s">
        <v>5</v>
      </c>
      <c r="D13" t="s">
        <v>9</v>
      </c>
      <c r="E13" t="s">
        <v>10</v>
      </c>
      <c r="H13" s="12" t="s">
        <v>31</v>
      </c>
      <c r="I13" s="14">
        <v>46800</v>
      </c>
      <c r="J13" s="16">
        <f>MAX(Таблица1[Сумма заказа])</f>
        <v>46800</v>
      </c>
    </row>
    <row r="14" spans="1:10" x14ac:dyDescent="0.25">
      <c r="A14" s="4">
        <v>44232</v>
      </c>
      <c r="B14">
        <v>8100</v>
      </c>
      <c r="C14" t="s">
        <v>19</v>
      </c>
      <c r="D14" t="s">
        <v>12</v>
      </c>
      <c r="E14" t="s">
        <v>13</v>
      </c>
      <c r="H14" s="12" t="s">
        <v>32</v>
      </c>
      <c r="I14" s="14">
        <v>7859200</v>
      </c>
      <c r="J14" s="16">
        <f>SUM(Таблица1[Сумма заказа])</f>
        <v>7859200</v>
      </c>
    </row>
    <row r="15" spans="1:10" ht="16.5" thickBot="1" x14ac:dyDescent="0.3">
      <c r="A15" s="5">
        <v>44235</v>
      </c>
      <c r="B15">
        <v>3800</v>
      </c>
      <c r="C15" t="s">
        <v>20</v>
      </c>
      <c r="D15" t="s">
        <v>15</v>
      </c>
      <c r="E15" t="s">
        <v>16</v>
      </c>
      <c r="H15" s="13" t="s">
        <v>33</v>
      </c>
      <c r="I15" s="15">
        <v>555</v>
      </c>
      <c r="J15" s="16">
        <f>COUNT(Таблица1[Сумма заказа])</f>
        <v>555</v>
      </c>
    </row>
    <row r="16" spans="1:10" x14ac:dyDescent="0.25">
      <c r="A16" s="4">
        <v>44237</v>
      </c>
      <c r="B16">
        <v>16800</v>
      </c>
      <c r="C16" t="s">
        <v>11</v>
      </c>
      <c r="D16" t="s">
        <v>17</v>
      </c>
      <c r="E16" t="s">
        <v>18</v>
      </c>
    </row>
    <row r="17" spans="1:9" x14ac:dyDescent="0.25">
      <c r="A17" s="5">
        <v>44239</v>
      </c>
      <c r="B17">
        <v>7300</v>
      </c>
      <c r="C17" t="s">
        <v>8</v>
      </c>
      <c r="D17" t="s">
        <v>6</v>
      </c>
      <c r="E17" t="s">
        <v>7</v>
      </c>
    </row>
    <row r="18" spans="1:9" ht="16.5" thickBot="1" x14ac:dyDescent="0.3">
      <c r="A18" s="4">
        <v>44242</v>
      </c>
      <c r="B18">
        <v>11900</v>
      </c>
      <c r="C18" t="s">
        <v>5</v>
      </c>
      <c r="D18" t="s">
        <v>9</v>
      </c>
      <c r="E18" t="s">
        <v>10</v>
      </c>
    </row>
    <row r="19" spans="1:9" x14ac:dyDescent="0.25">
      <c r="A19" s="5">
        <v>44245</v>
      </c>
      <c r="B19">
        <v>4700</v>
      </c>
      <c r="C19" t="s">
        <v>14</v>
      </c>
      <c r="D19" t="s">
        <v>12</v>
      </c>
      <c r="E19" t="s">
        <v>13</v>
      </c>
      <c r="H19" s="9" t="s">
        <v>38</v>
      </c>
      <c r="I19" s="8" t="s">
        <v>40</v>
      </c>
    </row>
    <row r="20" spans="1:9" x14ac:dyDescent="0.25">
      <c r="A20" s="4">
        <v>44247</v>
      </c>
      <c r="B20">
        <v>22100</v>
      </c>
      <c r="C20" t="s">
        <v>5</v>
      </c>
      <c r="D20" t="s">
        <v>15</v>
      </c>
      <c r="E20" t="s">
        <v>16</v>
      </c>
      <c r="H20" s="14">
        <v>3200</v>
      </c>
      <c r="I20">
        <v>1</v>
      </c>
    </row>
    <row r="21" spans="1:9" x14ac:dyDescent="0.25">
      <c r="A21" s="5">
        <v>44249</v>
      </c>
      <c r="B21">
        <v>6400</v>
      </c>
      <c r="C21" t="s">
        <v>19</v>
      </c>
      <c r="D21" t="s">
        <v>17</v>
      </c>
      <c r="E21" t="s">
        <v>18</v>
      </c>
      <c r="H21" s="14">
        <v>5095.652173913044</v>
      </c>
      <c r="I21">
        <v>37</v>
      </c>
    </row>
    <row r="22" spans="1:9" x14ac:dyDescent="0.25">
      <c r="A22" s="4">
        <v>44252</v>
      </c>
      <c r="B22">
        <v>8700</v>
      </c>
      <c r="C22" t="s">
        <v>11</v>
      </c>
      <c r="D22" t="s">
        <v>6</v>
      </c>
      <c r="E22" t="s">
        <v>7</v>
      </c>
      <c r="H22" s="14">
        <v>6991.304347826087</v>
      </c>
      <c r="I22">
        <v>91</v>
      </c>
    </row>
    <row r="23" spans="1:9" x14ac:dyDescent="0.25">
      <c r="A23" s="5">
        <v>44255</v>
      </c>
      <c r="B23">
        <v>3900</v>
      </c>
      <c r="C23" t="s">
        <v>20</v>
      </c>
      <c r="D23" t="s">
        <v>9</v>
      </c>
      <c r="E23" t="s">
        <v>10</v>
      </c>
      <c r="H23" s="14">
        <v>8886.95652173913</v>
      </c>
      <c r="I23">
        <v>79</v>
      </c>
    </row>
    <row r="24" spans="1:9" x14ac:dyDescent="0.25">
      <c r="A24" s="4">
        <v>44258</v>
      </c>
      <c r="B24">
        <v>17200</v>
      </c>
      <c r="C24" t="s">
        <v>5</v>
      </c>
      <c r="D24" t="s">
        <v>12</v>
      </c>
      <c r="E24" t="s">
        <v>13</v>
      </c>
      <c r="H24" s="14">
        <v>10782.608695652174</v>
      </c>
      <c r="I24">
        <v>73</v>
      </c>
    </row>
    <row r="25" spans="1:9" x14ac:dyDescent="0.25">
      <c r="A25" s="5">
        <v>44260</v>
      </c>
      <c r="B25">
        <v>7600</v>
      </c>
      <c r="C25" t="s">
        <v>8</v>
      </c>
      <c r="D25" t="s">
        <v>15</v>
      </c>
      <c r="E25" t="s">
        <v>16</v>
      </c>
      <c r="H25" s="14">
        <v>12678.260869565218</v>
      </c>
      <c r="I25">
        <v>34</v>
      </c>
    </row>
    <row r="26" spans="1:9" x14ac:dyDescent="0.25">
      <c r="A26" s="4">
        <v>44263</v>
      </c>
      <c r="B26">
        <v>12300</v>
      </c>
      <c r="C26" t="s">
        <v>11</v>
      </c>
      <c r="D26" t="s">
        <v>17</v>
      </c>
      <c r="E26" t="s">
        <v>18</v>
      </c>
      <c r="H26" s="14">
        <v>14573.91304347826</v>
      </c>
      <c r="I26">
        <v>18</v>
      </c>
    </row>
    <row r="27" spans="1:9" x14ac:dyDescent="0.25">
      <c r="A27" s="5">
        <v>44265</v>
      </c>
      <c r="B27">
        <v>5100</v>
      </c>
      <c r="C27" t="s">
        <v>14</v>
      </c>
      <c r="D27" t="s">
        <v>6</v>
      </c>
      <c r="E27" t="s">
        <v>7</v>
      </c>
      <c r="H27" s="14">
        <v>16469.565217391304</v>
      </c>
      <c r="I27">
        <v>27</v>
      </c>
    </row>
    <row r="28" spans="1:9" x14ac:dyDescent="0.25">
      <c r="A28" s="4">
        <v>44267</v>
      </c>
      <c r="B28">
        <v>19400</v>
      </c>
      <c r="C28" t="s">
        <v>5</v>
      </c>
      <c r="D28" t="s">
        <v>9</v>
      </c>
      <c r="E28" t="s">
        <v>10</v>
      </c>
      <c r="H28" s="14">
        <v>18365.217391304348</v>
      </c>
      <c r="I28">
        <v>26</v>
      </c>
    </row>
    <row r="29" spans="1:9" x14ac:dyDescent="0.25">
      <c r="A29" s="5">
        <v>44270</v>
      </c>
      <c r="B29">
        <v>8900</v>
      </c>
      <c r="C29" t="s">
        <v>19</v>
      </c>
      <c r="D29" t="s">
        <v>12</v>
      </c>
      <c r="E29" t="s">
        <v>13</v>
      </c>
      <c r="H29" s="14">
        <v>20260.869565217392</v>
      </c>
      <c r="I29">
        <v>30</v>
      </c>
    </row>
    <row r="30" spans="1:9" x14ac:dyDescent="0.25">
      <c r="A30" s="4">
        <v>44273</v>
      </c>
      <c r="B30">
        <v>4200</v>
      </c>
      <c r="C30" t="s">
        <v>20</v>
      </c>
      <c r="D30" t="s">
        <v>15</v>
      </c>
      <c r="E30" t="s">
        <v>16</v>
      </c>
      <c r="H30" s="14">
        <v>22156.521739130436</v>
      </c>
      <c r="I30">
        <v>32</v>
      </c>
    </row>
    <row r="31" spans="1:9" x14ac:dyDescent="0.25">
      <c r="A31" s="5">
        <v>44275</v>
      </c>
      <c r="B31">
        <v>25600</v>
      </c>
      <c r="C31" t="s">
        <v>5</v>
      </c>
      <c r="D31" t="s">
        <v>17</v>
      </c>
      <c r="E31" t="s">
        <v>18</v>
      </c>
      <c r="H31" s="14">
        <v>24052.17391304348</v>
      </c>
      <c r="I31">
        <v>19</v>
      </c>
    </row>
    <row r="32" spans="1:9" x14ac:dyDescent="0.25">
      <c r="A32" s="4">
        <v>44277</v>
      </c>
      <c r="B32">
        <v>7100</v>
      </c>
      <c r="C32" t="s">
        <v>8</v>
      </c>
      <c r="D32" t="s">
        <v>6</v>
      </c>
      <c r="E32" t="s">
        <v>7</v>
      </c>
      <c r="H32" s="14">
        <v>25947.82608695652</v>
      </c>
      <c r="I32">
        <v>25</v>
      </c>
    </row>
    <row r="33" spans="1:10" x14ac:dyDescent="0.25">
      <c r="A33" s="5">
        <v>44280</v>
      </c>
      <c r="B33">
        <v>11600</v>
      </c>
      <c r="C33" t="s">
        <v>11</v>
      </c>
      <c r="D33" t="s">
        <v>9</v>
      </c>
      <c r="E33" t="s">
        <v>10</v>
      </c>
      <c r="H33" s="14">
        <v>27843.478260869564</v>
      </c>
      <c r="I33">
        <v>16</v>
      </c>
    </row>
    <row r="34" spans="1:10" x14ac:dyDescent="0.25">
      <c r="A34" s="4">
        <v>44283</v>
      </c>
      <c r="B34">
        <v>5800</v>
      </c>
      <c r="C34" t="s">
        <v>14</v>
      </c>
      <c r="D34" t="s">
        <v>12</v>
      </c>
      <c r="E34" t="s">
        <v>13</v>
      </c>
      <c r="H34" s="14">
        <v>29739.130434782608</v>
      </c>
      <c r="I34">
        <v>14</v>
      </c>
    </row>
    <row r="35" spans="1:10" x14ac:dyDescent="0.25">
      <c r="A35" s="5">
        <v>44285</v>
      </c>
      <c r="B35">
        <v>13700</v>
      </c>
      <c r="C35" t="s">
        <v>5</v>
      </c>
      <c r="D35" t="s">
        <v>15</v>
      </c>
      <c r="E35" t="s">
        <v>16</v>
      </c>
      <c r="H35" s="14">
        <v>31634.782608695652</v>
      </c>
      <c r="I35">
        <v>10</v>
      </c>
    </row>
    <row r="36" spans="1:10" x14ac:dyDescent="0.25">
      <c r="A36" s="4">
        <v>44288</v>
      </c>
      <c r="B36">
        <v>9300</v>
      </c>
      <c r="C36" t="s">
        <v>19</v>
      </c>
      <c r="D36" t="s">
        <v>17</v>
      </c>
      <c r="E36" t="s">
        <v>18</v>
      </c>
      <c r="H36" s="14">
        <v>33530.434782608696</v>
      </c>
      <c r="I36">
        <v>4</v>
      </c>
    </row>
    <row r="37" spans="1:10" x14ac:dyDescent="0.25">
      <c r="A37" s="5">
        <v>44291</v>
      </c>
      <c r="B37">
        <v>4600</v>
      </c>
      <c r="C37" t="s">
        <v>20</v>
      </c>
      <c r="D37" t="s">
        <v>6</v>
      </c>
      <c r="E37" t="s">
        <v>7</v>
      </c>
      <c r="H37" s="14">
        <v>35426.086956521744</v>
      </c>
      <c r="I37">
        <v>9</v>
      </c>
    </row>
    <row r="38" spans="1:10" x14ac:dyDescent="0.25">
      <c r="A38" s="4">
        <v>44294</v>
      </c>
      <c r="B38">
        <v>18900</v>
      </c>
      <c r="C38" t="s">
        <v>5</v>
      </c>
      <c r="D38" t="s">
        <v>9</v>
      </c>
      <c r="E38" t="s">
        <v>10</v>
      </c>
      <c r="H38" s="14">
        <v>37321.739130434784</v>
      </c>
      <c r="I38">
        <v>3</v>
      </c>
    </row>
    <row r="39" spans="1:10" x14ac:dyDescent="0.25">
      <c r="A39" s="5">
        <v>44296</v>
      </c>
      <c r="B39">
        <v>7800</v>
      </c>
      <c r="C39" t="s">
        <v>8</v>
      </c>
      <c r="D39" t="s">
        <v>12</v>
      </c>
      <c r="E39" t="s">
        <v>13</v>
      </c>
      <c r="H39" s="14">
        <v>39217.391304347824</v>
      </c>
      <c r="I39">
        <v>2</v>
      </c>
    </row>
    <row r="40" spans="1:10" x14ac:dyDescent="0.25">
      <c r="A40" s="4">
        <v>44298</v>
      </c>
      <c r="B40">
        <v>14200</v>
      </c>
      <c r="C40" t="s">
        <v>11</v>
      </c>
      <c r="D40" t="s">
        <v>15</v>
      </c>
      <c r="E40" t="s">
        <v>16</v>
      </c>
      <c r="H40" s="14">
        <v>41113.043478260872</v>
      </c>
      <c r="I40">
        <v>1</v>
      </c>
    </row>
    <row r="41" spans="1:10" x14ac:dyDescent="0.25">
      <c r="A41" s="5">
        <v>44301</v>
      </c>
      <c r="B41">
        <v>5400</v>
      </c>
      <c r="C41" t="s">
        <v>14</v>
      </c>
      <c r="D41" t="s">
        <v>17</v>
      </c>
      <c r="E41" t="s">
        <v>18</v>
      </c>
      <c r="H41" s="14">
        <v>43008.695652173912</v>
      </c>
      <c r="I41">
        <v>2</v>
      </c>
    </row>
    <row r="42" spans="1:10" x14ac:dyDescent="0.25">
      <c r="A42" s="4">
        <v>44304</v>
      </c>
      <c r="B42">
        <v>20800</v>
      </c>
      <c r="C42" t="s">
        <v>5</v>
      </c>
      <c r="D42" t="s">
        <v>6</v>
      </c>
      <c r="E42" t="s">
        <v>7</v>
      </c>
      <c r="H42" s="14">
        <v>44904.34782608696</v>
      </c>
      <c r="I42">
        <v>1</v>
      </c>
    </row>
    <row r="43" spans="1:10" ht="16.5" thickBot="1" x14ac:dyDescent="0.3">
      <c r="A43" s="5">
        <v>44306</v>
      </c>
      <c r="B43">
        <v>8600</v>
      </c>
      <c r="C43" t="s">
        <v>19</v>
      </c>
      <c r="D43" t="s">
        <v>9</v>
      </c>
      <c r="E43" t="s">
        <v>10</v>
      </c>
      <c r="H43" s="7" t="s">
        <v>39</v>
      </c>
      <c r="I43" s="7">
        <v>1</v>
      </c>
    </row>
    <row r="44" spans="1:10" x14ac:dyDescent="0.25">
      <c r="A44" s="4">
        <v>44308</v>
      </c>
      <c r="B44">
        <v>3700</v>
      </c>
      <c r="C44" t="s">
        <v>20</v>
      </c>
      <c r="D44" t="s">
        <v>12</v>
      </c>
      <c r="E44" t="s">
        <v>13</v>
      </c>
    </row>
    <row r="45" spans="1:10" ht="16.5" thickBot="1" x14ac:dyDescent="0.3">
      <c r="A45" s="5">
        <v>44311</v>
      </c>
      <c r="B45">
        <v>16300</v>
      </c>
      <c r="C45" t="s">
        <v>11</v>
      </c>
      <c r="D45" t="s">
        <v>15</v>
      </c>
      <c r="E45" t="s">
        <v>16</v>
      </c>
    </row>
    <row r="46" spans="1:10" x14ac:dyDescent="0.25">
      <c r="A46" s="4">
        <v>44314</v>
      </c>
      <c r="B46">
        <v>7200</v>
      </c>
      <c r="C46" t="s">
        <v>8</v>
      </c>
      <c r="D46" t="s">
        <v>17</v>
      </c>
      <c r="E46" t="s">
        <v>18</v>
      </c>
      <c r="H46" s="17" t="s">
        <v>63</v>
      </c>
      <c r="I46" s="8" t="s">
        <v>38</v>
      </c>
      <c r="J46" s="8" t="s">
        <v>40</v>
      </c>
    </row>
    <row r="47" spans="1:10" x14ac:dyDescent="0.25">
      <c r="A47" s="5">
        <v>44316</v>
      </c>
      <c r="B47">
        <v>12800</v>
      </c>
      <c r="C47" t="s">
        <v>5</v>
      </c>
      <c r="D47" t="s">
        <v>6</v>
      </c>
      <c r="E47" t="s">
        <v>7</v>
      </c>
      <c r="H47" s="17">
        <v>5000</v>
      </c>
      <c r="I47">
        <v>5000</v>
      </c>
      <c r="J47">
        <v>9</v>
      </c>
    </row>
    <row r="48" spans="1:10" x14ac:dyDescent="0.25">
      <c r="A48" s="4">
        <v>44319</v>
      </c>
      <c r="B48">
        <v>5900</v>
      </c>
      <c r="C48" t="s">
        <v>14</v>
      </c>
      <c r="D48" t="s">
        <v>9</v>
      </c>
      <c r="E48" t="s">
        <v>10</v>
      </c>
      <c r="H48" s="17">
        <v>10000</v>
      </c>
      <c r="I48">
        <v>10000</v>
      </c>
      <c r="J48">
        <v>23</v>
      </c>
    </row>
    <row r="49" spans="1:10" x14ac:dyDescent="0.25">
      <c r="A49" s="5">
        <v>44321</v>
      </c>
      <c r="B49">
        <v>23400</v>
      </c>
      <c r="C49" t="s">
        <v>5</v>
      </c>
      <c r="D49" t="s">
        <v>12</v>
      </c>
      <c r="E49" t="s">
        <v>13</v>
      </c>
      <c r="H49" s="17">
        <v>15000</v>
      </c>
      <c r="I49">
        <v>15000</v>
      </c>
      <c r="J49">
        <v>8</v>
      </c>
    </row>
    <row r="50" spans="1:10" x14ac:dyDescent="0.25">
      <c r="A50" s="4">
        <v>44324</v>
      </c>
      <c r="B50">
        <v>8800</v>
      </c>
      <c r="C50" t="s">
        <v>19</v>
      </c>
      <c r="D50" t="s">
        <v>15</v>
      </c>
      <c r="E50" t="s">
        <v>16</v>
      </c>
      <c r="H50" s="17">
        <v>20000</v>
      </c>
      <c r="I50">
        <v>20000</v>
      </c>
      <c r="J50">
        <v>9</v>
      </c>
    </row>
    <row r="51" spans="1:10" x14ac:dyDescent="0.25">
      <c r="A51" s="5">
        <v>44326</v>
      </c>
      <c r="B51">
        <v>4100</v>
      </c>
      <c r="C51" t="s">
        <v>20</v>
      </c>
      <c r="D51" t="s">
        <v>17</v>
      </c>
      <c r="E51" t="s">
        <v>18</v>
      </c>
      <c r="H51" s="17">
        <v>25000</v>
      </c>
      <c r="I51">
        <v>25000</v>
      </c>
      <c r="J51">
        <v>4</v>
      </c>
    </row>
    <row r="52" spans="1:10" x14ac:dyDescent="0.25">
      <c r="A52" s="4">
        <v>44328</v>
      </c>
      <c r="B52">
        <v>17800</v>
      </c>
      <c r="C52" t="s">
        <v>11</v>
      </c>
      <c r="D52" t="s">
        <v>6</v>
      </c>
      <c r="E52" t="s">
        <v>7</v>
      </c>
      <c r="H52" s="17">
        <v>30000</v>
      </c>
      <c r="I52">
        <v>30000</v>
      </c>
      <c r="J52">
        <v>1</v>
      </c>
    </row>
    <row r="53" spans="1:10" x14ac:dyDescent="0.25">
      <c r="A53" s="5">
        <v>44331</v>
      </c>
      <c r="B53">
        <v>7500</v>
      </c>
      <c r="C53" t="s">
        <v>8</v>
      </c>
      <c r="D53" t="s">
        <v>9</v>
      </c>
      <c r="E53" t="s">
        <v>10</v>
      </c>
      <c r="H53" s="17">
        <v>35000</v>
      </c>
      <c r="I53">
        <v>35000</v>
      </c>
      <c r="J53">
        <v>0</v>
      </c>
    </row>
    <row r="54" spans="1:10" x14ac:dyDescent="0.25">
      <c r="A54" s="4">
        <v>44334</v>
      </c>
      <c r="B54">
        <v>15200</v>
      </c>
      <c r="C54" t="s">
        <v>5</v>
      </c>
      <c r="D54" t="s">
        <v>12</v>
      </c>
      <c r="E54" t="s">
        <v>13</v>
      </c>
      <c r="H54" s="17">
        <v>40000</v>
      </c>
      <c r="I54">
        <v>40000</v>
      </c>
      <c r="J54">
        <v>0</v>
      </c>
    </row>
    <row r="55" spans="1:10" x14ac:dyDescent="0.25">
      <c r="A55" s="5">
        <v>44336</v>
      </c>
      <c r="B55">
        <v>6300</v>
      </c>
      <c r="C55" t="s">
        <v>14</v>
      </c>
      <c r="D55" t="s">
        <v>15</v>
      </c>
      <c r="E55" t="s">
        <v>16</v>
      </c>
      <c r="H55" s="17">
        <v>45000</v>
      </c>
      <c r="I55">
        <v>45000</v>
      </c>
      <c r="J55">
        <v>0</v>
      </c>
    </row>
    <row r="56" spans="1:10" ht="16.5" thickBot="1" x14ac:dyDescent="0.3">
      <c r="A56" s="4">
        <v>44338</v>
      </c>
      <c r="B56">
        <v>21700</v>
      </c>
      <c r="C56" t="s">
        <v>5</v>
      </c>
      <c r="D56" t="s">
        <v>17</v>
      </c>
      <c r="E56" t="s">
        <v>18</v>
      </c>
      <c r="I56" s="7" t="s">
        <v>39</v>
      </c>
      <c r="J56" s="7">
        <v>0</v>
      </c>
    </row>
    <row r="57" spans="1:10" x14ac:dyDescent="0.25">
      <c r="A57" s="5">
        <v>44341</v>
      </c>
      <c r="B57">
        <v>9100</v>
      </c>
      <c r="C57" t="s">
        <v>19</v>
      </c>
      <c r="D57" t="s">
        <v>6</v>
      </c>
      <c r="E57" t="s">
        <v>7</v>
      </c>
    </row>
    <row r="58" spans="1:10" x14ac:dyDescent="0.25">
      <c r="A58" s="4">
        <v>44344</v>
      </c>
      <c r="B58">
        <v>4500</v>
      </c>
      <c r="C58" t="s">
        <v>20</v>
      </c>
      <c r="D58" t="s">
        <v>9</v>
      </c>
      <c r="E58" t="s">
        <v>10</v>
      </c>
    </row>
    <row r="59" spans="1:10" x14ac:dyDescent="0.25">
      <c r="A59" s="5">
        <v>44346</v>
      </c>
      <c r="B59">
        <v>19600</v>
      </c>
      <c r="C59" t="s">
        <v>11</v>
      </c>
      <c r="D59" t="s">
        <v>12</v>
      </c>
      <c r="E59" t="s">
        <v>13</v>
      </c>
    </row>
    <row r="60" spans="1:10" x14ac:dyDescent="0.25">
      <c r="A60" s="4">
        <v>44349</v>
      </c>
      <c r="B60">
        <v>8200</v>
      </c>
      <c r="C60" t="s">
        <v>8</v>
      </c>
      <c r="D60" t="s">
        <v>15</v>
      </c>
      <c r="E60" t="s">
        <v>16</v>
      </c>
    </row>
    <row r="61" spans="1:10" x14ac:dyDescent="0.25">
      <c r="A61" s="5">
        <v>44352</v>
      </c>
      <c r="B61">
        <v>13900</v>
      </c>
      <c r="C61" t="s">
        <v>5</v>
      </c>
      <c r="D61" t="s">
        <v>17</v>
      </c>
      <c r="E61" t="s">
        <v>18</v>
      </c>
    </row>
    <row r="62" spans="1:10" x14ac:dyDescent="0.25">
      <c r="A62" s="4">
        <v>44355</v>
      </c>
      <c r="B62">
        <v>5700</v>
      </c>
      <c r="C62" t="s">
        <v>14</v>
      </c>
      <c r="D62" t="s">
        <v>6</v>
      </c>
      <c r="E62" t="s">
        <v>7</v>
      </c>
    </row>
    <row r="63" spans="1:10" x14ac:dyDescent="0.25">
      <c r="A63" s="5">
        <v>44357</v>
      </c>
      <c r="B63">
        <v>24800</v>
      </c>
      <c r="C63" t="s">
        <v>5</v>
      </c>
      <c r="D63" t="s">
        <v>9</v>
      </c>
      <c r="E63" t="s">
        <v>10</v>
      </c>
    </row>
    <row r="64" spans="1:10" x14ac:dyDescent="0.25">
      <c r="A64" s="4">
        <v>44359</v>
      </c>
      <c r="B64">
        <v>9500</v>
      </c>
      <c r="C64" t="s">
        <v>19</v>
      </c>
      <c r="D64" t="s">
        <v>12</v>
      </c>
      <c r="E64" t="s">
        <v>13</v>
      </c>
    </row>
    <row r="65" spans="1:5" x14ac:dyDescent="0.25">
      <c r="A65" s="5">
        <v>44362</v>
      </c>
      <c r="B65">
        <v>4800</v>
      </c>
      <c r="C65" t="s">
        <v>20</v>
      </c>
      <c r="D65" t="s">
        <v>15</v>
      </c>
      <c r="E65" t="s">
        <v>16</v>
      </c>
    </row>
    <row r="66" spans="1:5" x14ac:dyDescent="0.25">
      <c r="A66" s="4">
        <v>44365</v>
      </c>
      <c r="B66">
        <v>18400</v>
      </c>
      <c r="C66" t="s">
        <v>11</v>
      </c>
      <c r="D66" t="s">
        <v>17</v>
      </c>
      <c r="E66" t="s">
        <v>18</v>
      </c>
    </row>
    <row r="67" spans="1:5" x14ac:dyDescent="0.25">
      <c r="A67" s="5">
        <v>44367</v>
      </c>
      <c r="B67">
        <v>7900</v>
      </c>
      <c r="C67" t="s">
        <v>8</v>
      </c>
      <c r="D67" t="s">
        <v>6</v>
      </c>
      <c r="E67" t="s">
        <v>7</v>
      </c>
    </row>
    <row r="68" spans="1:5" x14ac:dyDescent="0.25">
      <c r="A68" s="4">
        <v>44369</v>
      </c>
      <c r="B68">
        <v>16700</v>
      </c>
      <c r="C68" t="s">
        <v>5</v>
      </c>
      <c r="D68" t="s">
        <v>9</v>
      </c>
      <c r="E68" t="s">
        <v>10</v>
      </c>
    </row>
    <row r="69" spans="1:5" x14ac:dyDescent="0.25">
      <c r="A69" s="5">
        <v>44372</v>
      </c>
      <c r="B69">
        <v>6100</v>
      </c>
      <c r="C69" t="s">
        <v>14</v>
      </c>
      <c r="D69" t="s">
        <v>12</v>
      </c>
      <c r="E69" t="s">
        <v>13</v>
      </c>
    </row>
    <row r="70" spans="1:5" x14ac:dyDescent="0.25">
      <c r="A70" s="4">
        <v>44375</v>
      </c>
      <c r="B70">
        <v>22300</v>
      </c>
      <c r="C70" t="s">
        <v>5</v>
      </c>
      <c r="D70" t="s">
        <v>15</v>
      </c>
      <c r="E70" t="s">
        <v>16</v>
      </c>
    </row>
    <row r="71" spans="1:5" x14ac:dyDescent="0.25">
      <c r="A71" s="5">
        <v>44377</v>
      </c>
      <c r="B71">
        <v>8700</v>
      </c>
      <c r="C71" t="s">
        <v>19</v>
      </c>
      <c r="D71" t="s">
        <v>17</v>
      </c>
      <c r="E71" t="s">
        <v>18</v>
      </c>
    </row>
    <row r="72" spans="1:5" x14ac:dyDescent="0.25">
      <c r="A72" s="4">
        <v>44380</v>
      </c>
      <c r="B72">
        <v>4400</v>
      </c>
      <c r="C72" t="s">
        <v>20</v>
      </c>
      <c r="D72" t="s">
        <v>6</v>
      </c>
      <c r="E72" t="s">
        <v>7</v>
      </c>
    </row>
    <row r="73" spans="1:5" x14ac:dyDescent="0.25">
      <c r="A73" s="5">
        <v>44382</v>
      </c>
      <c r="B73">
        <v>20100</v>
      </c>
      <c r="C73" t="s">
        <v>11</v>
      </c>
      <c r="D73" t="s">
        <v>9</v>
      </c>
      <c r="E73" t="s">
        <v>10</v>
      </c>
    </row>
    <row r="74" spans="1:5" x14ac:dyDescent="0.25">
      <c r="A74" s="4">
        <v>44385</v>
      </c>
      <c r="B74">
        <v>8300</v>
      </c>
      <c r="C74" t="s">
        <v>8</v>
      </c>
      <c r="D74" t="s">
        <v>12</v>
      </c>
      <c r="E74" t="s">
        <v>13</v>
      </c>
    </row>
    <row r="75" spans="1:5" x14ac:dyDescent="0.25">
      <c r="A75" s="5">
        <v>44387</v>
      </c>
      <c r="B75">
        <v>14600</v>
      </c>
      <c r="C75" t="s">
        <v>5</v>
      </c>
      <c r="D75" t="s">
        <v>15</v>
      </c>
      <c r="E75" t="s">
        <v>16</v>
      </c>
    </row>
    <row r="76" spans="1:5" x14ac:dyDescent="0.25">
      <c r="A76" s="4">
        <v>44389</v>
      </c>
      <c r="B76">
        <v>5200</v>
      </c>
      <c r="C76" t="s">
        <v>14</v>
      </c>
      <c r="D76" t="s">
        <v>17</v>
      </c>
      <c r="E76" t="s">
        <v>18</v>
      </c>
    </row>
    <row r="77" spans="1:5" x14ac:dyDescent="0.25">
      <c r="A77" s="5">
        <v>44392</v>
      </c>
      <c r="B77">
        <v>26400</v>
      </c>
      <c r="C77" t="s">
        <v>5</v>
      </c>
      <c r="D77" t="s">
        <v>6</v>
      </c>
      <c r="E77" t="s">
        <v>7</v>
      </c>
    </row>
    <row r="78" spans="1:5" x14ac:dyDescent="0.25">
      <c r="A78" s="4">
        <v>44395</v>
      </c>
      <c r="B78">
        <v>9800</v>
      </c>
      <c r="C78" t="s">
        <v>19</v>
      </c>
      <c r="D78" t="s">
        <v>9</v>
      </c>
      <c r="E78" t="s">
        <v>10</v>
      </c>
    </row>
    <row r="79" spans="1:5" x14ac:dyDescent="0.25">
      <c r="A79" s="5">
        <v>44397</v>
      </c>
      <c r="B79">
        <v>4900</v>
      </c>
      <c r="C79" t="s">
        <v>20</v>
      </c>
      <c r="D79" t="s">
        <v>12</v>
      </c>
      <c r="E79" t="s">
        <v>13</v>
      </c>
    </row>
    <row r="80" spans="1:5" x14ac:dyDescent="0.25">
      <c r="A80" s="4">
        <v>44399</v>
      </c>
      <c r="B80">
        <v>17900</v>
      </c>
      <c r="C80" t="s">
        <v>11</v>
      </c>
      <c r="D80" t="s">
        <v>15</v>
      </c>
      <c r="E80" t="s">
        <v>16</v>
      </c>
    </row>
    <row r="81" spans="1:5" x14ac:dyDescent="0.25">
      <c r="A81" s="5">
        <v>44402</v>
      </c>
      <c r="B81">
        <v>7700</v>
      </c>
      <c r="C81" t="s">
        <v>8</v>
      </c>
      <c r="D81" t="s">
        <v>17</v>
      </c>
      <c r="E81" t="s">
        <v>18</v>
      </c>
    </row>
    <row r="82" spans="1:5" x14ac:dyDescent="0.25">
      <c r="A82" s="4">
        <v>44405</v>
      </c>
      <c r="B82">
        <v>15800</v>
      </c>
      <c r="C82" t="s">
        <v>5</v>
      </c>
      <c r="D82" t="s">
        <v>6</v>
      </c>
      <c r="E82" t="s">
        <v>7</v>
      </c>
    </row>
    <row r="83" spans="1:5" x14ac:dyDescent="0.25">
      <c r="A83" s="5">
        <v>44407</v>
      </c>
      <c r="B83">
        <v>6500</v>
      </c>
      <c r="C83" t="s">
        <v>14</v>
      </c>
      <c r="D83" t="s">
        <v>9</v>
      </c>
      <c r="E83" t="s">
        <v>10</v>
      </c>
    </row>
    <row r="84" spans="1:5" x14ac:dyDescent="0.25">
      <c r="A84" s="4">
        <v>44410</v>
      </c>
      <c r="B84">
        <v>23900</v>
      </c>
      <c r="C84" t="s">
        <v>5</v>
      </c>
      <c r="D84" t="s">
        <v>12</v>
      </c>
      <c r="E84" t="s">
        <v>13</v>
      </c>
    </row>
    <row r="85" spans="1:5" x14ac:dyDescent="0.25">
      <c r="A85" s="5">
        <v>44413</v>
      </c>
      <c r="B85">
        <v>9200</v>
      </c>
      <c r="C85" t="s">
        <v>19</v>
      </c>
      <c r="D85" t="s">
        <v>15</v>
      </c>
      <c r="E85" t="s">
        <v>16</v>
      </c>
    </row>
    <row r="86" spans="1:5" x14ac:dyDescent="0.25">
      <c r="A86" s="4">
        <v>44416</v>
      </c>
      <c r="B86">
        <v>4700</v>
      </c>
      <c r="C86" t="s">
        <v>20</v>
      </c>
      <c r="D86" t="s">
        <v>17</v>
      </c>
      <c r="E86" t="s">
        <v>18</v>
      </c>
    </row>
    <row r="87" spans="1:5" x14ac:dyDescent="0.25">
      <c r="A87" s="5">
        <v>44418</v>
      </c>
      <c r="B87">
        <v>19300</v>
      </c>
      <c r="C87" t="s">
        <v>11</v>
      </c>
      <c r="D87" t="s">
        <v>6</v>
      </c>
      <c r="E87" t="s">
        <v>7</v>
      </c>
    </row>
    <row r="88" spans="1:5" x14ac:dyDescent="0.25">
      <c r="A88" s="4">
        <v>44420</v>
      </c>
      <c r="B88">
        <v>8100</v>
      </c>
      <c r="C88" t="s">
        <v>8</v>
      </c>
      <c r="D88" t="s">
        <v>9</v>
      </c>
      <c r="E88" t="s">
        <v>10</v>
      </c>
    </row>
    <row r="89" spans="1:5" x14ac:dyDescent="0.25">
      <c r="A89" s="5">
        <v>44423</v>
      </c>
      <c r="B89">
        <v>16200</v>
      </c>
      <c r="C89" t="s">
        <v>5</v>
      </c>
      <c r="D89" t="s">
        <v>12</v>
      </c>
      <c r="E89" t="s">
        <v>13</v>
      </c>
    </row>
    <row r="90" spans="1:5" x14ac:dyDescent="0.25">
      <c r="A90" s="4">
        <v>44426</v>
      </c>
      <c r="B90">
        <v>5900</v>
      </c>
      <c r="C90" t="s">
        <v>14</v>
      </c>
      <c r="D90" t="s">
        <v>15</v>
      </c>
      <c r="E90" t="s">
        <v>16</v>
      </c>
    </row>
    <row r="91" spans="1:5" x14ac:dyDescent="0.25">
      <c r="A91" s="5">
        <v>44428</v>
      </c>
      <c r="B91">
        <v>25100</v>
      </c>
      <c r="C91" t="s">
        <v>5</v>
      </c>
      <c r="D91" t="s">
        <v>17</v>
      </c>
      <c r="E91" t="s">
        <v>18</v>
      </c>
    </row>
    <row r="92" spans="1:5" x14ac:dyDescent="0.25">
      <c r="A92" s="4">
        <v>44430</v>
      </c>
      <c r="B92">
        <v>9600</v>
      </c>
      <c r="C92" t="s">
        <v>19</v>
      </c>
      <c r="D92" t="s">
        <v>6</v>
      </c>
      <c r="E92" t="s">
        <v>7</v>
      </c>
    </row>
    <row r="93" spans="1:5" x14ac:dyDescent="0.25">
      <c r="A93" s="5">
        <v>44433</v>
      </c>
      <c r="B93">
        <v>4300</v>
      </c>
      <c r="C93" t="s">
        <v>20</v>
      </c>
      <c r="D93" t="s">
        <v>9</v>
      </c>
      <c r="E93" t="s">
        <v>10</v>
      </c>
    </row>
    <row r="94" spans="1:5" x14ac:dyDescent="0.25">
      <c r="A94" s="4">
        <v>44436</v>
      </c>
      <c r="B94">
        <v>18700</v>
      </c>
      <c r="C94" t="s">
        <v>11</v>
      </c>
      <c r="D94" t="s">
        <v>12</v>
      </c>
      <c r="E94" t="s">
        <v>13</v>
      </c>
    </row>
    <row r="95" spans="1:5" x14ac:dyDescent="0.25">
      <c r="A95" s="5">
        <v>44438</v>
      </c>
      <c r="B95">
        <v>7400</v>
      </c>
      <c r="C95" t="s">
        <v>8</v>
      </c>
      <c r="D95" t="s">
        <v>15</v>
      </c>
      <c r="E95" t="s">
        <v>16</v>
      </c>
    </row>
    <row r="96" spans="1:5" x14ac:dyDescent="0.25">
      <c r="A96" s="4">
        <v>44441</v>
      </c>
      <c r="B96">
        <v>14800</v>
      </c>
      <c r="C96" t="s">
        <v>5</v>
      </c>
      <c r="D96" t="s">
        <v>17</v>
      </c>
      <c r="E96" t="s">
        <v>18</v>
      </c>
    </row>
    <row r="97" spans="1:5" x14ac:dyDescent="0.25">
      <c r="A97" s="5">
        <v>44444</v>
      </c>
      <c r="B97">
        <v>6200</v>
      </c>
      <c r="C97" t="s">
        <v>14</v>
      </c>
      <c r="D97" t="s">
        <v>6</v>
      </c>
      <c r="E97" t="s">
        <v>7</v>
      </c>
    </row>
    <row r="98" spans="1:5" x14ac:dyDescent="0.25">
      <c r="A98" s="4">
        <v>44447</v>
      </c>
      <c r="B98">
        <v>27600</v>
      </c>
      <c r="C98" t="s">
        <v>5</v>
      </c>
      <c r="D98" t="s">
        <v>9</v>
      </c>
      <c r="E98" t="s">
        <v>10</v>
      </c>
    </row>
    <row r="99" spans="1:5" x14ac:dyDescent="0.25">
      <c r="A99" s="5">
        <v>44449</v>
      </c>
      <c r="B99">
        <v>10100</v>
      </c>
      <c r="C99" t="s">
        <v>19</v>
      </c>
      <c r="D99" t="s">
        <v>12</v>
      </c>
      <c r="E99" t="s">
        <v>13</v>
      </c>
    </row>
    <row r="100" spans="1:5" x14ac:dyDescent="0.25">
      <c r="A100" s="4">
        <v>44451</v>
      </c>
      <c r="B100">
        <v>5100</v>
      </c>
      <c r="C100" t="s">
        <v>20</v>
      </c>
      <c r="D100" t="s">
        <v>15</v>
      </c>
      <c r="E100" t="s">
        <v>16</v>
      </c>
    </row>
    <row r="101" spans="1:5" x14ac:dyDescent="0.25">
      <c r="A101" s="5">
        <v>44454</v>
      </c>
      <c r="B101">
        <v>20800</v>
      </c>
      <c r="C101" t="s">
        <v>11</v>
      </c>
      <c r="D101" t="s">
        <v>17</v>
      </c>
      <c r="E101" t="s">
        <v>18</v>
      </c>
    </row>
    <row r="102" spans="1:5" x14ac:dyDescent="0.25">
      <c r="A102" s="4">
        <v>44457</v>
      </c>
      <c r="B102">
        <v>8500</v>
      </c>
      <c r="C102" t="s">
        <v>8</v>
      </c>
      <c r="D102" t="s">
        <v>6</v>
      </c>
      <c r="E102" t="s">
        <v>7</v>
      </c>
    </row>
    <row r="103" spans="1:5" x14ac:dyDescent="0.25">
      <c r="A103" s="5">
        <v>44459</v>
      </c>
      <c r="B103">
        <v>17400</v>
      </c>
      <c r="C103" t="s">
        <v>5</v>
      </c>
      <c r="D103" t="s">
        <v>9</v>
      </c>
      <c r="E103" t="s">
        <v>10</v>
      </c>
    </row>
    <row r="104" spans="1:5" x14ac:dyDescent="0.25">
      <c r="A104" s="4">
        <v>44461</v>
      </c>
      <c r="B104">
        <v>6700</v>
      </c>
      <c r="C104" t="s">
        <v>14</v>
      </c>
      <c r="D104" t="s">
        <v>12</v>
      </c>
      <c r="E104" t="s">
        <v>13</v>
      </c>
    </row>
    <row r="105" spans="1:5" x14ac:dyDescent="0.25">
      <c r="A105" s="5">
        <v>44464</v>
      </c>
      <c r="B105">
        <v>24200</v>
      </c>
      <c r="C105" t="s">
        <v>5</v>
      </c>
      <c r="D105" t="s">
        <v>15</v>
      </c>
      <c r="E105" t="s">
        <v>16</v>
      </c>
    </row>
    <row r="106" spans="1:5" x14ac:dyDescent="0.25">
      <c r="A106" s="4">
        <v>44467</v>
      </c>
      <c r="B106">
        <v>9300</v>
      </c>
      <c r="C106" t="s">
        <v>19</v>
      </c>
      <c r="D106" t="s">
        <v>17</v>
      </c>
      <c r="E106" t="s">
        <v>18</v>
      </c>
    </row>
    <row r="107" spans="1:5" x14ac:dyDescent="0.25">
      <c r="A107" s="5">
        <v>44469</v>
      </c>
      <c r="B107">
        <v>4600</v>
      </c>
      <c r="C107" t="s">
        <v>20</v>
      </c>
      <c r="D107" t="s">
        <v>6</v>
      </c>
      <c r="E107" t="s">
        <v>7</v>
      </c>
    </row>
    <row r="108" spans="1:5" x14ac:dyDescent="0.25">
      <c r="A108" s="4">
        <v>44472</v>
      </c>
      <c r="B108">
        <v>21900</v>
      </c>
      <c r="C108" t="s">
        <v>11</v>
      </c>
      <c r="D108" t="s">
        <v>9</v>
      </c>
      <c r="E108" t="s">
        <v>10</v>
      </c>
    </row>
    <row r="109" spans="1:5" x14ac:dyDescent="0.25">
      <c r="A109" s="5">
        <v>44474</v>
      </c>
      <c r="B109">
        <v>8800</v>
      </c>
      <c r="C109" t="s">
        <v>8</v>
      </c>
      <c r="D109" t="s">
        <v>12</v>
      </c>
      <c r="E109" t="s">
        <v>13</v>
      </c>
    </row>
    <row r="110" spans="1:5" x14ac:dyDescent="0.25">
      <c r="A110" s="4">
        <v>44477</v>
      </c>
      <c r="B110">
        <v>15700</v>
      </c>
      <c r="C110" t="s">
        <v>5</v>
      </c>
      <c r="D110" t="s">
        <v>15</v>
      </c>
      <c r="E110" t="s">
        <v>16</v>
      </c>
    </row>
    <row r="111" spans="1:5" x14ac:dyDescent="0.25">
      <c r="A111" s="5">
        <v>44479</v>
      </c>
      <c r="B111">
        <v>5400</v>
      </c>
      <c r="C111" t="s">
        <v>14</v>
      </c>
      <c r="D111" t="s">
        <v>17</v>
      </c>
      <c r="E111" t="s">
        <v>18</v>
      </c>
    </row>
    <row r="112" spans="1:5" x14ac:dyDescent="0.25">
      <c r="A112" s="4">
        <v>44481</v>
      </c>
      <c r="B112">
        <v>28900</v>
      </c>
      <c r="C112" t="s">
        <v>5</v>
      </c>
      <c r="D112" t="s">
        <v>6</v>
      </c>
      <c r="E112" t="s">
        <v>7</v>
      </c>
    </row>
    <row r="113" spans="1:5" x14ac:dyDescent="0.25">
      <c r="A113" s="5">
        <v>44484</v>
      </c>
      <c r="B113">
        <v>10400</v>
      </c>
      <c r="C113" t="s">
        <v>19</v>
      </c>
      <c r="D113" t="s">
        <v>9</v>
      </c>
      <c r="E113" t="s">
        <v>10</v>
      </c>
    </row>
    <row r="114" spans="1:5" x14ac:dyDescent="0.25">
      <c r="A114" s="4">
        <v>44487</v>
      </c>
      <c r="B114">
        <v>4800</v>
      </c>
      <c r="C114" t="s">
        <v>20</v>
      </c>
      <c r="D114" t="s">
        <v>12</v>
      </c>
      <c r="E114" t="s">
        <v>13</v>
      </c>
    </row>
    <row r="115" spans="1:5" x14ac:dyDescent="0.25">
      <c r="A115" s="5">
        <v>44489</v>
      </c>
      <c r="B115">
        <v>19600</v>
      </c>
      <c r="C115" t="s">
        <v>11</v>
      </c>
      <c r="D115" t="s">
        <v>15</v>
      </c>
      <c r="E115" t="s">
        <v>16</v>
      </c>
    </row>
    <row r="116" spans="1:5" x14ac:dyDescent="0.25">
      <c r="A116" s="4">
        <v>44491</v>
      </c>
      <c r="B116">
        <v>7900</v>
      </c>
      <c r="C116" t="s">
        <v>8</v>
      </c>
      <c r="D116" t="s">
        <v>17</v>
      </c>
      <c r="E116" t="s">
        <v>18</v>
      </c>
    </row>
    <row r="117" spans="1:5" x14ac:dyDescent="0.25">
      <c r="A117" s="5">
        <v>44494</v>
      </c>
      <c r="B117">
        <v>16900</v>
      </c>
      <c r="C117" t="s">
        <v>5</v>
      </c>
      <c r="D117" t="s">
        <v>6</v>
      </c>
      <c r="E117" t="s">
        <v>7</v>
      </c>
    </row>
    <row r="118" spans="1:5" x14ac:dyDescent="0.25">
      <c r="A118" s="4">
        <v>44497</v>
      </c>
      <c r="B118">
        <v>6100</v>
      </c>
      <c r="C118" t="s">
        <v>14</v>
      </c>
      <c r="D118" t="s">
        <v>9</v>
      </c>
      <c r="E118" t="s">
        <v>10</v>
      </c>
    </row>
    <row r="119" spans="1:5" x14ac:dyDescent="0.25">
      <c r="A119" s="5">
        <v>44499</v>
      </c>
      <c r="B119">
        <v>26700</v>
      </c>
      <c r="C119" t="s">
        <v>5</v>
      </c>
      <c r="D119" t="s">
        <v>12</v>
      </c>
      <c r="E119" t="s">
        <v>13</v>
      </c>
    </row>
    <row r="120" spans="1:5" x14ac:dyDescent="0.25">
      <c r="A120" s="4">
        <v>44502</v>
      </c>
      <c r="B120">
        <v>9700</v>
      </c>
      <c r="C120" t="s">
        <v>19</v>
      </c>
      <c r="D120" t="s">
        <v>15</v>
      </c>
      <c r="E120" t="s">
        <v>16</v>
      </c>
    </row>
    <row r="121" spans="1:5" x14ac:dyDescent="0.25">
      <c r="A121" s="5">
        <v>44505</v>
      </c>
      <c r="B121">
        <v>5200</v>
      </c>
      <c r="C121" t="s">
        <v>20</v>
      </c>
      <c r="D121" t="s">
        <v>17</v>
      </c>
      <c r="E121" t="s">
        <v>18</v>
      </c>
    </row>
    <row r="122" spans="1:5" x14ac:dyDescent="0.25">
      <c r="A122" s="4">
        <v>44508</v>
      </c>
      <c r="B122">
        <v>22400</v>
      </c>
      <c r="C122" t="s">
        <v>11</v>
      </c>
      <c r="D122" t="s">
        <v>6</v>
      </c>
      <c r="E122" t="s">
        <v>7</v>
      </c>
    </row>
    <row r="123" spans="1:5" x14ac:dyDescent="0.25">
      <c r="A123" s="5">
        <v>44510</v>
      </c>
      <c r="B123">
        <v>8600</v>
      </c>
      <c r="C123" t="s">
        <v>8</v>
      </c>
      <c r="D123" t="s">
        <v>9</v>
      </c>
      <c r="E123" t="s">
        <v>10</v>
      </c>
    </row>
    <row r="124" spans="1:5" x14ac:dyDescent="0.25">
      <c r="A124" s="4">
        <v>44512</v>
      </c>
      <c r="B124">
        <v>18200</v>
      </c>
      <c r="C124" t="s">
        <v>5</v>
      </c>
      <c r="D124" t="s">
        <v>12</v>
      </c>
      <c r="E124" t="s">
        <v>13</v>
      </c>
    </row>
    <row r="125" spans="1:5" x14ac:dyDescent="0.25">
      <c r="A125" s="5">
        <v>44515</v>
      </c>
      <c r="B125">
        <v>6800</v>
      </c>
      <c r="C125" t="s">
        <v>14</v>
      </c>
      <c r="D125" t="s">
        <v>15</v>
      </c>
      <c r="E125" t="s">
        <v>16</v>
      </c>
    </row>
    <row r="126" spans="1:5" x14ac:dyDescent="0.25">
      <c r="A126" s="4">
        <v>44518</v>
      </c>
      <c r="B126">
        <v>29800</v>
      </c>
      <c r="C126" t="s">
        <v>5</v>
      </c>
      <c r="D126" t="s">
        <v>17</v>
      </c>
      <c r="E126" t="s">
        <v>18</v>
      </c>
    </row>
    <row r="127" spans="1:5" x14ac:dyDescent="0.25">
      <c r="A127" s="5">
        <v>44520</v>
      </c>
      <c r="B127">
        <v>10800</v>
      </c>
      <c r="C127" t="s">
        <v>19</v>
      </c>
      <c r="D127" t="s">
        <v>6</v>
      </c>
      <c r="E127" t="s">
        <v>7</v>
      </c>
    </row>
    <row r="128" spans="1:5" x14ac:dyDescent="0.25">
      <c r="A128" s="4">
        <v>44522</v>
      </c>
      <c r="B128">
        <v>4900</v>
      </c>
      <c r="C128" t="s">
        <v>20</v>
      </c>
      <c r="D128" t="s">
        <v>9</v>
      </c>
      <c r="E128" t="s">
        <v>10</v>
      </c>
    </row>
    <row r="129" spans="1:5" x14ac:dyDescent="0.25">
      <c r="A129" s="5">
        <v>44525</v>
      </c>
      <c r="B129">
        <v>20300</v>
      </c>
      <c r="C129" t="s">
        <v>11</v>
      </c>
      <c r="D129" t="s">
        <v>12</v>
      </c>
      <c r="E129" t="s">
        <v>13</v>
      </c>
    </row>
    <row r="130" spans="1:5" x14ac:dyDescent="0.25">
      <c r="A130" s="4">
        <v>44528</v>
      </c>
      <c r="B130">
        <v>8200</v>
      </c>
      <c r="C130" t="s">
        <v>8</v>
      </c>
      <c r="D130" t="s">
        <v>15</v>
      </c>
      <c r="E130" t="s">
        <v>16</v>
      </c>
    </row>
    <row r="131" spans="1:5" x14ac:dyDescent="0.25">
      <c r="A131" s="5">
        <v>44530</v>
      </c>
      <c r="B131">
        <v>17600</v>
      </c>
      <c r="C131" t="s">
        <v>5</v>
      </c>
      <c r="D131" t="s">
        <v>17</v>
      </c>
      <c r="E131" t="s">
        <v>18</v>
      </c>
    </row>
    <row r="132" spans="1:5" x14ac:dyDescent="0.25">
      <c r="A132" s="4">
        <v>44532</v>
      </c>
      <c r="B132">
        <v>6300</v>
      </c>
      <c r="C132" t="s">
        <v>14</v>
      </c>
      <c r="D132" t="s">
        <v>6</v>
      </c>
      <c r="E132" t="s">
        <v>7</v>
      </c>
    </row>
    <row r="133" spans="1:5" x14ac:dyDescent="0.25">
      <c r="A133" s="5">
        <v>44535</v>
      </c>
      <c r="B133">
        <v>31200</v>
      </c>
      <c r="C133" t="s">
        <v>5</v>
      </c>
      <c r="D133" t="s">
        <v>9</v>
      </c>
      <c r="E133" t="s">
        <v>10</v>
      </c>
    </row>
    <row r="134" spans="1:5" x14ac:dyDescent="0.25">
      <c r="A134" s="4">
        <v>44538</v>
      </c>
      <c r="B134">
        <v>11500</v>
      </c>
      <c r="C134" t="s">
        <v>19</v>
      </c>
      <c r="D134" t="s">
        <v>12</v>
      </c>
      <c r="E134" t="s">
        <v>13</v>
      </c>
    </row>
    <row r="135" spans="1:5" x14ac:dyDescent="0.25">
      <c r="A135" s="5">
        <v>44540</v>
      </c>
      <c r="B135">
        <v>5600</v>
      </c>
      <c r="C135" t="s">
        <v>20</v>
      </c>
      <c r="D135" t="s">
        <v>15</v>
      </c>
      <c r="E135" t="s">
        <v>16</v>
      </c>
    </row>
    <row r="136" spans="1:5" x14ac:dyDescent="0.25">
      <c r="A136" s="4">
        <v>44542</v>
      </c>
      <c r="B136">
        <v>23800</v>
      </c>
      <c r="C136" t="s">
        <v>11</v>
      </c>
      <c r="D136" t="s">
        <v>17</v>
      </c>
      <c r="E136" t="s">
        <v>18</v>
      </c>
    </row>
    <row r="137" spans="1:5" x14ac:dyDescent="0.25">
      <c r="A137" s="5">
        <v>44545</v>
      </c>
      <c r="B137">
        <v>9100</v>
      </c>
      <c r="C137" t="s">
        <v>8</v>
      </c>
      <c r="D137" t="s">
        <v>6</v>
      </c>
      <c r="E137" t="s">
        <v>7</v>
      </c>
    </row>
    <row r="138" spans="1:5" x14ac:dyDescent="0.25">
      <c r="A138" s="4">
        <v>44548</v>
      </c>
      <c r="B138">
        <v>19400</v>
      </c>
      <c r="C138" t="s">
        <v>5</v>
      </c>
      <c r="D138" t="s">
        <v>9</v>
      </c>
      <c r="E138" t="s">
        <v>10</v>
      </c>
    </row>
    <row r="139" spans="1:5" x14ac:dyDescent="0.25">
      <c r="A139" s="5">
        <v>44550</v>
      </c>
      <c r="B139">
        <v>7200</v>
      </c>
      <c r="C139" t="s">
        <v>14</v>
      </c>
      <c r="D139" t="s">
        <v>12</v>
      </c>
      <c r="E139" t="s">
        <v>13</v>
      </c>
    </row>
    <row r="140" spans="1:5" x14ac:dyDescent="0.25">
      <c r="A140" s="4">
        <v>44552</v>
      </c>
      <c r="B140">
        <v>33600</v>
      </c>
      <c r="C140" t="s">
        <v>5</v>
      </c>
      <c r="D140" t="s">
        <v>15</v>
      </c>
      <c r="E140" t="s">
        <v>16</v>
      </c>
    </row>
    <row r="141" spans="1:5" x14ac:dyDescent="0.25">
      <c r="A141" s="5">
        <v>44555</v>
      </c>
      <c r="B141">
        <v>12300</v>
      </c>
      <c r="C141" t="s">
        <v>19</v>
      </c>
      <c r="D141" t="s">
        <v>17</v>
      </c>
      <c r="E141" t="s">
        <v>18</v>
      </c>
    </row>
    <row r="142" spans="1:5" x14ac:dyDescent="0.25">
      <c r="A142" s="4">
        <v>44558</v>
      </c>
      <c r="B142">
        <v>5800</v>
      </c>
      <c r="C142" t="s">
        <v>20</v>
      </c>
      <c r="D142" t="s">
        <v>6</v>
      </c>
      <c r="E142" t="s">
        <v>7</v>
      </c>
    </row>
    <row r="143" spans="1:5" x14ac:dyDescent="0.25">
      <c r="A143" s="5">
        <v>44560</v>
      </c>
      <c r="B143">
        <v>25400</v>
      </c>
      <c r="C143" t="s">
        <v>11</v>
      </c>
      <c r="D143" t="s">
        <v>9</v>
      </c>
      <c r="E143" t="s">
        <v>10</v>
      </c>
    </row>
    <row r="144" spans="1:5" x14ac:dyDescent="0.25">
      <c r="A144" s="4">
        <v>44204</v>
      </c>
      <c r="B144">
        <v>11200</v>
      </c>
      <c r="C144" t="s">
        <v>8</v>
      </c>
      <c r="D144" t="s">
        <v>12</v>
      </c>
      <c r="E144" t="s">
        <v>13</v>
      </c>
    </row>
    <row r="145" spans="1:5" x14ac:dyDescent="0.25">
      <c r="A145" s="5">
        <v>44212</v>
      </c>
      <c r="B145">
        <v>16800</v>
      </c>
      <c r="C145" t="s">
        <v>11</v>
      </c>
      <c r="D145" t="s">
        <v>15</v>
      </c>
      <c r="E145" t="s">
        <v>16</v>
      </c>
    </row>
    <row r="146" spans="1:5" x14ac:dyDescent="0.25">
      <c r="A146" s="4">
        <v>44220</v>
      </c>
      <c r="B146">
        <v>8400</v>
      </c>
      <c r="C146" t="s">
        <v>19</v>
      </c>
      <c r="D146" t="s">
        <v>17</v>
      </c>
      <c r="E146" t="s">
        <v>18</v>
      </c>
    </row>
    <row r="147" spans="1:5" x14ac:dyDescent="0.25">
      <c r="A147" s="5">
        <v>44233</v>
      </c>
      <c r="B147">
        <v>13600</v>
      </c>
      <c r="C147" t="s">
        <v>5</v>
      </c>
      <c r="D147" t="s">
        <v>6</v>
      </c>
      <c r="E147" t="s">
        <v>7</v>
      </c>
    </row>
    <row r="148" spans="1:5" x14ac:dyDescent="0.25">
      <c r="A148" s="4">
        <v>44241</v>
      </c>
      <c r="B148">
        <v>5900</v>
      </c>
      <c r="C148" t="s">
        <v>20</v>
      </c>
      <c r="D148" t="s">
        <v>9</v>
      </c>
      <c r="E148" t="s">
        <v>10</v>
      </c>
    </row>
    <row r="149" spans="1:5" x14ac:dyDescent="0.25">
      <c r="A149" s="5">
        <v>44253</v>
      </c>
      <c r="B149">
        <v>19700</v>
      </c>
      <c r="C149" t="s">
        <v>11</v>
      </c>
      <c r="D149" t="s">
        <v>12</v>
      </c>
      <c r="E149" t="s">
        <v>13</v>
      </c>
    </row>
    <row r="150" spans="1:5" x14ac:dyDescent="0.25">
      <c r="A150" s="4">
        <v>44261</v>
      </c>
      <c r="B150">
        <v>7200</v>
      </c>
      <c r="C150" t="s">
        <v>14</v>
      </c>
      <c r="D150" t="s">
        <v>15</v>
      </c>
      <c r="E150" t="s">
        <v>16</v>
      </c>
    </row>
    <row r="151" spans="1:5" x14ac:dyDescent="0.25">
      <c r="A151" s="5">
        <v>44271</v>
      </c>
      <c r="B151">
        <v>24300</v>
      </c>
      <c r="C151" t="s">
        <v>5</v>
      </c>
      <c r="D151" t="s">
        <v>17</v>
      </c>
      <c r="E151" t="s">
        <v>18</v>
      </c>
    </row>
    <row r="152" spans="1:5" x14ac:dyDescent="0.25">
      <c r="A152" s="4">
        <v>44281</v>
      </c>
      <c r="B152">
        <v>9800</v>
      </c>
      <c r="C152" t="s">
        <v>19</v>
      </c>
      <c r="D152" t="s">
        <v>6</v>
      </c>
      <c r="E152" t="s">
        <v>7</v>
      </c>
    </row>
    <row r="153" spans="1:5" x14ac:dyDescent="0.25">
      <c r="A153" s="5">
        <v>44292</v>
      </c>
      <c r="B153">
        <v>4500</v>
      </c>
      <c r="C153" t="s">
        <v>20</v>
      </c>
      <c r="D153" t="s">
        <v>9</v>
      </c>
      <c r="E153" t="s">
        <v>10</v>
      </c>
    </row>
    <row r="154" spans="1:5" x14ac:dyDescent="0.25">
      <c r="A154" s="4">
        <v>44302</v>
      </c>
      <c r="B154">
        <v>17100</v>
      </c>
      <c r="C154" t="s">
        <v>8</v>
      </c>
      <c r="D154" t="s">
        <v>12</v>
      </c>
      <c r="E154" t="s">
        <v>13</v>
      </c>
    </row>
    <row r="155" spans="1:5" x14ac:dyDescent="0.25">
      <c r="A155" s="5">
        <v>44312</v>
      </c>
      <c r="B155">
        <v>8700</v>
      </c>
      <c r="C155" t="s">
        <v>11</v>
      </c>
      <c r="D155" t="s">
        <v>15</v>
      </c>
      <c r="E155" t="s">
        <v>16</v>
      </c>
    </row>
    <row r="156" spans="1:5" x14ac:dyDescent="0.25">
      <c r="A156" s="4">
        <v>44322</v>
      </c>
      <c r="B156">
        <v>14900</v>
      </c>
      <c r="C156" t="s">
        <v>5</v>
      </c>
      <c r="D156" t="s">
        <v>17</v>
      </c>
      <c r="E156" t="s">
        <v>18</v>
      </c>
    </row>
    <row r="157" spans="1:5" x14ac:dyDescent="0.25">
      <c r="A157" s="5">
        <v>44332</v>
      </c>
      <c r="B157">
        <v>6400</v>
      </c>
      <c r="C157" t="s">
        <v>14</v>
      </c>
      <c r="D157" t="s">
        <v>6</v>
      </c>
      <c r="E157" t="s">
        <v>7</v>
      </c>
    </row>
    <row r="158" spans="1:5" x14ac:dyDescent="0.25">
      <c r="A158" s="4">
        <v>44342</v>
      </c>
      <c r="B158">
        <v>22800</v>
      </c>
      <c r="C158" t="s">
        <v>5</v>
      </c>
      <c r="D158" t="s">
        <v>9</v>
      </c>
      <c r="E158" t="s">
        <v>10</v>
      </c>
    </row>
    <row r="159" spans="1:5" x14ac:dyDescent="0.25">
      <c r="A159" s="5">
        <v>44353</v>
      </c>
      <c r="B159">
        <v>9600</v>
      </c>
      <c r="C159" t="s">
        <v>19</v>
      </c>
      <c r="D159" t="s">
        <v>12</v>
      </c>
      <c r="E159" t="s">
        <v>13</v>
      </c>
    </row>
    <row r="160" spans="1:5" x14ac:dyDescent="0.25">
      <c r="A160" s="4">
        <v>44363</v>
      </c>
      <c r="B160">
        <v>4700</v>
      </c>
      <c r="C160" t="s">
        <v>20</v>
      </c>
      <c r="D160" t="s">
        <v>15</v>
      </c>
      <c r="E160" t="s">
        <v>16</v>
      </c>
    </row>
    <row r="161" spans="1:5" x14ac:dyDescent="0.25">
      <c r="A161" s="5">
        <v>44373</v>
      </c>
      <c r="B161">
        <v>18800</v>
      </c>
      <c r="C161" t="s">
        <v>11</v>
      </c>
      <c r="D161" t="s">
        <v>17</v>
      </c>
      <c r="E161" t="s">
        <v>18</v>
      </c>
    </row>
    <row r="162" spans="1:5" x14ac:dyDescent="0.25">
      <c r="A162" s="4">
        <v>44383</v>
      </c>
      <c r="B162">
        <v>8100</v>
      </c>
      <c r="C162" t="s">
        <v>8</v>
      </c>
      <c r="D162" t="s">
        <v>6</v>
      </c>
      <c r="E162" t="s">
        <v>7</v>
      </c>
    </row>
    <row r="163" spans="1:5" x14ac:dyDescent="0.25">
      <c r="A163" s="5">
        <v>44393</v>
      </c>
      <c r="B163">
        <v>15400</v>
      </c>
      <c r="C163" t="s">
        <v>5</v>
      </c>
      <c r="D163" t="s">
        <v>9</v>
      </c>
      <c r="E163" t="s">
        <v>10</v>
      </c>
    </row>
    <row r="164" spans="1:5" x14ac:dyDescent="0.25">
      <c r="A164" s="4">
        <v>44403</v>
      </c>
      <c r="B164">
        <v>5800</v>
      </c>
      <c r="C164" t="s">
        <v>14</v>
      </c>
      <c r="D164" t="s">
        <v>12</v>
      </c>
      <c r="E164" t="s">
        <v>13</v>
      </c>
    </row>
    <row r="165" spans="1:5" x14ac:dyDescent="0.25">
      <c r="A165" s="5">
        <v>44414</v>
      </c>
      <c r="B165">
        <v>25700</v>
      </c>
      <c r="C165" t="s">
        <v>5</v>
      </c>
      <c r="D165" t="s">
        <v>15</v>
      </c>
      <c r="E165" t="s">
        <v>16</v>
      </c>
    </row>
    <row r="166" spans="1:5" x14ac:dyDescent="0.25">
      <c r="A166" s="4">
        <v>44424</v>
      </c>
      <c r="B166">
        <v>10200</v>
      </c>
      <c r="C166" t="s">
        <v>19</v>
      </c>
      <c r="D166" t="s">
        <v>17</v>
      </c>
      <c r="E166" t="s">
        <v>18</v>
      </c>
    </row>
    <row r="167" spans="1:5" x14ac:dyDescent="0.25">
      <c r="A167" s="5">
        <v>44434</v>
      </c>
      <c r="B167">
        <v>4800</v>
      </c>
      <c r="C167" t="s">
        <v>20</v>
      </c>
      <c r="D167" t="s">
        <v>6</v>
      </c>
      <c r="E167" t="s">
        <v>7</v>
      </c>
    </row>
    <row r="168" spans="1:5" x14ac:dyDescent="0.25">
      <c r="A168" s="4">
        <v>44445</v>
      </c>
      <c r="B168">
        <v>20400</v>
      </c>
      <c r="C168" t="s">
        <v>11</v>
      </c>
      <c r="D168" t="s">
        <v>9</v>
      </c>
      <c r="E168" t="s">
        <v>10</v>
      </c>
    </row>
    <row r="169" spans="1:5" x14ac:dyDescent="0.25">
      <c r="A169" s="5">
        <v>44455</v>
      </c>
      <c r="B169">
        <v>8900</v>
      </c>
      <c r="C169" t="s">
        <v>8</v>
      </c>
      <c r="D169" t="s">
        <v>12</v>
      </c>
      <c r="E169" t="s">
        <v>13</v>
      </c>
    </row>
    <row r="170" spans="1:5" x14ac:dyDescent="0.25">
      <c r="A170" s="4">
        <v>44465</v>
      </c>
      <c r="B170">
        <v>16600</v>
      </c>
      <c r="C170" t="s">
        <v>5</v>
      </c>
      <c r="D170" t="s">
        <v>15</v>
      </c>
      <c r="E170" t="s">
        <v>16</v>
      </c>
    </row>
    <row r="171" spans="1:5" x14ac:dyDescent="0.25">
      <c r="A171" s="5">
        <v>44475</v>
      </c>
      <c r="B171">
        <v>6500</v>
      </c>
      <c r="C171" t="s">
        <v>14</v>
      </c>
      <c r="D171" t="s">
        <v>17</v>
      </c>
      <c r="E171" t="s">
        <v>18</v>
      </c>
    </row>
    <row r="172" spans="1:5" x14ac:dyDescent="0.25">
      <c r="A172" s="4">
        <v>44485</v>
      </c>
      <c r="B172">
        <v>27200</v>
      </c>
      <c r="C172" t="s">
        <v>5</v>
      </c>
      <c r="D172" t="s">
        <v>6</v>
      </c>
      <c r="E172" t="s">
        <v>7</v>
      </c>
    </row>
    <row r="173" spans="1:5" x14ac:dyDescent="0.25">
      <c r="A173" s="5">
        <v>44495</v>
      </c>
      <c r="B173">
        <v>10700</v>
      </c>
      <c r="C173" t="s">
        <v>19</v>
      </c>
      <c r="D173" t="s">
        <v>9</v>
      </c>
      <c r="E173" t="s">
        <v>10</v>
      </c>
    </row>
    <row r="174" spans="1:5" x14ac:dyDescent="0.25">
      <c r="A174" s="4">
        <v>44506</v>
      </c>
      <c r="B174">
        <v>5100</v>
      </c>
      <c r="C174" t="s">
        <v>20</v>
      </c>
      <c r="D174" t="s">
        <v>12</v>
      </c>
      <c r="E174" t="s">
        <v>13</v>
      </c>
    </row>
    <row r="175" spans="1:5" x14ac:dyDescent="0.25">
      <c r="A175" s="5">
        <v>44516</v>
      </c>
      <c r="B175">
        <v>21600</v>
      </c>
      <c r="C175" t="s">
        <v>11</v>
      </c>
      <c r="D175" t="s">
        <v>15</v>
      </c>
      <c r="E175" t="s">
        <v>16</v>
      </c>
    </row>
    <row r="176" spans="1:5" x14ac:dyDescent="0.25">
      <c r="A176" s="4">
        <v>44526</v>
      </c>
      <c r="B176">
        <v>9200</v>
      </c>
      <c r="C176" t="s">
        <v>8</v>
      </c>
      <c r="D176" t="s">
        <v>17</v>
      </c>
      <c r="E176" t="s">
        <v>18</v>
      </c>
    </row>
    <row r="177" spans="1:5" x14ac:dyDescent="0.25">
      <c r="A177" s="5">
        <v>44564</v>
      </c>
      <c r="B177">
        <v>13800</v>
      </c>
      <c r="C177" t="s">
        <v>5</v>
      </c>
      <c r="D177" t="s">
        <v>6</v>
      </c>
      <c r="E177" t="s">
        <v>7</v>
      </c>
    </row>
    <row r="178" spans="1:5" x14ac:dyDescent="0.25">
      <c r="A178" s="4">
        <v>44566</v>
      </c>
      <c r="B178">
        <v>9600</v>
      </c>
      <c r="C178" t="s">
        <v>8</v>
      </c>
      <c r="D178" t="s">
        <v>9</v>
      </c>
      <c r="E178" t="s">
        <v>10</v>
      </c>
    </row>
    <row r="179" spans="1:5" x14ac:dyDescent="0.25">
      <c r="A179" s="5">
        <v>44569</v>
      </c>
      <c r="B179">
        <v>17200</v>
      </c>
      <c r="C179" t="s">
        <v>11</v>
      </c>
      <c r="D179" t="s">
        <v>12</v>
      </c>
      <c r="E179" t="s">
        <v>13</v>
      </c>
    </row>
    <row r="180" spans="1:5" x14ac:dyDescent="0.25">
      <c r="A180" s="4">
        <v>44571</v>
      </c>
      <c r="B180">
        <v>3800</v>
      </c>
      <c r="C180" t="s">
        <v>14</v>
      </c>
      <c r="D180" t="s">
        <v>15</v>
      </c>
      <c r="E180" t="s">
        <v>16</v>
      </c>
    </row>
    <row r="181" spans="1:5" x14ac:dyDescent="0.25">
      <c r="A181" s="5">
        <v>44573</v>
      </c>
      <c r="B181">
        <v>21400</v>
      </c>
      <c r="C181" t="s">
        <v>5</v>
      </c>
      <c r="D181" t="s">
        <v>17</v>
      </c>
      <c r="E181" t="s">
        <v>18</v>
      </c>
    </row>
    <row r="182" spans="1:5" x14ac:dyDescent="0.25">
      <c r="A182" s="4">
        <v>44576</v>
      </c>
      <c r="B182">
        <v>7300</v>
      </c>
      <c r="C182" t="s">
        <v>19</v>
      </c>
      <c r="D182" t="s">
        <v>6</v>
      </c>
      <c r="E182" t="s">
        <v>7</v>
      </c>
    </row>
    <row r="183" spans="1:5" x14ac:dyDescent="0.25">
      <c r="A183" s="5">
        <v>44579</v>
      </c>
      <c r="B183">
        <v>4900</v>
      </c>
      <c r="C183" t="s">
        <v>20</v>
      </c>
      <c r="D183" t="s">
        <v>9</v>
      </c>
      <c r="E183" t="s">
        <v>10</v>
      </c>
    </row>
    <row r="184" spans="1:5" x14ac:dyDescent="0.25">
      <c r="A184" s="4">
        <v>44581</v>
      </c>
      <c r="B184">
        <v>24600</v>
      </c>
      <c r="C184" t="s">
        <v>5</v>
      </c>
      <c r="D184" t="s">
        <v>12</v>
      </c>
      <c r="E184" t="s">
        <v>13</v>
      </c>
    </row>
    <row r="185" spans="1:5" x14ac:dyDescent="0.25">
      <c r="A185" s="5">
        <v>44583</v>
      </c>
      <c r="B185">
        <v>8400</v>
      </c>
      <c r="C185" t="s">
        <v>8</v>
      </c>
      <c r="D185" t="s">
        <v>15</v>
      </c>
      <c r="E185" t="s">
        <v>16</v>
      </c>
    </row>
    <row r="186" spans="1:5" x14ac:dyDescent="0.25">
      <c r="A186" s="4">
        <v>44586</v>
      </c>
      <c r="B186">
        <v>10800</v>
      </c>
      <c r="C186" t="s">
        <v>11</v>
      </c>
      <c r="D186" t="s">
        <v>17</v>
      </c>
      <c r="E186" t="s">
        <v>18</v>
      </c>
    </row>
    <row r="187" spans="1:5" x14ac:dyDescent="0.25">
      <c r="A187" s="5">
        <v>44589</v>
      </c>
      <c r="B187">
        <v>6200</v>
      </c>
      <c r="C187" t="s">
        <v>14</v>
      </c>
      <c r="D187" t="s">
        <v>6</v>
      </c>
      <c r="E187" t="s">
        <v>7</v>
      </c>
    </row>
    <row r="188" spans="1:5" x14ac:dyDescent="0.25">
      <c r="A188" s="4">
        <v>44591</v>
      </c>
      <c r="B188">
        <v>15700</v>
      </c>
      <c r="C188" t="s">
        <v>5</v>
      </c>
      <c r="D188" t="s">
        <v>9</v>
      </c>
      <c r="E188" t="s">
        <v>10</v>
      </c>
    </row>
    <row r="189" spans="1:5" x14ac:dyDescent="0.25">
      <c r="A189" s="5">
        <v>44594</v>
      </c>
      <c r="B189">
        <v>8900</v>
      </c>
      <c r="C189" t="s">
        <v>19</v>
      </c>
      <c r="D189" t="s">
        <v>12</v>
      </c>
      <c r="E189" t="s">
        <v>13</v>
      </c>
    </row>
    <row r="190" spans="1:5" x14ac:dyDescent="0.25">
      <c r="A190" s="4">
        <v>44597</v>
      </c>
      <c r="B190">
        <v>4200</v>
      </c>
      <c r="C190" t="s">
        <v>20</v>
      </c>
      <c r="D190" t="s">
        <v>15</v>
      </c>
      <c r="E190" t="s">
        <v>16</v>
      </c>
    </row>
    <row r="191" spans="1:5" x14ac:dyDescent="0.25">
      <c r="A191" s="5">
        <v>44600</v>
      </c>
      <c r="B191">
        <v>18600</v>
      </c>
      <c r="C191" t="s">
        <v>11</v>
      </c>
      <c r="D191" t="s">
        <v>17</v>
      </c>
      <c r="E191" t="s">
        <v>18</v>
      </c>
    </row>
    <row r="192" spans="1:5" x14ac:dyDescent="0.25">
      <c r="A192" s="4">
        <v>44602</v>
      </c>
      <c r="B192">
        <v>7800</v>
      </c>
      <c r="C192" t="s">
        <v>8</v>
      </c>
      <c r="D192" t="s">
        <v>6</v>
      </c>
      <c r="E192" t="s">
        <v>7</v>
      </c>
    </row>
    <row r="193" spans="1:5" x14ac:dyDescent="0.25">
      <c r="A193" s="5">
        <v>44604</v>
      </c>
      <c r="B193">
        <v>13200</v>
      </c>
      <c r="C193" t="s">
        <v>5</v>
      </c>
      <c r="D193" t="s">
        <v>9</v>
      </c>
      <c r="E193" t="s">
        <v>10</v>
      </c>
    </row>
    <row r="194" spans="1:5" x14ac:dyDescent="0.25">
      <c r="A194" s="4">
        <v>44607</v>
      </c>
      <c r="B194">
        <v>5100</v>
      </c>
      <c r="C194" t="s">
        <v>14</v>
      </c>
      <c r="D194" t="s">
        <v>12</v>
      </c>
      <c r="E194" t="s">
        <v>13</v>
      </c>
    </row>
    <row r="195" spans="1:5" x14ac:dyDescent="0.25">
      <c r="A195" s="5">
        <v>44610</v>
      </c>
      <c r="B195">
        <v>25300</v>
      </c>
      <c r="C195" t="s">
        <v>5</v>
      </c>
      <c r="D195" t="s">
        <v>15</v>
      </c>
      <c r="E195" t="s">
        <v>16</v>
      </c>
    </row>
    <row r="196" spans="1:5" x14ac:dyDescent="0.25">
      <c r="A196" s="4">
        <v>44612</v>
      </c>
      <c r="B196">
        <v>7100</v>
      </c>
      <c r="C196" t="s">
        <v>19</v>
      </c>
      <c r="D196" t="s">
        <v>17</v>
      </c>
      <c r="E196" t="s">
        <v>18</v>
      </c>
    </row>
    <row r="197" spans="1:5" x14ac:dyDescent="0.25">
      <c r="A197" s="5">
        <v>44614</v>
      </c>
      <c r="B197">
        <v>9600</v>
      </c>
      <c r="C197" t="s">
        <v>11</v>
      </c>
      <c r="D197" t="s">
        <v>6</v>
      </c>
      <c r="E197" t="s">
        <v>7</v>
      </c>
    </row>
    <row r="198" spans="1:5" x14ac:dyDescent="0.25">
      <c r="A198" s="4">
        <v>44617</v>
      </c>
      <c r="B198">
        <v>4400</v>
      </c>
      <c r="C198" t="s">
        <v>20</v>
      </c>
      <c r="D198" t="s">
        <v>9</v>
      </c>
      <c r="E198" t="s">
        <v>10</v>
      </c>
    </row>
    <row r="199" spans="1:5" x14ac:dyDescent="0.25">
      <c r="A199" s="5">
        <v>44620</v>
      </c>
      <c r="B199">
        <v>19200</v>
      </c>
      <c r="C199" t="s">
        <v>5</v>
      </c>
      <c r="D199" t="s">
        <v>12</v>
      </c>
      <c r="E199" t="s">
        <v>13</v>
      </c>
    </row>
    <row r="200" spans="1:5" x14ac:dyDescent="0.25">
      <c r="A200" s="4">
        <v>44623</v>
      </c>
      <c r="B200">
        <v>8200</v>
      </c>
      <c r="C200" t="s">
        <v>8</v>
      </c>
      <c r="D200" t="s">
        <v>15</v>
      </c>
      <c r="E200" t="s">
        <v>16</v>
      </c>
    </row>
    <row r="201" spans="1:5" x14ac:dyDescent="0.25">
      <c r="A201" s="5">
        <v>44625</v>
      </c>
      <c r="B201">
        <v>13800</v>
      </c>
      <c r="C201" t="s">
        <v>11</v>
      </c>
      <c r="D201" t="s">
        <v>17</v>
      </c>
      <c r="E201" t="s">
        <v>18</v>
      </c>
    </row>
    <row r="202" spans="1:5" x14ac:dyDescent="0.25">
      <c r="A202" s="4">
        <v>44628</v>
      </c>
      <c r="B202">
        <v>5700</v>
      </c>
      <c r="C202" t="s">
        <v>14</v>
      </c>
      <c r="D202" t="s">
        <v>6</v>
      </c>
      <c r="E202" t="s">
        <v>7</v>
      </c>
    </row>
    <row r="203" spans="1:5" x14ac:dyDescent="0.25">
      <c r="A203" s="5">
        <v>44630</v>
      </c>
      <c r="B203">
        <v>22100</v>
      </c>
      <c r="C203" t="s">
        <v>5</v>
      </c>
      <c r="D203" t="s">
        <v>9</v>
      </c>
      <c r="E203" t="s">
        <v>10</v>
      </c>
    </row>
    <row r="204" spans="1:5" x14ac:dyDescent="0.25">
      <c r="A204" s="4">
        <v>44632</v>
      </c>
      <c r="B204">
        <v>9700</v>
      </c>
      <c r="C204" t="s">
        <v>19</v>
      </c>
      <c r="D204" t="s">
        <v>12</v>
      </c>
      <c r="E204" t="s">
        <v>13</v>
      </c>
    </row>
    <row r="205" spans="1:5" x14ac:dyDescent="0.25">
      <c r="A205" s="5">
        <v>44635</v>
      </c>
      <c r="B205">
        <v>4800</v>
      </c>
      <c r="C205" t="s">
        <v>20</v>
      </c>
      <c r="D205" t="s">
        <v>15</v>
      </c>
      <c r="E205" t="s">
        <v>16</v>
      </c>
    </row>
    <row r="206" spans="1:5" x14ac:dyDescent="0.25">
      <c r="A206" s="4">
        <v>44638</v>
      </c>
      <c r="B206">
        <v>29200</v>
      </c>
      <c r="C206" t="s">
        <v>5</v>
      </c>
      <c r="D206" t="s">
        <v>17</v>
      </c>
      <c r="E206" t="s">
        <v>18</v>
      </c>
    </row>
    <row r="207" spans="1:5" x14ac:dyDescent="0.25">
      <c r="A207" s="5">
        <v>44640</v>
      </c>
      <c r="B207">
        <v>7600</v>
      </c>
      <c r="C207" t="s">
        <v>8</v>
      </c>
      <c r="D207" t="s">
        <v>6</v>
      </c>
      <c r="E207" t="s">
        <v>7</v>
      </c>
    </row>
    <row r="208" spans="1:5" x14ac:dyDescent="0.25">
      <c r="A208" s="4">
        <v>44642</v>
      </c>
      <c r="B208">
        <v>12800</v>
      </c>
      <c r="C208" t="s">
        <v>11</v>
      </c>
      <c r="D208" t="s">
        <v>9</v>
      </c>
      <c r="E208" t="s">
        <v>10</v>
      </c>
    </row>
    <row r="209" spans="1:5" x14ac:dyDescent="0.25">
      <c r="A209" s="5">
        <v>44645</v>
      </c>
      <c r="B209">
        <v>6300</v>
      </c>
      <c r="C209" t="s">
        <v>14</v>
      </c>
      <c r="D209" t="s">
        <v>12</v>
      </c>
      <c r="E209" t="s">
        <v>13</v>
      </c>
    </row>
    <row r="210" spans="1:5" x14ac:dyDescent="0.25">
      <c r="A210" s="4">
        <v>44648</v>
      </c>
      <c r="B210">
        <v>15400</v>
      </c>
      <c r="C210" t="s">
        <v>5</v>
      </c>
      <c r="D210" t="s">
        <v>15</v>
      </c>
      <c r="E210" t="s">
        <v>16</v>
      </c>
    </row>
    <row r="211" spans="1:5" x14ac:dyDescent="0.25">
      <c r="A211" s="5">
        <v>44650</v>
      </c>
      <c r="B211">
        <v>10200</v>
      </c>
      <c r="C211" t="s">
        <v>19</v>
      </c>
      <c r="D211" t="s">
        <v>17</v>
      </c>
      <c r="E211" t="s">
        <v>18</v>
      </c>
    </row>
    <row r="212" spans="1:5" x14ac:dyDescent="0.25">
      <c r="A212" s="4">
        <v>44653</v>
      </c>
      <c r="B212">
        <v>5200</v>
      </c>
      <c r="C212" t="s">
        <v>20</v>
      </c>
      <c r="D212" t="s">
        <v>6</v>
      </c>
      <c r="E212" t="s">
        <v>7</v>
      </c>
    </row>
    <row r="213" spans="1:5" x14ac:dyDescent="0.25">
      <c r="A213" s="5">
        <v>44656</v>
      </c>
      <c r="B213">
        <v>21800</v>
      </c>
      <c r="C213" t="s">
        <v>5</v>
      </c>
      <c r="D213" t="s">
        <v>9</v>
      </c>
      <c r="E213" t="s">
        <v>10</v>
      </c>
    </row>
    <row r="214" spans="1:5" x14ac:dyDescent="0.25">
      <c r="A214" s="4">
        <v>44659</v>
      </c>
      <c r="B214">
        <v>8500</v>
      </c>
      <c r="C214" t="s">
        <v>8</v>
      </c>
      <c r="D214" t="s">
        <v>12</v>
      </c>
      <c r="E214" t="s">
        <v>13</v>
      </c>
    </row>
    <row r="215" spans="1:5" x14ac:dyDescent="0.25">
      <c r="A215" s="5">
        <v>44661</v>
      </c>
      <c r="B215">
        <v>15900</v>
      </c>
      <c r="C215" t="s">
        <v>11</v>
      </c>
      <c r="D215" t="s">
        <v>15</v>
      </c>
      <c r="E215" t="s">
        <v>16</v>
      </c>
    </row>
    <row r="216" spans="1:5" x14ac:dyDescent="0.25">
      <c r="A216" s="4">
        <v>44663</v>
      </c>
      <c r="B216">
        <v>5900</v>
      </c>
      <c r="C216" t="s">
        <v>14</v>
      </c>
      <c r="D216" t="s">
        <v>17</v>
      </c>
      <c r="E216" t="s">
        <v>18</v>
      </c>
    </row>
    <row r="217" spans="1:5" x14ac:dyDescent="0.25">
      <c r="A217" s="5">
        <v>44666</v>
      </c>
      <c r="B217">
        <v>23700</v>
      </c>
      <c r="C217" t="s">
        <v>5</v>
      </c>
      <c r="D217" t="s">
        <v>6</v>
      </c>
      <c r="E217" t="s">
        <v>7</v>
      </c>
    </row>
    <row r="218" spans="1:5" x14ac:dyDescent="0.25">
      <c r="A218" s="4">
        <v>44669</v>
      </c>
      <c r="B218">
        <v>9300</v>
      </c>
      <c r="C218" t="s">
        <v>19</v>
      </c>
      <c r="D218" t="s">
        <v>9</v>
      </c>
      <c r="E218" t="s">
        <v>10</v>
      </c>
    </row>
    <row r="219" spans="1:5" x14ac:dyDescent="0.25">
      <c r="A219" s="5">
        <v>44671</v>
      </c>
      <c r="B219">
        <v>4100</v>
      </c>
      <c r="C219" t="s">
        <v>20</v>
      </c>
      <c r="D219" t="s">
        <v>12</v>
      </c>
      <c r="E219" t="s">
        <v>13</v>
      </c>
    </row>
    <row r="220" spans="1:5" x14ac:dyDescent="0.25">
      <c r="A220" s="4">
        <v>44673</v>
      </c>
      <c r="B220">
        <v>18200</v>
      </c>
      <c r="C220" t="s">
        <v>11</v>
      </c>
      <c r="D220" t="s">
        <v>15</v>
      </c>
      <c r="E220" t="s">
        <v>16</v>
      </c>
    </row>
    <row r="221" spans="1:5" x14ac:dyDescent="0.25">
      <c r="A221" s="5">
        <v>44676</v>
      </c>
      <c r="B221">
        <v>7800</v>
      </c>
      <c r="C221" t="s">
        <v>8</v>
      </c>
      <c r="D221" t="s">
        <v>17</v>
      </c>
      <c r="E221" t="s">
        <v>18</v>
      </c>
    </row>
    <row r="222" spans="1:5" x14ac:dyDescent="0.25">
      <c r="A222" s="4">
        <v>44679</v>
      </c>
      <c r="B222">
        <v>14600</v>
      </c>
      <c r="C222" t="s">
        <v>5</v>
      </c>
      <c r="D222" t="s">
        <v>6</v>
      </c>
      <c r="E222" t="s">
        <v>7</v>
      </c>
    </row>
    <row r="223" spans="1:5" x14ac:dyDescent="0.25">
      <c r="A223" s="5">
        <v>44681</v>
      </c>
      <c r="B223">
        <v>6400</v>
      </c>
      <c r="C223" t="s">
        <v>14</v>
      </c>
      <c r="D223" t="s">
        <v>9</v>
      </c>
      <c r="E223" t="s">
        <v>10</v>
      </c>
    </row>
    <row r="224" spans="1:5" x14ac:dyDescent="0.25">
      <c r="A224" s="4">
        <v>44684</v>
      </c>
      <c r="B224">
        <v>26800</v>
      </c>
      <c r="C224" t="s">
        <v>5</v>
      </c>
      <c r="D224" t="s">
        <v>12</v>
      </c>
      <c r="E224" t="s">
        <v>13</v>
      </c>
    </row>
    <row r="225" spans="1:5" x14ac:dyDescent="0.25">
      <c r="A225" s="5">
        <v>44686</v>
      </c>
      <c r="B225">
        <v>9800</v>
      </c>
      <c r="C225" t="s">
        <v>19</v>
      </c>
      <c r="D225" t="s">
        <v>15</v>
      </c>
      <c r="E225" t="s">
        <v>16</v>
      </c>
    </row>
    <row r="226" spans="1:5" x14ac:dyDescent="0.25">
      <c r="A226" s="4">
        <v>44689</v>
      </c>
      <c r="B226">
        <v>4600</v>
      </c>
      <c r="C226" t="s">
        <v>20</v>
      </c>
      <c r="D226" t="s">
        <v>17</v>
      </c>
      <c r="E226" t="s">
        <v>18</v>
      </c>
    </row>
    <row r="227" spans="1:5" x14ac:dyDescent="0.25">
      <c r="A227" s="5">
        <v>44691</v>
      </c>
      <c r="B227">
        <v>19800</v>
      </c>
      <c r="C227" t="s">
        <v>11</v>
      </c>
      <c r="D227" t="s">
        <v>6</v>
      </c>
      <c r="E227" t="s">
        <v>7</v>
      </c>
    </row>
    <row r="228" spans="1:5" x14ac:dyDescent="0.25">
      <c r="A228" s="4">
        <v>44693</v>
      </c>
      <c r="B228">
        <v>8100</v>
      </c>
      <c r="C228" t="s">
        <v>8</v>
      </c>
      <c r="D228" t="s">
        <v>9</v>
      </c>
      <c r="E228" t="s">
        <v>10</v>
      </c>
    </row>
    <row r="229" spans="1:5" x14ac:dyDescent="0.25">
      <c r="A229" s="5">
        <v>44696</v>
      </c>
      <c r="B229">
        <v>16700</v>
      </c>
      <c r="C229" t="s">
        <v>5</v>
      </c>
      <c r="D229" t="s">
        <v>12</v>
      </c>
      <c r="E229" t="s">
        <v>13</v>
      </c>
    </row>
    <row r="230" spans="1:5" x14ac:dyDescent="0.25">
      <c r="A230" s="4">
        <v>44699</v>
      </c>
      <c r="B230">
        <v>6800</v>
      </c>
      <c r="C230" t="s">
        <v>14</v>
      </c>
      <c r="D230" t="s">
        <v>15</v>
      </c>
      <c r="E230" t="s">
        <v>16</v>
      </c>
    </row>
    <row r="231" spans="1:5" x14ac:dyDescent="0.25">
      <c r="A231" s="5">
        <v>44701</v>
      </c>
      <c r="B231">
        <v>24900</v>
      </c>
      <c r="C231" t="s">
        <v>5</v>
      </c>
      <c r="D231" t="s">
        <v>17</v>
      </c>
      <c r="E231" t="s">
        <v>18</v>
      </c>
    </row>
    <row r="232" spans="1:5" x14ac:dyDescent="0.25">
      <c r="A232" s="4">
        <v>44703</v>
      </c>
      <c r="B232">
        <v>10100</v>
      </c>
      <c r="C232" t="s">
        <v>19</v>
      </c>
      <c r="D232" t="s">
        <v>6</v>
      </c>
      <c r="E232" t="s">
        <v>7</v>
      </c>
    </row>
    <row r="233" spans="1:5" x14ac:dyDescent="0.25">
      <c r="A233" s="5">
        <v>44706</v>
      </c>
      <c r="B233">
        <v>4900</v>
      </c>
      <c r="C233" t="s">
        <v>20</v>
      </c>
      <c r="D233" t="s">
        <v>9</v>
      </c>
      <c r="E233" t="s">
        <v>10</v>
      </c>
    </row>
    <row r="234" spans="1:5" x14ac:dyDescent="0.25">
      <c r="A234" s="4">
        <v>44709</v>
      </c>
      <c r="B234">
        <v>21600</v>
      </c>
      <c r="C234" t="s">
        <v>11</v>
      </c>
      <c r="D234" t="s">
        <v>12</v>
      </c>
      <c r="E234" t="s">
        <v>13</v>
      </c>
    </row>
    <row r="235" spans="1:5" x14ac:dyDescent="0.25">
      <c r="A235" s="5">
        <v>44711</v>
      </c>
      <c r="B235">
        <v>8700</v>
      </c>
      <c r="C235" t="s">
        <v>8</v>
      </c>
      <c r="D235" t="s">
        <v>15</v>
      </c>
      <c r="E235" t="s">
        <v>16</v>
      </c>
    </row>
    <row r="236" spans="1:5" x14ac:dyDescent="0.25">
      <c r="A236" s="4">
        <v>44714</v>
      </c>
      <c r="B236">
        <v>15200</v>
      </c>
      <c r="C236" t="s">
        <v>5</v>
      </c>
      <c r="D236" t="s">
        <v>17</v>
      </c>
      <c r="E236" t="s">
        <v>18</v>
      </c>
    </row>
    <row r="237" spans="1:5" x14ac:dyDescent="0.25">
      <c r="A237" s="5">
        <v>44717</v>
      </c>
      <c r="B237">
        <v>6100</v>
      </c>
      <c r="C237" t="s">
        <v>14</v>
      </c>
      <c r="D237" t="s">
        <v>6</v>
      </c>
      <c r="E237" t="s">
        <v>7</v>
      </c>
    </row>
    <row r="238" spans="1:5" x14ac:dyDescent="0.25">
      <c r="A238" s="4">
        <v>44720</v>
      </c>
      <c r="B238">
        <v>28400</v>
      </c>
      <c r="C238" t="s">
        <v>5</v>
      </c>
      <c r="D238" t="s">
        <v>9</v>
      </c>
      <c r="E238" t="s">
        <v>10</v>
      </c>
    </row>
    <row r="239" spans="1:5" x14ac:dyDescent="0.25">
      <c r="A239" s="5">
        <v>44722</v>
      </c>
      <c r="B239">
        <v>10600</v>
      </c>
      <c r="C239" t="s">
        <v>19</v>
      </c>
      <c r="D239" t="s">
        <v>12</v>
      </c>
      <c r="E239" t="s">
        <v>13</v>
      </c>
    </row>
    <row r="240" spans="1:5" x14ac:dyDescent="0.25">
      <c r="A240" s="4">
        <v>44724</v>
      </c>
      <c r="B240">
        <v>5300</v>
      </c>
      <c r="C240" t="s">
        <v>20</v>
      </c>
      <c r="D240" t="s">
        <v>15</v>
      </c>
      <c r="E240" t="s">
        <v>16</v>
      </c>
    </row>
    <row r="241" spans="1:5" x14ac:dyDescent="0.25">
      <c r="A241" s="5">
        <v>44727</v>
      </c>
      <c r="B241">
        <v>20400</v>
      </c>
      <c r="C241" t="s">
        <v>11</v>
      </c>
      <c r="D241" t="s">
        <v>17</v>
      </c>
      <c r="E241" t="s">
        <v>18</v>
      </c>
    </row>
    <row r="242" spans="1:5" x14ac:dyDescent="0.25">
      <c r="A242" s="4">
        <v>44730</v>
      </c>
      <c r="B242">
        <v>8600</v>
      </c>
      <c r="C242" t="s">
        <v>8</v>
      </c>
      <c r="D242" t="s">
        <v>6</v>
      </c>
      <c r="E242" t="s">
        <v>7</v>
      </c>
    </row>
    <row r="243" spans="1:5" x14ac:dyDescent="0.25">
      <c r="A243" s="5">
        <v>44732</v>
      </c>
      <c r="B243">
        <v>18100</v>
      </c>
      <c r="C243" t="s">
        <v>5</v>
      </c>
      <c r="D243" t="s">
        <v>9</v>
      </c>
      <c r="E243" t="s">
        <v>10</v>
      </c>
    </row>
    <row r="244" spans="1:5" x14ac:dyDescent="0.25">
      <c r="A244" s="4">
        <v>44734</v>
      </c>
      <c r="B244">
        <v>6700</v>
      </c>
      <c r="C244" t="s">
        <v>14</v>
      </c>
      <c r="D244" t="s">
        <v>12</v>
      </c>
      <c r="E244" t="s">
        <v>13</v>
      </c>
    </row>
    <row r="245" spans="1:5" x14ac:dyDescent="0.25">
      <c r="A245" s="5">
        <v>44737</v>
      </c>
      <c r="B245">
        <v>25800</v>
      </c>
      <c r="C245" t="s">
        <v>5</v>
      </c>
      <c r="D245" t="s">
        <v>15</v>
      </c>
      <c r="E245" t="s">
        <v>16</v>
      </c>
    </row>
    <row r="246" spans="1:5" x14ac:dyDescent="0.25">
      <c r="A246" s="4">
        <v>44740</v>
      </c>
      <c r="B246">
        <v>9200</v>
      </c>
      <c r="C246" t="s">
        <v>19</v>
      </c>
      <c r="D246" t="s">
        <v>17</v>
      </c>
      <c r="E246" t="s">
        <v>18</v>
      </c>
    </row>
    <row r="247" spans="1:5" x14ac:dyDescent="0.25">
      <c r="A247" s="5">
        <v>44742</v>
      </c>
      <c r="B247">
        <v>4800</v>
      </c>
      <c r="C247" t="s">
        <v>20</v>
      </c>
      <c r="D247" t="s">
        <v>6</v>
      </c>
      <c r="E247" t="s">
        <v>7</v>
      </c>
    </row>
    <row r="248" spans="1:5" x14ac:dyDescent="0.25">
      <c r="A248" s="4">
        <v>44745</v>
      </c>
      <c r="B248">
        <v>22700</v>
      </c>
      <c r="C248" t="s">
        <v>11</v>
      </c>
      <c r="D248" t="s">
        <v>9</v>
      </c>
      <c r="E248" t="s">
        <v>10</v>
      </c>
    </row>
    <row r="249" spans="1:5" x14ac:dyDescent="0.25">
      <c r="A249" s="5">
        <v>44747</v>
      </c>
      <c r="B249">
        <v>9100</v>
      </c>
      <c r="C249" t="s">
        <v>8</v>
      </c>
      <c r="D249" t="s">
        <v>12</v>
      </c>
      <c r="E249" t="s">
        <v>13</v>
      </c>
    </row>
    <row r="250" spans="1:5" x14ac:dyDescent="0.25">
      <c r="A250" s="4">
        <v>44750</v>
      </c>
      <c r="B250">
        <v>16800</v>
      </c>
      <c r="C250" t="s">
        <v>5</v>
      </c>
      <c r="D250" t="s">
        <v>15</v>
      </c>
      <c r="E250" t="s">
        <v>16</v>
      </c>
    </row>
    <row r="251" spans="1:5" x14ac:dyDescent="0.25">
      <c r="A251" s="5">
        <v>44752</v>
      </c>
      <c r="B251">
        <v>5600</v>
      </c>
      <c r="C251" t="s">
        <v>14</v>
      </c>
      <c r="D251" t="s">
        <v>17</v>
      </c>
      <c r="E251" t="s">
        <v>18</v>
      </c>
    </row>
    <row r="252" spans="1:5" x14ac:dyDescent="0.25">
      <c r="A252" s="4">
        <v>44754</v>
      </c>
      <c r="B252">
        <v>30200</v>
      </c>
      <c r="C252" t="s">
        <v>5</v>
      </c>
      <c r="D252" t="s">
        <v>6</v>
      </c>
      <c r="E252" t="s">
        <v>7</v>
      </c>
    </row>
    <row r="253" spans="1:5" x14ac:dyDescent="0.25">
      <c r="A253" s="5">
        <v>44757</v>
      </c>
      <c r="B253">
        <v>10900</v>
      </c>
      <c r="C253" t="s">
        <v>19</v>
      </c>
      <c r="D253" t="s">
        <v>9</v>
      </c>
      <c r="E253" t="s">
        <v>10</v>
      </c>
    </row>
    <row r="254" spans="1:5" x14ac:dyDescent="0.25">
      <c r="A254" s="4">
        <v>44760</v>
      </c>
      <c r="B254">
        <v>5400</v>
      </c>
      <c r="C254" t="s">
        <v>20</v>
      </c>
      <c r="D254" t="s">
        <v>12</v>
      </c>
      <c r="E254" t="s">
        <v>13</v>
      </c>
    </row>
    <row r="255" spans="1:5" x14ac:dyDescent="0.25">
      <c r="A255" s="5">
        <v>44762</v>
      </c>
      <c r="B255">
        <v>19900</v>
      </c>
      <c r="C255" t="s">
        <v>11</v>
      </c>
      <c r="D255" t="s">
        <v>15</v>
      </c>
      <c r="E255" t="s">
        <v>16</v>
      </c>
    </row>
    <row r="256" spans="1:5" x14ac:dyDescent="0.25">
      <c r="A256" s="4">
        <v>44764</v>
      </c>
      <c r="B256">
        <v>8300</v>
      </c>
      <c r="C256" t="s">
        <v>8</v>
      </c>
      <c r="D256" t="s">
        <v>17</v>
      </c>
      <c r="E256" t="s">
        <v>18</v>
      </c>
    </row>
    <row r="257" spans="1:5" x14ac:dyDescent="0.25">
      <c r="A257" s="5">
        <v>44767</v>
      </c>
      <c r="B257">
        <v>17600</v>
      </c>
      <c r="C257" t="s">
        <v>5</v>
      </c>
      <c r="D257" t="s">
        <v>6</v>
      </c>
      <c r="E257" t="s">
        <v>7</v>
      </c>
    </row>
    <row r="258" spans="1:5" x14ac:dyDescent="0.25">
      <c r="A258" s="4">
        <v>44770</v>
      </c>
      <c r="B258">
        <v>7100</v>
      </c>
      <c r="C258" t="s">
        <v>14</v>
      </c>
      <c r="D258" t="s">
        <v>9</v>
      </c>
      <c r="E258" t="s">
        <v>10</v>
      </c>
    </row>
    <row r="259" spans="1:5" x14ac:dyDescent="0.25">
      <c r="A259" s="5">
        <v>44772</v>
      </c>
      <c r="B259">
        <v>27300</v>
      </c>
      <c r="C259" t="s">
        <v>5</v>
      </c>
      <c r="D259" t="s">
        <v>12</v>
      </c>
      <c r="E259" t="s">
        <v>13</v>
      </c>
    </row>
    <row r="260" spans="1:5" x14ac:dyDescent="0.25">
      <c r="A260" s="4">
        <v>44775</v>
      </c>
      <c r="B260">
        <v>10400</v>
      </c>
      <c r="C260" t="s">
        <v>19</v>
      </c>
      <c r="D260" t="s">
        <v>15</v>
      </c>
      <c r="E260" t="s">
        <v>16</v>
      </c>
    </row>
    <row r="261" spans="1:5" x14ac:dyDescent="0.25">
      <c r="A261" s="5">
        <v>44778</v>
      </c>
      <c r="B261">
        <v>5100</v>
      </c>
      <c r="C261" t="s">
        <v>20</v>
      </c>
      <c r="D261" t="s">
        <v>17</v>
      </c>
      <c r="E261" t="s">
        <v>18</v>
      </c>
    </row>
    <row r="262" spans="1:5" x14ac:dyDescent="0.25">
      <c r="A262" s="4">
        <v>44781</v>
      </c>
      <c r="B262">
        <v>21400</v>
      </c>
      <c r="C262" t="s">
        <v>11</v>
      </c>
      <c r="D262" t="s">
        <v>6</v>
      </c>
      <c r="E262" t="s">
        <v>7</v>
      </c>
    </row>
    <row r="263" spans="1:5" x14ac:dyDescent="0.25">
      <c r="A263" s="5">
        <v>44783</v>
      </c>
      <c r="B263">
        <v>8800</v>
      </c>
      <c r="C263" t="s">
        <v>8</v>
      </c>
      <c r="D263" t="s">
        <v>9</v>
      </c>
      <c r="E263" t="s">
        <v>10</v>
      </c>
    </row>
    <row r="264" spans="1:5" x14ac:dyDescent="0.25">
      <c r="A264" s="4">
        <v>44785</v>
      </c>
      <c r="B264">
        <v>18400</v>
      </c>
      <c r="C264" t="s">
        <v>5</v>
      </c>
      <c r="D264" t="s">
        <v>12</v>
      </c>
      <c r="E264" t="s">
        <v>13</v>
      </c>
    </row>
    <row r="265" spans="1:5" x14ac:dyDescent="0.25">
      <c r="A265" s="5">
        <v>44788</v>
      </c>
      <c r="B265">
        <v>6400</v>
      </c>
      <c r="C265" t="s">
        <v>14</v>
      </c>
      <c r="D265" t="s">
        <v>15</v>
      </c>
      <c r="E265" t="s">
        <v>16</v>
      </c>
    </row>
    <row r="266" spans="1:5" x14ac:dyDescent="0.25">
      <c r="A266" s="4">
        <v>44791</v>
      </c>
      <c r="B266">
        <v>28600</v>
      </c>
      <c r="C266" t="s">
        <v>5</v>
      </c>
      <c r="D266" t="s">
        <v>17</v>
      </c>
      <c r="E266" t="s">
        <v>18</v>
      </c>
    </row>
    <row r="267" spans="1:5" x14ac:dyDescent="0.25">
      <c r="A267" s="5">
        <v>44793</v>
      </c>
      <c r="B267">
        <v>10700</v>
      </c>
      <c r="C267" t="s">
        <v>19</v>
      </c>
      <c r="D267" t="s">
        <v>6</v>
      </c>
      <c r="E267" t="s">
        <v>7</v>
      </c>
    </row>
    <row r="268" spans="1:5" x14ac:dyDescent="0.25">
      <c r="A268" s="4">
        <v>44795</v>
      </c>
      <c r="B268">
        <v>4700</v>
      </c>
      <c r="C268" t="s">
        <v>20</v>
      </c>
      <c r="D268" t="s">
        <v>9</v>
      </c>
      <c r="E268" t="s">
        <v>10</v>
      </c>
    </row>
    <row r="269" spans="1:5" x14ac:dyDescent="0.25">
      <c r="A269" s="5">
        <v>44798</v>
      </c>
      <c r="B269">
        <v>20800</v>
      </c>
      <c r="C269" t="s">
        <v>11</v>
      </c>
      <c r="D269" t="s">
        <v>12</v>
      </c>
      <c r="E269" t="s">
        <v>13</v>
      </c>
    </row>
    <row r="270" spans="1:5" x14ac:dyDescent="0.25">
      <c r="A270" s="4">
        <v>44801</v>
      </c>
      <c r="B270">
        <v>8000</v>
      </c>
      <c r="C270" t="s">
        <v>8</v>
      </c>
      <c r="D270" t="s">
        <v>15</v>
      </c>
      <c r="E270" t="s">
        <v>16</v>
      </c>
    </row>
    <row r="271" spans="1:5" x14ac:dyDescent="0.25">
      <c r="A271" s="5">
        <v>44803</v>
      </c>
      <c r="B271">
        <v>16200</v>
      </c>
      <c r="C271" t="s">
        <v>5</v>
      </c>
      <c r="D271" t="s">
        <v>17</v>
      </c>
      <c r="E271" t="s">
        <v>18</v>
      </c>
    </row>
    <row r="272" spans="1:5" x14ac:dyDescent="0.25">
      <c r="A272" s="4">
        <v>44806</v>
      </c>
      <c r="B272">
        <v>6800</v>
      </c>
      <c r="C272" t="s">
        <v>14</v>
      </c>
      <c r="D272" t="s">
        <v>6</v>
      </c>
      <c r="E272" t="s">
        <v>7</v>
      </c>
    </row>
    <row r="273" spans="1:5" x14ac:dyDescent="0.25">
      <c r="A273" s="5">
        <v>44809</v>
      </c>
      <c r="B273">
        <v>31400</v>
      </c>
      <c r="C273" t="s">
        <v>5</v>
      </c>
      <c r="D273" t="s">
        <v>9</v>
      </c>
      <c r="E273" t="s">
        <v>10</v>
      </c>
    </row>
    <row r="274" spans="1:5" x14ac:dyDescent="0.25">
      <c r="A274" s="4">
        <v>44812</v>
      </c>
      <c r="B274">
        <v>11200</v>
      </c>
      <c r="C274" t="s">
        <v>19</v>
      </c>
      <c r="D274" t="s">
        <v>12</v>
      </c>
      <c r="E274" t="s">
        <v>13</v>
      </c>
    </row>
    <row r="275" spans="1:5" x14ac:dyDescent="0.25">
      <c r="A275" s="5">
        <v>44814</v>
      </c>
      <c r="B275">
        <v>5600</v>
      </c>
      <c r="C275" t="s">
        <v>20</v>
      </c>
      <c r="D275" t="s">
        <v>15</v>
      </c>
      <c r="E275" t="s">
        <v>16</v>
      </c>
    </row>
    <row r="276" spans="1:5" x14ac:dyDescent="0.25">
      <c r="A276" s="4">
        <v>44816</v>
      </c>
      <c r="B276">
        <v>23100</v>
      </c>
      <c r="C276" t="s">
        <v>11</v>
      </c>
      <c r="D276" t="s">
        <v>17</v>
      </c>
      <c r="E276" t="s">
        <v>18</v>
      </c>
    </row>
    <row r="277" spans="1:5" x14ac:dyDescent="0.25">
      <c r="A277" s="5">
        <v>44819</v>
      </c>
      <c r="B277">
        <v>9300</v>
      </c>
      <c r="C277" t="s">
        <v>8</v>
      </c>
      <c r="D277" t="s">
        <v>6</v>
      </c>
      <c r="E277" t="s">
        <v>7</v>
      </c>
    </row>
    <row r="278" spans="1:5" x14ac:dyDescent="0.25">
      <c r="A278" s="4">
        <v>44822</v>
      </c>
      <c r="B278">
        <v>19600</v>
      </c>
      <c r="C278" t="s">
        <v>5</v>
      </c>
      <c r="D278" t="s">
        <v>9</v>
      </c>
      <c r="E278" t="s">
        <v>10</v>
      </c>
    </row>
    <row r="279" spans="1:5" x14ac:dyDescent="0.25">
      <c r="A279" s="5">
        <v>44824</v>
      </c>
      <c r="B279">
        <v>7300</v>
      </c>
      <c r="C279" t="s">
        <v>14</v>
      </c>
      <c r="D279" t="s">
        <v>12</v>
      </c>
      <c r="E279" t="s">
        <v>13</v>
      </c>
    </row>
    <row r="280" spans="1:5" x14ac:dyDescent="0.25">
      <c r="A280" s="4">
        <v>44826</v>
      </c>
      <c r="B280">
        <v>27800</v>
      </c>
      <c r="C280" t="s">
        <v>5</v>
      </c>
      <c r="D280" t="s">
        <v>15</v>
      </c>
      <c r="E280" t="s">
        <v>16</v>
      </c>
    </row>
    <row r="281" spans="1:5" x14ac:dyDescent="0.25">
      <c r="A281" s="5">
        <v>44829</v>
      </c>
      <c r="B281">
        <v>10100</v>
      </c>
      <c r="C281" t="s">
        <v>19</v>
      </c>
      <c r="D281" t="s">
        <v>17</v>
      </c>
      <c r="E281" t="s">
        <v>18</v>
      </c>
    </row>
    <row r="282" spans="1:5" x14ac:dyDescent="0.25">
      <c r="A282" s="4">
        <v>44832</v>
      </c>
      <c r="B282">
        <v>5000</v>
      </c>
      <c r="C282" t="s">
        <v>20</v>
      </c>
      <c r="D282" t="s">
        <v>6</v>
      </c>
      <c r="E282" t="s">
        <v>7</v>
      </c>
    </row>
    <row r="283" spans="1:5" x14ac:dyDescent="0.25">
      <c r="A283" s="5">
        <v>44834</v>
      </c>
      <c r="B283">
        <v>24600</v>
      </c>
      <c r="C283" t="s">
        <v>11</v>
      </c>
      <c r="D283" t="s">
        <v>9</v>
      </c>
      <c r="E283" t="s">
        <v>10</v>
      </c>
    </row>
    <row r="284" spans="1:5" x14ac:dyDescent="0.25">
      <c r="A284" s="4">
        <v>44837</v>
      </c>
      <c r="B284">
        <v>9600</v>
      </c>
      <c r="C284" t="s">
        <v>8</v>
      </c>
      <c r="D284" t="s">
        <v>12</v>
      </c>
      <c r="E284" t="s">
        <v>13</v>
      </c>
    </row>
    <row r="285" spans="1:5" x14ac:dyDescent="0.25">
      <c r="A285" s="5">
        <v>44839</v>
      </c>
      <c r="B285">
        <v>17800</v>
      </c>
      <c r="C285" t="s">
        <v>5</v>
      </c>
      <c r="D285" t="s">
        <v>15</v>
      </c>
      <c r="E285" t="s">
        <v>16</v>
      </c>
    </row>
    <row r="286" spans="1:5" x14ac:dyDescent="0.25">
      <c r="A286" s="4">
        <v>44842</v>
      </c>
      <c r="B286">
        <v>5900</v>
      </c>
      <c r="C286" t="s">
        <v>14</v>
      </c>
      <c r="D286" t="s">
        <v>17</v>
      </c>
      <c r="E286" t="s">
        <v>18</v>
      </c>
    </row>
    <row r="287" spans="1:5" x14ac:dyDescent="0.25">
      <c r="A287" s="5">
        <v>44844</v>
      </c>
      <c r="B287">
        <v>33200</v>
      </c>
      <c r="C287" t="s">
        <v>5</v>
      </c>
      <c r="D287" t="s">
        <v>6</v>
      </c>
      <c r="E287" t="s">
        <v>7</v>
      </c>
    </row>
    <row r="288" spans="1:5" x14ac:dyDescent="0.25">
      <c r="A288" s="4">
        <v>44846</v>
      </c>
      <c r="B288">
        <v>11800</v>
      </c>
      <c r="C288" t="s">
        <v>19</v>
      </c>
      <c r="D288" t="s">
        <v>9</v>
      </c>
      <c r="E288" t="s">
        <v>10</v>
      </c>
    </row>
    <row r="289" spans="1:5" x14ac:dyDescent="0.25">
      <c r="A289" s="5">
        <v>44849</v>
      </c>
      <c r="B289">
        <v>5300</v>
      </c>
      <c r="C289" t="s">
        <v>20</v>
      </c>
      <c r="D289" t="s">
        <v>12</v>
      </c>
      <c r="E289" t="s">
        <v>13</v>
      </c>
    </row>
    <row r="290" spans="1:5" x14ac:dyDescent="0.25">
      <c r="A290" s="4">
        <v>44852</v>
      </c>
      <c r="B290">
        <v>21800</v>
      </c>
      <c r="C290" t="s">
        <v>11</v>
      </c>
      <c r="D290" t="s">
        <v>15</v>
      </c>
      <c r="E290" t="s">
        <v>16</v>
      </c>
    </row>
    <row r="291" spans="1:5" x14ac:dyDescent="0.25">
      <c r="A291" s="5">
        <v>44854</v>
      </c>
      <c r="B291">
        <v>8600</v>
      </c>
      <c r="C291" t="s">
        <v>8</v>
      </c>
      <c r="D291" t="s">
        <v>17</v>
      </c>
      <c r="E291" t="s">
        <v>18</v>
      </c>
    </row>
    <row r="292" spans="1:5" x14ac:dyDescent="0.25">
      <c r="A292" s="4">
        <v>44856</v>
      </c>
      <c r="B292">
        <v>19200</v>
      </c>
      <c r="C292" t="s">
        <v>5</v>
      </c>
      <c r="D292" t="s">
        <v>6</v>
      </c>
      <c r="E292" t="s">
        <v>7</v>
      </c>
    </row>
    <row r="293" spans="1:5" x14ac:dyDescent="0.25">
      <c r="A293" s="5">
        <v>44859</v>
      </c>
      <c r="B293">
        <v>6600</v>
      </c>
      <c r="C293" t="s">
        <v>14</v>
      </c>
      <c r="D293" t="s">
        <v>9</v>
      </c>
      <c r="E293" t="s">
        <v>10</v>
      </c>
    </row>
    <row r="294" spans="1:5" x14ac:dyDescent="0.25">
      <c r="A294" s="4">
        <v>44862</v>
      </c>
      <c r="B294">
        <v>30400</v>
      </c>
      <c r="C294" t="s">
        <v>5</v>
      </c>
      <c r="D294" t="s">
        <v>12</v>
      </c>
      <c r="E294" t="s">
        <v>13</v>
      </c>
    </row>
    <row r="295" spans="1:5" x14ac:dyDescent="0.25">
      <c r="A295" s="5">
        <v>44864</v>
      </c>
      <c r="B295">
        <v>10600</v>
      </c>
      <c r="C295" t="s">
        <v>19</v>
      </c>
      <c r="D295" t="s">
        <v>15</v>
      </c>
      <c r="E295" t="s">
        <v>16</v>
      </c>
    </row>
    <row r="296" spans="1:5" x14ac:dyDescent="0.25">
      <c r="A296" s="4">
        <v>44867</v>
      </c>
      <c r="B296">
        <v>5700</v>
      </c>
      <c r="C296" t="s">
        <v>20</v>
      </c>
      <c r="D296" t="s">
        <v>17</v>
      </c>
      <c r="E296" t="s">
        <v>18</v>
      </c>
    </row>
    <row r="297" spans="1:5" x14ac:dyDescent="0.25">
      <c r="A297" s="5">
        <v>44870</v>
      </c>
      <c r="B297">
        <v>25300</v>
      </c>
      <c r="C297" t="s">
        <v>11</v>
      </c>
      <c r="D297" t="s">
        <v>6</v>
      </c>
      <c r="E297" t="s">
        <v>7</v>
      </c>
    </row>
    <row r="298" spans="1:5" x14ac:dyDescent="0.25">
      <c r="A298" s="4">
        <v>44873</v>
      </c>
      <c r="B298">
        <v>9400</v>
      </c>
      <c r="C298" t="s">
        <v>8</v>
      </c>
      <c r="D298" t="s">
        <v>9</v>
      </c>
      <c r="E298" t="s">
        <v>10</v>
      </c>
    </row>
    <row r="299" spans="1:5" x14ac:dyDescent="0.25">
      <c r="A299" s="5">
        <v>44875</v>
      </c>
      <c r="B299">
        <v>20600</v>
      </c>
      <c r="C299" t="s">
        <v>5</v>
      </c>
      <c r="D299" t="s">
        <v>12</v>
      </c>
      <c r="E299" t="s">
        <v>13</v>
      </c>
    </row>
    <row r="300" spans="1:5" x14ac:dyDescent="0.25">
      <c r="A300" s="4">
        <v>44877</v>
      </c>
      <c r="B300">
        <v>7400</v>
      </c>
      <c r="C300" t="s">
        <v>14</v>
      </c>
      <c r="D300" t="s">
        <v>15</v>
      </c>
      <c r="E300" t="s">
        <v>16</v>
      </c>
    </row>
    <row r="301" spans="1:5" x14ac:dyDescent="0.25">
      <c r="A301" s="5">
        <v>44880</v>
      </c>
      <c r="B301">
        <v>34800</v>
      </c>
      <c r="C301" t="s">
        <v>5</v>
      </c>
      <c r="D301" t="s">
        <v>17</v>
      </c>
      <c r="E301" t="s">
        <v>18</v>
      </c>
    </row>
    <row r="302" spans="1:5" x14ac:dyDescent="0.25">
      <c r="A302" s="4">
        <v>44883</v>
      </c>
      <c r="B302">
        <v>12100</v>
      </c>
      <c r="C302" t="s">
        <v>19</v>
      </c>
      <c r="D302" t="s">
        <v>6</v>
      </c>
      <c r="E302" t="s">
        <v>7</v>
      </c>
    </row>
    <row r="303" spans="1:5" x14ac:dyDescent="0.25">
      <c r="A303" s="5">
        <v>44885</v>
      </c>
      <c r="B303">
        <v>5400</v>
      </c>
      <c r="C303" t="s">
        <v>20</v>
      </c>
      <c r="D303" t="s">
        <v>9</v>
      </c>
      <c r="E303" t="s">
        <v>10</v>
      </c>
    </row>
    <row r="304" spans="1:5" x14ac:dyDescent="0.25">
      <c r="A304" s="4">
        <v>44887</v>
      </c>
      <c r="B304">
        <v>22900</v>
      </c>
      <c r="C304" t="s">
        <v>11</v>
      </c>
      <c r="D304" t="s">
        <v>12</v>
      </c>
      <c r="E304" t="s">
        <v>13</v>
      </c>
    </row>
    <row r="305" spans="1:5" x14ac:dyDescent="0.25">
      <c r="A305" s="5">
        <v>44890</v>
      </c>
      <c r="B305">
        <v>8900</v>
      </c>
      <c r="C305" t="s">
        <v>8</v>
      </c>
      <c r="D305" t="s">
        <v>15</v>
      </c>
      <c r="E305" t="s">
        <v>16</v>
      </c>
    </row>
    <row r="306" spans="1:5" x14ac:dyDescent="0.25">
      <c r="A306" s="4">
        <v>44893</v>
      </c>
      <c r="B306">
        <v>19800</v>
      </c>
      <c r="C306" t="s">
        <v>5</v>
      </c>
      <c r="D306" t="s">
        <v>17</v>
      </c>
      <c r="E306" t="s">
        <v>18</v>
      </c>
    </row>
    <row r="307" spans="1:5" x14ac:dyDescent="0.25">
      <c r="A307" s="5">
        <v>44895</v>
      </c>
      <c r="B307">
        <v>6900</v>
      </c>
      <c r="C307" t="s">
        <v>14</v>
      </c>
      <c r="D307" t="s">
        <v>6</v>
      </c>
      <c r="E307" t="s">
        <v>7</v>
      </c>
    </row>
    <row r="308" spans="1:5" x14ac:dyDescent="0.25">
      <c r="A308" s="4">
        <v>44898</v>
      </c>
      <c r="B308">
        <v>36700</v>
      </c>
      <c r="C308" t="s">
        <v>5</v>
      </c>
      <c r="D308" t="s">
        <v>9</v>
      </c>
      <c r="E308" t="s">
        <v>10</v>
      </c>
    </row>
    <row r="309" spans="1:5" x14ac:dyDescent="0.25">
      <c r="A309" s="5">
        <v>44900</v>
      </c>
      <c r="B309">
        <v>12800</v>
      </c>
      <c r="C309" t="s">
        <v>19</v>
      </c>
      <c r="D309" t="s">
        <v>12</v>
      </c>
      <c r="E309" t="s">
        <v>13</v>
      </c>
    </row>
    <row r="310" spans="1:5" x14ac:dyDescent="0.25">
      <c r="A310" s="4">
        <v>44903</v>
      </c>
      <c r="B310">
        <v>6100</v>
      </c>
      <c r="C310" t="s">
        <v>20</v>
      </c>
      <c r="D310" t="s">
        <v>15</v>
      </c>
      <c r="E310" t="s">
        <v>16</v>
      </c>
    </row>
    <row r="311" spans="1:5" x14ac:dyDescent="0.25">
      <c r="A311" s="5">
        <v>44905</v>
      </c>
      <c r="B311">
        <v>26800</v>
      </c>
      <c r="C311" t="s">
        <v>11</v>
      </c>
      <c r="D311" t="s">
        <v>17</v>
      </c>
      <c r="E311" t="s">
        <v>18</v>
      </c>
    </row>
    <row r="312" spans="1:5" x14ac:dyDescent="0.25">
      <c r="A312" s="4">
        <v>44907</v>
      </c>
      <c r="B312">
        <v>9800</v>
      </c>
      <c r="C312" t="s">
        <v>8</v>
      </c>
      <c r="D312" t="s">
        <v>6</v>
      </c>
      <c r="E312" t="s">
        <v>7</v>
      </c>
    </row>
    <row r="313" spans="1:5" x14ac:dyDescent="0.25">
      <c r="A313" s="5">
        <v>44910</v>
      </c>
      <c r="B313">
        <v>22100</v>
      </c>
      <c r="C313" t="s">
        <v>5</v>
      </c>
      <c r="D313" t="s">
        <v>9</v>
      </c>
      <c r="E313" t="s">
        <v>10</v>
      </c>
    </row>
    <row r="314" spans="1:5" x14ac:dyDescent="0.25">
      <c r="A314" s="4">
        <v>44913</v>
      </c>
      <c r="B314">
        <v>7800</v>
      </c>
      <c r="C314" t="s">
        <v>14</v>
      </c>
      <c r="D314" t="s">
        <v>12</v>
      </c>
      <c r="E314" t="s">
        <v>13</v>
      </c>
    </row>
    <row r="315" spans="1:5" x14ac:dyDescent="0.25">
      <c r="A315" s="5">
        <v>44915</v>
      </c>
      <c r="B315">
        <v>38400</v>
      </c>
      <c r="C315" t="s">
        <v>5</v>
      </c>
      <c r="D315" t="s">
        <v>15</v>
      </c>
      <c r="E315" t="s">
        <v>16</v>
      </c>
    </row>
    <row r="316" spans="1:5" x14ac:dyDescent="0.25">
      <c r="A316" s="4">
        <v>44917</v>
      </c>
      <c r="B316">
        <v>13600</v>
      </c>
      <c r="C316" t="s">
        <v>19</v>
      </c>
      <c r="D316" t="s">
        <v>17</v>
      </c>
      <c r="E316" t="s">
        <v>18</v>
      </c>
    </row>
    <row r="317" spans="1:5" x14ac:dyDescent="0.25">
      <c r="A317" s="5">
        <v>44920</v>
      </c>
      <c r="B317">
        <v>6400</v>
      </c>
      <c r="C317" t="s">
        <v>20</v>
      </c>
      <c r="D317" t="s">
        <v>6</v>
      </c>
      <c r="E317" t="s">
        <v>7</v>
      </c>
    </row>
    <row r="318" spans="1:5" x14ac:dyDescent="0.25">
      <c r="A318" s="4">
        <v>44923</v>
      </c>
      <c r="B318">
        <v>28700</v>
      </c>
      <c r="C318" t="s">
        <v>11</v>
      </c>
      <c r="D318" t="s">
        <v>9</v>
      </c>
      <c r="E318" t="s">
        <v>10</v>
      </c>
    </row>
    <row r="319" spans="1:5" x14ac:dyDescent="0.25">
      <c r="A319" s="5">
        <v>44925</v>
      </c>
      <c r="B319">
        <v>10200</v>
      </c>
      <c r="C319" t="s">
        <v>8</v>
      </c>
      <c r="D319" t="s">
        <v>12</v>
      </c>
      <c r="E319" t="s">
        <v>13</v>
      </c>
    </row>
    <row r="320" spans="1:5" x14ac:dyDescent="0.25">
      <c r="A320" s="4">
        <v>44567</v>
      </c>
      <c r="B320">
        <v>12600</v>
      </c>
      <c r="C320" t="s">
        <v>8</v>
      </c>
      <c r="D320" t="s">
        <v>15</v>
      </c>
      <c r="E320" t="s">
        <v>16</v>
      </c>
    </row>
    <row r="321" spans="1:5" x14ac:dyDescent="0.25">
      <c r="A321" s="5">
        <v>44575</v>
      </c>
      <c r="B321">
        <v>18900</v>
      </c>
      <c r="C321" t="s">
        <v>11</v>
      </c>
      <c r="D321" t="s">
        <v>17</v>
      </c>
      <c r="E321" t="s">
        <v>18</v>
      </c>
    </row>
    <row r="322" spans="1:5" x14ac:dyDescent="0.25">
      <c r="A322" s="4">
        <v>44587</v>
      </c>
      <c r="B322">
        <v>9200</v>
      </c>
      <c r="C322" t="s">
        <v>19</v>
      </c>
      <c r="D322" t="s">
        <v>6</v>
      </c>
      <c r="E322" t="s">
        <v>7</v>
      </c>
    </row>
    <row r="323" spans="1:5" x14ac:dyDescent="0.25">
      <c r="A323" s="5">
        <v>44598</v>
      </c>
      <c r="B323">
        <v>14800</v>
      </c>
      <c r="C323" t="s">
        <v>5</v>
      </c>
      <c r="D323" t="s">
        <v>9</v>
      </c>
      <c r="E323" t="s">
        <v>10</v>
      </c>
    </row>
    <row r="324" spans="1:5" x14ac:dyDescent="0.25">
      <c r="A324" s="4">
        <v>44606</v>
      </c>
      <c r="B324">
        <v>6500</v>
      </c>
      <c r="C324" t="s">
        <v>20</v>
      </c>
      <c r="D324" t="s">
        <v>12</v>
      </c>
      <c r="E324" t="s">
        <v>13</v>
      </c>
    </row>
    <row r="325" spans="1:5" x14ac:dyDescent="0.25">
      <c r="A325" s="5">
        <v>44618</v>
      </c>
      <c r="B325">
        <v>22400</v>
      </c>
      <c r="C325" t="s">
        <v>11</v>
      </c>
      <c r="D325" t="s">
        <v>15</v>
      </c>
      <c r="E325" t="s">
        <v>16</v>
      </c>
    </row>
    <row r="326" spans="1:5" x14ac:dyDescent="0.25">
      <c r="A326" s="4">
        <v>44626</v>
      </c>
      <c r="B326">
        <v>7900</v>
      </c>
      <c r="C326" t="s">
        <v>14</v>
      </c>
      <c r="D326" t="s">
        <v>17</v>
      </c>
      <c r="E326" t="s">
        <v>18</v>
      </c>
    </row>
    <row r="327" spans="1:5" x14ac:dyDescent="0.25">
      <c r="A327" s="5">
        <v>44636</v>
      </c>
      <c r="B327">
        <v>26200</v>
      </c>
      <c r="C327" t="s">
        <v>5</v>
      </c>
      <c r="D327" t="s">
        <v>6</v>
      </c>
      <c r="E327" t="s">
        <v>7</v>
      </c>
    </row>
    <row r="328" spans="1:5" x14ac:dyDescent="0.25">
      <c r="A328" s="4">
        <v>44646</v>
      </c>
      <c r="B328">
        <v>10600</v>
      </c>
      <c r="C328" t="s">
        <v>19</v>
      </c>
      <c r="D328" t="s">
        <v>9</v>
      </c>
      <c r="E328" t="s">
        <v>10</v>
      </c>
    </row>
    <row r="329" spans="1:5" x14ac:dyDescent="0.25">
      <c r="A329" s="5">
        <v>44657</v>
      </c>
      <c r="B329">
        <v>5000</v>
      </c>
      <c r="C329" t="s">
        <v>20</v>
      </c>
      <c r="D329" t="s">
        <v>12</v>
      </c>
      <c r="E329" t="s">
        <v>13</v>
      </c>
    </row>
    <row r="330" spans="1:5" x14ac:dyDescent="0.25">
      <c r="A330" s="4">
        <v>44667</v>
      </c>
      <c r="B330">
        <v>19100</v>
      </c>
      <c r="C330" t="s">
        <v>8</v>
      </c>
      <c r="D330" t="s">
        <v>15</v>
      </c>
      <c r="E330" t="s">
        <v>16</v>
      </c>
    </row>
    <row r="331" spans="1:5" x14ac:dyDescent="0.25">
      <c r="A331" s="5">
        <v>44677</v>
      </c>
      <c r="B331">
        <v>9400</v>
      </c>
      <c r="C331" t="s">
        <v>11</v>
      </c>
      <c r="D331" t="s">
        <v>17</v>
      </c>
      <c r="E331" t="s">
        <v>18</v>
      </c>
    </row>
    <row r="332" spans="1:5" x14ac:dyDescent="0.25">
      <c r="A332" s="4">
        <v>44687</v>
      </c>
      <c r="B332">
        <v>16200</v>
      </c>
      <c r="C332" t="s">
        <v>5</v>
      </c>
      <c r="D332" t="s">
        <v>6</v>
      </c>
      <c r="E332" t="s">
        <v>7</v>
      </c>
    </row>
    <row r="333" spans="1:5" x14ac:dyDescent="0.25">
      <c r="A333" s="5">
        <v>44697</v>
      </c>
      <c r="B333">
        <v>7000</v>
      </c>
      <c r="C333" t="s">
        <v>14</v>
      </c>
      <c r="D333" t="s">
        <v>9</v>
      </c>
      <c r="E333" t="s">
        <v>10</v>
      </c>
    </row>
    <row r="334" spans="1:5" x14ac:dyDescent="0.25">
      <c r="A334" s="4">
        <v>44707</v>
      </c>
      <c r="B334">
        <v>25600</v>
      </c>
      <c r="C334" t="s">
        <v>5</v>
      </c>
      <c r="D334" t="s">
        <v>12</v>
      </c>
      <c r="E334" t="s">
        <v>13</v>
      </c>
    </row>
    <row r="335" spans="1:5" x14ac:dyDescent="0.25">
      <c r="A335" s="5">
        <v>44718</v>
      </c>
      <c r="B335">
        <v>10400</v>
      </c>
      <c r="C335" t="s">
        <v>19</v>
      </c>
      <c r="D335" t="s">
        <v>15</v>
      </c>
      <c r="E335" t="s">
        <v>16</v>
      </c>
    </row>
    <row r="336" spans="1:5" x14ac:dyDescent="0.25">
      <c r="A336" s="4">
        <v>44728</v>
      </c>
      <c r="B336">
        <v>5200</v>
      </c>
      <c r="C336" t="s">
        <v>20</v>
      </c>
      <c r="D336" t="s">
        <v>17</v>
      </c>
      <c r="E336" t="s">
        <v>18</v>
      </c>
    </row>
    <row r="337" spans="1:5" x14ac:dyDescent="0.25">
      <c r="A337" s="5">
        <v>44738</v>
      </c>
      <c r="B337">
        <v>20800</v>
      </c>
      <c r="C337" t="s">
        <v>11</v>
      </c>
      <c r="D337" t="s">
        <v>6</v>
      </c>
      <c r="E337" t="s">
        <v>7</v>
      </c>
    </row>
    <row r="338" spans="1:5" x14ac:dyDescent="0.25">
      <c r="A338" s="4">
        <v>44748</v>
      </c>
      <c r="B338">
        <v>8800</v>
      </c>
      <c r="C338" t="s">
        <v>8</v>
      </c>
      <c r="D338" t="s">
        <v>9</v>
      </c>
      <c r="E338" t="s">
        <v>10</v>
      </c>
    </row>
    <row r="339" spans="1:5" x14ac:dyDescent="0.25">
      <c r="A339" s="5">
        <v>44758</v>
      </c>
      <c r="B339">
        <v>17400</v>
      </c>
      <c r="C339" t="s">
        <v>5</v>
      </c>
      <c r="D339" t="s">
        <v>12</v>
      </c>
      <c r="E339" t="s">
        <v>13</v>
      </c>
    </row>
    <row r="340" spans="1:5" x14ac:dyDescent="0.25">
      <c r="A340" s="4">
        <v>44768</v>
      </c>
      <c r="B340">
        <v>6300</v>
      </c>
      <c r="C340" t="s">
        <v>14</v>
      </c>
      <c r="D340" t="s">
        <v>15</v>
      </c>
      <c r="E340" t="s">
        <v>16</v>
      </c>
    </row>
    <row r="341" spans="1:5" x14ac:dyDescent="0.25">
      <c r="A341" s="5">
        <v>44779</v>
      </c>
      <c r="B341">
        <v>29100</v>
      </c>
      <c r="C341" t="s">
        <v>5</v>
      </c>
      <c r="D341" t="s">
        <v>17</v>
      </c>
      <c r="E341" t="s">
        <v>18</v>
      </c>
    </row>
    <row r="342" spans="1:5" x14ac:dyDescent="0.25">
      <c r="A342" s="4">
        <v>44789</v>
      </c>
      <c r="B342">
        <v>11300</v>
      </c>
      <c r="C342" t="s">
        <v>19</v>
      </c>
      <c r="D342" t="s">
        <v>6</v>
      </c>
      <c r="E342" t="s">
        <v>7</v>
      </c>
    </row>
    <row r="343" spans="1:5" x14ac:dyDescent="0.25">
      <c r="A343" s="5">
        <v>44799</v>
      </c>
      <c r="B343">
        <v>5200</v>
      </c>
      <c r="C343" t="s">
        <v>20</v>
      </c>
      <c r="D343" t="s">
        <v>9</v>
      </c>
      <c r="E343" t="s">
        <v>10</v>
      </c>
    </row>
    <row r="344" spans="1:5" x14ac:dyDescent="0.25">
      <c r="A344" s="4">
        <v>44810</v>
      </c>
      <c r="B344">
        <v>22600</v>
      </c>
      <c r="C344" t="s">
        <v>11</v>
      </c>
      <c r="D344" t="s">
        <v>12</v>
      </c>
      <c r="E344" t="s">
        <v>13</v>
      </c>
    </row>
    <row r="345" spans="1:5" x14ac:dyDescent="0.25">
      <c r="A345" s="5">
        <v>44820</v>
      </c>
      <c r="B345">
        <v>9700</v>
      </c>
      <c r="C345" t="s">
        <v>8</v>
      </c>
      <c r="D345" t="s">
        <v>15</v>
      </c>
      <c r="E345" t="s">
        <v>16</v>
      </c>
    </row>
    <row r="346" spans="1:5" x14ac:dyDescent="0.25">
      <c r="A346" s="4">
        <v>44830</v>
      </c>
      <c r="B346">
        <v>18600</v>
      </c>
      <c r="C346" t="s">
        <v>5</v>
      </c>
      <c r="D346" t="s">
        <v>17</v>
      </c>
      <c r="E346" t="s">
        <v>18</v>
      </c>
    </row>
    <row r="347" spans="1:5" x14ac:dyDescent="0.25">
      <c r="A347" s="5">
        <v>44840</v>
      </c>
      <c r="B347">
        <v>7100</v>
      </c>
      <c r="C347" t="s">
        <v>14</v>
      </c>
      <c r="D347" t="s">
        <v>6</v>
      </c>
      <c r="E347" t="s">
        <v>7</v>
      </c>
    </row>
    <row r="348" spans="1:5" x14ac:dyDescent="0.25">
      <c r="A348" s="4">
        <v>44850</v>
      </c>
      <c r="B348">
        <v>31600</v>
      </c>
      <c r="C348" t="s">
        <v>5</v>
      </c>
      <c r="D348" t="s">
        <v>9</v>
      </c>
      <c r="E348" t="s">
        <v>10</v>
      </c>
    </row>
    <row r="349" spans="1:5" x14ac:dyDescent="0.25">
      <c r="A349" s="5">
        <v>44860</v>
      </c>
      <c r="B349">
        <v>11900</v>
      </c>
      <c r="C349" t="s">
        <v>19</v>
      </c>
      <c r="D349" t="s">
        <v>12</v>
      </c>
      <c r="E349" t="s">
        <v>13</v>
      </c>
    </row>
    <row r="350" spans="1:5" x14ac:dyDescent="0.25">
      <c r="A350" s="4">
        <v>44871</v>
      </c>
      <c r="B350">
        <v>5500</v>
      </c>
      <c r="C350" t="s">
        <v>20</v>
      </c>
      <c r="D350" t="s">
        <v>15</v>
      </c>
      <c r="E350" t="s">
        <v>16</v>
      </c>
    </row>
    <row r="351" spans="1:5" x14ac:dyDescent="0.25">
      <c r="A351" s="5">
        <v>44881</v>
      </c>
      <c r="B351">
        <v>24200</v>
      </c>
      <c r="C351" t="s">
        <v>11</v>
      </c>
      <c r="D351" t="s">
        <v>17</v>
      </c>
      <c r="E351" t="s">
        <v>18</v>
      </c>
    </row>
    <row r="352" spans="1:5" x14ac:dyDescent="0.25">
      <c r="A352" s="4">
        <v>44891</v>
      </c>
      <c r="B352">
        <v>10100</v>
      </c>
      <c r="C352" t="s">
        <v>8</v>
      </c>
      <c r="D352" t="s">
        <v>6</v>
      </c>
      <c r="E352" t="s">
        <v>7</v>
      </c>
    </row>
    <row r="353" spans="1:5" x14ac:dyDescent="0.25">
      <c r="A353" s="5">
        <v>44901</v>
      </c>
      <c r="B353">
        <v>35200</v>
      </c>
      <c r="C353" t="s">
        <v>5</v>
      </c>
      <c r="D353" t="s">
        <v>9</v>
      </c>
      <c r="E353" t="s">
        <v>10</v>
      </c>
    </row>
    <row r="354" spans="1:5" x14ac:dyDescent="0.25">
      <c r="A354" s="4">
        <v>44911</v>
      </c>
      <c r="B354">
        <v>7600</v>
      </c>
      <c r="C354" t="s">
        <v>14</v>
      </c>
      <c r="D354" t="s">
        <v>12</v>
      </c>
      <c r="E354" t="s">
        <v>13</v>
      </c>
    </row>
    <row r="355" spans="1:5" x14ac:dyDescent="0.25">
      <c r="A355" s="5">
        <v>44578</v>
      </c>
      <c r="B355">
        <v>20800</v>
      </c>
      <c r="C355" t="s">
        <v>5</v>
      </c>
      <c r="D355" t="s">
        <v>17</v>
      </c>
      <c r="E355" t="s">
        <v>18</v>
      </c>
    </row>
    <row r="356" spans="1:5" x14ac:dyDescent="0.25">
      <c r="A356" s="4">
        <v>44609</v>
      </c>
      <c r="B356">
        <v>8700</v>
      </c>
      <c r="C356" t="s">
        <v>19</v>
      </c>
      <c r="D356" t="s">
        <v>6</v>
      </c>
      <c r="E356" t="s">
        <v>7</v>
      </c>
    </row>
    <row r="357" spans="1:5" x14ac:dyDescent="0.25">
      <c r="A357" s="5">
        <v>44637</v>
      </c>
      <c r="B357">
        <v>4900</v>
      </c>
      <c r="C357" t="s">
        <v>20</v>
      </c>
      <c r="D357" t="s">
        <v>9</v>
      </c>
      <c r="E357" t="s">
        <v>10</v>
      </c>
    </row>
    <row r="358" spans="1:5" x14ac:dyDescent="0.25">
      <c r="A358" s="4">
        <v>44668</v>
      </c>
      <c r="B358">
        <v>17800</v>
      </c>
      <c r="C358" t="s">
        <v>11</v>
      </c>
      <c r="D358" t="s">
        <v>12</v>
      </c>
      <c r="E358" t="s">
        <v>13</v>
      </c>
    </row>
    <row r="359" spans="1:5" x14ac:dyDescent="0.25">
      <c r="A359" s="5">
        <v>44698</v>
      </c>
      <c r="B359">
        <v>8200</v>
      </c>
      <c r="C359" t="s">
        <v>8</v>
      </c>
      <c r="D359" t="s">
        <v>15</v>
      </c>
      <c r="E359" t="s">
        <v>16</v>
      </c>
    </row>
    <row r="360" spans="1:5" x14ac:dyDescent="0.25">
      <c r="A360" s="4">
        <v>44729</v>
      </c>
      <c r="B360">
        <v>15600</v>
      </c>
      <c r="C360" t="s">
        <v>5</v>
      </c>
      <c r="D360" t="s">
        <v>17</v>
      </c>
      <c r="E360" t="s">
        <v>18</v>
      </c>
    </row>
    <row r="361" spans="1:5" x14ac:dyDescent="0.25">
      <c r="A361" s="5">
        <v>44759</v>
      </c>
      <c r="B361">
        <v>6500</v>
      </c>
      <c r="C361" t="s">
        <v>14</v>
      </c>
      <c r="D361" t="s">
        <v>6</v>
      </c>
      <c r="E361" t="s">
        <v>7</v>
      </c>
    </row>
    <row r="362" spans="1:5" x14ac:dyDescent="0.25">
      <c r="A362" s="6">
        <v>44930</v>
      </c>
      <c r="B362">
        <v>15200</v>
      </c>
      <c r="C362" t="s">
        <v>5</v>
      </c>
      <c r="D362" t="s">
        <v>6</v>
      </c>
      <c r="E362" t="s">
        <v>7</v>
      </c>
    </row>
    <row r="363" spans="1:5" x14ac:dyDescent="0.25">
      <c r="A363" s="5">
        <v>44932</v>
      </c>
      <c r="B363">
        <v>10800</v>
      </c>
      <c r="C363" t="s">
        <v>8</v>
      </c>
      <c r="D363" t="s">
        <v>9</v>
      </c>
      <c r="E363" t="s">
        <v>10</v>
      </c>
    </row>
    <row r="364" spans="1:5" x14ac:dyDescent="0.25">
      <c r="A364" s="6">
        <v>44935</v>
      </c>
      <c r="B364">
        <v>19600</v>
      </c>
      <c r="C364" t="s">
        <v>11</v>
      </c>
      <c r="D364" t="s">
        <v>12</v>
      </c>
      <c r="E364" t="s">
        <v>13</v>
      </c>
    </row>
    <row r="365" spans="1:5" x14ac:dyDescent="0.25">
      <c r="A365" s="5">
        <v>44937</v>
      </c>
      <c r="B365">
        <v>4200</v>
      </c>
      <c r="C365" t="s">
        <v>14</v>
      </c>
      <c r="D365" t="s">
        <v>15</v>
      </c>
      <c r="E365" t="s">
        <v>16</v>
      </c>
    </row>
    <row r="366" spans="1:5" x14ac:dyDescent="0.25">
      <c r="A366" s="6">
        <v>44940</v>
      </c>
      <c r="B366">
        <v>24800</v>
      </c>
      <c r="C366" t="s">
        <v>5</v>
      </c>
      <c r="D366" t="s">
        <v>17</v>
      </c>
      <c r="E366" t="s">
        <v>18</v>
      </c>
    </row>
    <row r="367" spans="1:5" x14ac:dyDescent="0.25">
      <c r="A367" s="5">
        <v>44942</v>
      </c>
      <c r="B367">
        <v>8100</v>
      </c>
      <c r="C367" t="s">
        <v>19</v>
      </c>
      <c r="D367" t="s">
        <v>6</v>
      </c>
      <c r="E367" t="s">
        <v>7</v>
      </c>
    </row>
    <row r="368" spans="1:5" x14ac:dyDescent="0.25">
      <c r="A368" s="6">
        <v>44945</v>
      </c>
      <c r="B368">
        <v>5600</v>
      </c>
      <c r="C368" t="s">
        <v>20</v>
      </c>
      <c r="D368" t="s">
        <v>9</v>
      </c>
      <c r="E368" t="s">
        <v>10</v>
      </c>
    </row>
    <row r="369" spans="1:5" x14ac:dyDescent="0.25">
      <c r="A369" s="5">
        <v>44947</v>
      </c>
      <c r="B369">
        <v>28900</v>
      </c>
      <c r="C369" t="s">
        <v>5</v>
      </c>
      <c r="D369" t="s">
        <v>12</v>
      </c>
      <c r="E369" t="s">
        <v>13</v>
      </c>
    </row>
    <row r="370" spans="1:5" x14ac:dyDescent="0.25">
      <c r="A370" s="6">
        <v>44950</v>
      </c>
      <c r="B370">
        <v>9200</v>
      </c>
      <c r="C370" t="s">
        <v>8</v>
      </c>
      <c r="D370" t="s">
        <v>15</v>
      </c>
      <c r="E370" t="s">
        <v>16</v>
      </c>
    </row>
    <row r="371" spans="1:5" x14ac:dyDescent="0.25">
      <c r="A371" s="5">
        <v>44952</v>
      </c>
      <c r="B371">
        <v>12400</v>
      </c>
      <c r="C371" t="s">
        <v>11</v>
      </c>
      <c r="D371" t="s">
        <v>17</v>
      </c>
      <c r="E371" t="s">
        <v>18</v>
      </c>
    </row>
    <row r="372" spans="1:5" x14ac:dyDescent="0.25">
      <c r="A372" s="6">
        <v>44955</v>
      </c>
      <c r="B372">
        <v>6800</v>
      </c>
      <c r="C372" t="s">
        <v>14</v>
      </c>
      <c r="D372" t="s">
        <v>6</v>
      </c>
      <c r="E372" t="s">
        <v>7</v>
      </c>
    </row>
    <row r="373" spans="1:5" x14ac:dyDescent="0.25">
      <c r="A373" s="5">
        <v>44957</v>
      </c>
      <c r="B373">
        <v>17600</v>
      </c>
      <c r="C373" t="s">
        <v>5</v>
      </c>
      <c r="D373" t="s">
        <v>9</v>
      </c>
      <c r="E373" t="s">
        <v>10</v>
      </c>
    </row>
    <row r="374" spans="1:5" x14ac:dyDescent="0.25">
      <c r="A374" s="6">
        <v>44960</v>
      </c>
      <c r="B374">
        <v>9800</v>
      </c>
      <c r="C374" t="s">
        <v>19</v>
      </c>
      <c r="D374" t="s">
        <v>12</v>
      </c>
      <c r="E374" t="s">
        <v>13</v>
      </c>
    </row>
    <row r="375" spans="1:5" x14ac:dyDescent="0.25">
      <c r="A375" s="5">
        <v>44963</v>
      </c>
      <c r="B375">
        <v>4800</v>
      </c>
      <c r="C375" t="s">
        <v>20</v>
      </c>
      <c r="D375" t="s">
        <v>15</v>
      </c>
      <c r="E375" t="s">
        <v>16</v>
      </c>
    </row>
    <row r="376" spans="1:5" x14ac:dyDescent="0.25">
      <c r="A376" s="6">
        <v>44965</v>
      </c>
      <c r="B376">
        <v>21300</v>
      </c>
      <c r="C376" t="s">
        <v>11</v>
      </c>
      <c r="D376" t="s">
        <v>17</v>
      </c>
      <c r="E376" t="s">
        <v>18</v>
      </c>
    </row>
    <row r="377" spans="1:5" x14ac:dyDescent="0.25">
      <c r="A377" s="5">
        <v>44968</v>
      </c>
      <c r="B377">
        <v>8600</v>
      </c>
      <c r="C377" t="s">
        <v>8</v>
      </c>
      <c r="D377" t="s">
        <v>6</v>
      </c>
      <c r="E377" t="s">
        <v>7</v>
      </c>
    </row>
    <row r="378" spans="1:5" x14ac:dyDescent="0.25">
      <c r="A378" s="6">
        <v>44970</v>
      </c>
      <c r="B378">
        <v>14900</v>
      </c>
      <c r="C378" t="s">
        <v>5</v>
      </c>
      <c r="D378" t="s">
        <v>9</v>
      </c>
      <c r="E378" t="s">
        <v>10</v>
      </c>
    </row>
    <row r="379" spans="1:5" x14ac:dyDescent="0.25">
      <c r="A379" s="5">
        <v>44973</v>
      </c>
      <c r="B379">
        <v>5600</v>
      </c>
      <c r="C379" t="s">
        <v>14</v>
      </c>
      <c r="D379" t="s">
        <v>12</v>
      </c>
      <c r="E379" t="s">
        <v>13</v>
      </c>
    </row>
    <row r="380" spans="1:5" x14ac:dyDescent="0.25">
      <c r="A380" s="6">
        <v>44975</v>
      </c>
      <c r="B380">
        <v>29700</v>
      </c>
      <c r="C380" t="s">
        <v>5</v>
      </c>
      <c r="D380" t="s">
        <v>15</v>
      </c>
      <c r="E380" t="s">
        <v>16</v>
      </c>
    </row>
    <row r="381" spans="1:5" x14ac:dyDescent="0.25">
      <c r="A381" s="5">
        <v>44978</v>
      </c>
      <c r="B381">
        <v>7800</v>
      </c>
      <c r="C381" t="s">
        <v>19</v>
      </c>
      <c r="D381" t="s">
        <v>17</v>
      </c>
      <c r="E381" t="s">
        <v>18</v>
      </c>
    </row>
    <row r="382" spans="1:5" x14ac:dyDescent="0.25">
      <c r="A382" s="6">
        <v>44980</v>
      </c>
      <c r="B382">
        <v>10600</v>
      </c>
      <c r="C382" t="s">
        <v>11</v>
      </c>
      <c r="D382" t="s">
        <v>6</v>
      </c>
      <c r="E382" t="s">
        <v>7</v>
      </c>
    </row>
    <row r="383" spans="1:5" x14ac:dyDescent="0.25">
      <c r="A383" s="5">
        <v>44983</v>
      </c>
      <c r="B383">
        <v>4900</v>
      </c>
      <c r="C383" t="s">
        <v>20</v>
      </c>
      <c r="D383" t="s">
        <v>9</v>
      </c>
      <c r="E383" t="s">
        <v>10</v>
      </c>
    </row>
    <row r="384" spans="1:5" x14ac:dyDescent="0.25">
      <c r="A384" s="6">
        <v>44985</v>
      </c>
      <c r="B384">
        <v>22100</v>
      </c>
      <c r="C384" t="s">
        <v>5</v>
      </c>
      <c r="D384" t="s">
        <v>12</v>
      </c>
      <c r="E384" t="s">
        <v>13</v>
      </c>
    </row>
    <row r="385" spans="1:5" x14ac:dyDescent="0.25">
      <c r="A385" s="5">
        <v>44988</v>
      </c>
      <c r="B385">
        <v>9100</v>
      </c>
      <c r="C385" t="s">
        <v>8</v>
      </c>
      <c r="D385" t="s">
        <v>15</v>
      </c>
      <c r="E385" t="s">
        <v>16</v>
      </c>
    </row>
    <row r="386" spans="1:5" x14ac:dyDescent="0.25">
      <c r="A386" s="6">
        <v>44991</v>
      </c>
      <c r="B386">
        <v>15800</v>
      </c>
      <c r="C386" t="s">
        <v>11</v>
      </c>
      <c r="D386" t="s">
        <v>17</v>
      </c>
      <c r="E386" t="s">
        <v>18</v>
      </c>
    </row>
    <row r="387" spans="1:5" x14ac:dyDescent="0.25">
      <c r="A387" s="5">
        <v>44993</v>
      </c>
      <c r="B387">
        <v>6200</v>
      </c>
      <c r="C387" t="s">
        <v>14</v>
      </c>
      <c r="D387" t="s">
        <v>6</v>
      </c>
      <c r="E387" t="s">
        <v>7</v>
      </c>
    </row>
    <row r="388" spans="1:5" x14ac:dyDescent="0.25">
      <c r="A388" s="6">
        <v>44996</v>
      </c>
      <c r="B388">
        <v>26400</v>
      </c>
      <c r="C388" t="s">
        <v>5</v>
      </c>
      <c r="D388" t="s">
        <v>9</v>
      </c>
      <c r="E388" t="s">
        <v>10</v>
      </c>
    </row>
    <row r="389" spans="1:5" x14ac:dyDescent="0.25">
      <c r="A389" s="5">
        <v>44998</v>
      </c>
      <c r="B389">
        <v>10700</v>
      </c>
      <c r="C389" t="s">
        <v>19</v>
      </c>
      <c r="D389" t="s">
        <v>12</v>
      </c>
      <c r="E389" t="s">
        <v>13</v>
      </c>
    </row>
    <row r="390" spans="1:5" x14ac:dyDescent="0.25">
      <c r="A390" s="6">
        <v>45001</v>
      </c>
      <c r="B390">
        <v>5300</v>
      </c>
      <c r="C390" t="s">
        <v>20</v>
      </c>
      <c r="D390" t="s">
        <v>15</v>
      </c>
      <c r="E390" t="s">
        <v>16</v>
      </c>
    </row>
    <row r="391" spans="1:5" x14ac:dyDescent="0.25">
      <c r="A391" s="5">
        <v>45003</v>
      </c>
      <c r="B391">
        <v>34200</v>
      </c>
      <c r="C391" t="s">
        <v>5</v>
      </c>
      <c r="D391" t="s">
        <v>17</v>
      </c>
      <c r="E391" t="s">
        <v>18</v>
      </c>
    </row>
    <row r="392" spans="1:5" x14ac:dyDescent="0.25">
      <c r="A392" s="6">
        <v>45006</v>
      </c>
      <c r="B392">
        <v>8300</v>
      </c>
      <c r="C392" t="s">
        <v>8</v>
      </c>
      <c r="D392" t="s">
        <v>6</v>
      </c>
      <c r="E392" t="s">
        <v>7</v>
      </c>
    </row>
    <row r="393" spans="1:5" x14ac:dyDescent="0.25">
      <c r="A393" s="5">
        <v>45008</v>
      </c>
      <c r="B393">
        <v>14600</v>
      </c>
      <c r="C393" t="s">
        <v>11</v>
      </c>
      <c r="D393" t="s">
        <v>9</v>
      </c>
      <c r="E393" t="s">
        <v>10</v>
      </c>
    </row>
    <row r="394" spans="1:5" x14ac:dyDescent="0.25">
      <c r="A394" s="6">
        <v>45011</v>
      </c>
      <c r="B394">
        <v>6900</v>
      </c>
      <c r="C394" t="s">
        <v>14</v>
      </c>
      <c r="D394" t="s">
        <v>12</v>
      </c>
      <c r="E394" t="s">
        <v>13</v>
      </c>
    </row>
    <row r="395" spans="1:5" x14ac:dyDescent="0.25">
      <c r="A395" s="5">
        <v>45013</v>
      </c>
      <c r="B395">
        <v>17800</v>
      </c>
      <c r="C395" t="s">
        <v>5</v>
      </c>
      <c r="D395" t="s">
        <v>15</v>
      </c>
      <c r="E395" t="s">
        <v>16</v>
      </c>
    </row>
    <row r="396" spans="1:5" x14ac:dyDescent="0.25">
      <c r="A396" s="6">
        <v>45016</v>
      </c>
      <c r="B396">
        <v>11400</v>
      </c>
      <c r="C396" t="s">
        <v>19</v>
      </c>
      <c r="D396" t="s">
        <v>17</v>
      </c>
      <c r="E396" t="s">
        <v>18</v>
      </c>
    </row>
    <row r="397" spans="1:5" x14ac:dyDescent="0.25">
      <c r="A397" s="5">
        <v>45019</v>
      </c>
      <c r="B397">
        <v>5800</v>
      </c>
      <c r="C397" t="s">
        <v>20</v>
      </c>
      <c r="D397" t="s">
        <v>6</v>
      </c>
      <c r="E397" t="s">
        <v>7</v>
      </c>
    </row>
    <row r="398" spans="1:5" x14ac:dyDescent="0.25">
      <c r="A398" s="6">
        <v>45021</v>
      </c>
      <c r="B398">
        <v>25600</v>
      </c>
      <c r="C398" t="s">
        <v>5</v>
      </c>
      <c r="D398" t="s">
        <v>9</v>
      </c>
      <c r="E398" t="s">
        <v>10</v>
      </c>
    </row>
    <row r="399" spans="1:5" x14ac:dyDescent="0.25">
      <c r="A399" s="5">
        <v>45024</v>
      </c>
      <c r="B399">
        <v>9400</v>
      </c>
      <c r="C399" t="s">
        <v>8</v>
      </c>
      <c r="D399" t="s">
        <v>12</v>
      </c>
      <c r="E399" t="s">
        <v>13</v>
      </c>
    </row>
    <row r="400" spans="1:5" x14ac:dyDescent="0.25">
      <c r="A400" s="6">
        <v>45026</v>
      </c>
      <c r="B400">
        <v>18200</v>
      </c>
      <c r="C400" t="s">
        <v>11</v>
      </c>
      <c r="D400" t="s">
        <v>15</v>
      </c>
      <c r="E400" t="s">
        <v>16</v>
      </c>
    </row>
    <row r="401" spans="1:5" x14ac:dyDescent="0.25">
      <c r="A401" s="5">
        <v>45029</v>
      </c>
      <c r="B401">
        <v>6500</v>
      </c>
      <c r="C401" t="s">
        <v>14</v>
      </c>
      <c r="D401" t="s">
        <v>17</v>
      </c>
      <c r="E401" t="s">
        <v>18</v>
      </c>
    </row>
    <row r="402" spans="1:5" x14ac:dyDescent="0.25">
      <c r="A402" s="6">
        <v>45031</v>
      </c>
      <c r="B402">
        <v>28400</v>
      </c>
      <c r="C402" t="s">
        <v>5</v>
      </c>
      <c r="D402" t="s">
        <v>6</v>
      </c>
      <c r="E402" t="s">
        <v>7</v>
      </c>
    </row>
    <row r="403" spans="1:5" x14ac:dyDescent="0.25">
      <c r="A403" s="5">
        <v>45034</v>
      </c>
      <c r="B403">
        <v>10200</v>
      </c>
      <c r="C403" t="s">
        <v>19</v>
      </c>
      <c r="D403" t="s">
        <v>9</v>
      </c>
      <c r="E403" t="s">
        <v>10</v>
      </c>
    </row>
    <row r="404" spans="1:5" x14ac:dyDescent="0.25">
      <c r="A404" s="6">
        <v>45036</v>
      </c>
      <c r="B404">
        <v>4600</v>
      </c>
      <c r="C404" t="s">
        <v>20</v>
      </c>
      <c r="D404" t="s">
        <v>12</v>
      </c>
      <c r="E404" t="s">
        <v>13</v>
      </c>
    </row>
    <row r="405" spans="1:5" x14ac:dyDescent="0.25">
      <c r="A405" s="5">
        <v>45039</v>
      </c>
      <c r="B405">
        <v>20800</v>
      </c>
      <c r="C405" t="s">
        <v>11</v>
      </c>
      <c r="D405" t="s">
        <v>15</v>
      </c>
      <c r="E405" t="s">
        <v>16</v>
      </c>
    </row>
    <row r="406" spans="1:5" x14ac:dyDescent="0.25">
      <c r="A406" s="6">
        <v>45041</v>
      </c>
      <c r="B406">
        <v>8700</v>
      </c>
      <c r="C406" t="s">
        <v>8</v>
      </c>
      <c r="D406" t="s">
        <v>17</v>
      </c>
      <c r="E406" t="s">
        <v>18</v>
      </c>
    </row>
    <row r="407" spans="1:5" x14ac:dyDescent="0.25">
      <c r="A407" s="5">
        <v>45044</v>
      </c>
      <c r="B407">
        <v>16400</v>
      </c>
      <c r="C407" t="s">
        <v>5</v>
      </c>
      <c r="D407" t="s">
        <v>6</v>
      </c>
      <c r="E407" t="s">
        <v>7</v>
      </c>
    </row>
    <row r="408" spans="1:5" x14ac:dyDescent="0.25">
      <c r="A408" s="6">
        <v>45046</v>
      </c>
      <c r="B408">
        <v>7100</v>
      </c>
      <c r="C408" t="s">
        <v>14</v>
      </c>
      <c r="D408" t="s">
        <v>9</v>
      </c>
      <c r="E408" t="s">
        <v>10</v>
      </c>
    </row>
    <row r="409" spans="1:5" x14ac:dyDescent="0.25">
      <c r="A409" s="5">
        <v>45049</v>
      </c>
      <c r="B409">
        <v>31600</v>
      </c>
      <c r="C409" t="s">
        <v>5</v>
      </c>
      <c r="D409" t="s">
        <v>12</v>
      </c>
      <c r="E409" t="s">
        <v>13</v>
      </c>
    </row>
    <row r="410" spans="1:5" x14ac:dyDescent="0.25">
      <c r="A410" s="6">
        <v>45051</v>
      </c>
      <c r="B410">
        <v>10900</v>
      </c>
      <c r="C410" t="s">
        <v>19</v>
      </c>
      <c r="D410" t="s">
        <v>15</v>
      </c>
      <c r="E410" t="s">
        <v>16</v>
      </c>
    </row>
    <row r="411" spans="1:5" x14ac:dyDescent="0.25">
      <c r="A411" s="5">
        <v>45054</v>
      </c>
      <c r="B411">
        <v>5100</v>
      </c>
      <c r="C411" t="s">
        <v>20</v>
      </c>
      <c r="D411" t="s">
        <v>17</v>
      </c>
      <c r="E411" t="s">
        <v>18</v>
      </c>
    </row>
    <row r="412" spans="1:5" x14ac:dyDescent="0.25">
      <c r="A412" s="6">
        <v>45056</v>
      </c>
      <c r="B412">
        <v>22800</v>
      </c>
      <c r="C412" t="s">
        <v>11</v>
      </c>
      <c r="D412" t="s">
        <v>6</v>
      </c>
      <c r="E412" t="s">
        <v>7</v>
      </c>
    </row>
    <row r="413" spans="1:5" x14ac:dyDescent="0.25">
      <c r="A413" s="5">
        <v>45059</v>
      </c>
      <c r="B413">
        <v>8900</v>
      </c>
      <c r="C413" t="s">
        <v>8</v>
      </c>
      <c r="D413" t="s">
        <v>9</v>
      </c>
      <c r="E413" t="s">
        <v>10</v>
      </c>
    </row>
    <row r="414" spans="1:5" x14ac:dyDescent="0.25">
      <c r="A414" s="6">
        <v>45061</v>
      </c>
      <c r="B414">
        <v>19100</v>
      </c>
      <c r="C414" t="s">
        <v>5</v>
      </c>
      <c r="D414" t="s">
        <v>12</v>
      </c>
      <c r="E414" t="s">
        <v>13</v>
      </c>
    </row>
    <row r="415" spans="1:5" x14ac:dyDescent="0.25">
      <c r="A415" s="5">
        <v>45064</v>
      </c>
      <c r="B415">
        <v>7400</v>
      </c>
      <c r="C415" t="s">
        <v>14</v>
      </c>
      <c r="D415" t="s">
        <v>15</v>
      </c>
      <c r="E415" t="s">
        <v>16</v>
      </c>
    </row>
    <row r="416" spans="1:5" x14ac:dyDescent="0.25">
      <c r="A416" s="6">
        <v>45066</v>
      </c>
      <c r="B416">
        <v>29600</v>
      </c>
      <c r="C416" t="s">
        <v>5</v>
      </c>
      <c r="D416" t="s">
        <v>17</v>
      </c>
      <c r="E416" t="s">
        <v>18</v>
      </c>
    </row>
    <row r="417" spans="1:5" x14ac:dyDescent="0.25">
      <c r="A417" s="5">
        <v>45069</v>
      </c>
      <c r="B417">
        <v>11600</v>
      </c>
      <c r="C417" t="s">
        <v>19</v>
      </c>
      <c r="D417" t="s">
        <v>6</v>
      </c>
      <c r="E417" t="s">
        <v>7</v>
      </c>
    </row>
    <row r="418" spans="1:5" x14ac:dyDescent="0.25">
      <c r="A418" s="6">
        <v>45071</v>
      </c>
      <c r="B418">
        <v>5400</v>
      </c>
      <c r="C418" t="s">
        <v>20</v>
      </c>
      <c r="D418" t="s">
        <v>9</v>
      </c>
      <c r="E418" t="s">
        <v>10</v>
      </c>
    </row>
    <row r="419" spans="1:5" x14ac:dyDescent="0.25">
      <c r="A419" s="5">
        <v>45074</v>
      </c>
      <c r="B419">
        <v>24300</v>
      </c>
      <c r="C419" t="s">
        <v>11</v>
      </c>
      <c r="D419" t="s">
        <v>12</v>
      </c>
      <c r="E419" t="s">
        <v>13</v>
      </c>
    </row>
    <row r="420" spans="1:5" x14ac:dyDescent="0.25">
      <c r="A420" s="6">
        <v>45076</v>
      </c>
      <c r="B420">
        <v>9600</v>
      </c>
      <c r="C420" t="s">
        <v>8</v>
      </c>
      <c r="D420" t="s">
        <v>15</v>
      </c>
      <c r="E420" t="s">
        <v>16</v>
      </c>
    </row>
    <row r="421" spans="1:5" x14ac:dyDescent="0.25">
      <c r="A421" s="5">
        <v>45079</v>
      </c>
      <c r="B421">
        <v>17200</v>
      </c>
      <c r="C421" t="s">
        <v>5</v>
      </c>
      <c r="D421" t="s">
        <v>17</v>
      </c>
      <c r="E421" t="s">
        <v>18</v>
      </c>
    </row>
    <row r="422" spans="1:5" x14ac:dyDescent="0.25">
      <c r="A422" s="6">
        <v>45082</v>
      </c>
      <c r="B422">
        <v>6700</v>
      </c>
      <c r="C422" t="s">
        <v>14</v>
      </c>
      <c r="D422" t="s">
        <v>6</v>
      </c>
      <c r="E422" t="s">
        <v>7</v>
      </c>
    </row>
    <row r="423" spans="1:5" x14ac:dyDescent="0.25">
      <c r="A423" s="5">
        <v>45085</v>
      </c>
      <c r="B423">
        <v>33800</v>
      </c>
      <c r="C423" t="s">
        <v>5</v>
      </c>
      <c r="D423" t="s">
        <v>9</v>
      </c>
      <c r="E423" t="s">
        <v>10</v>
      </c>
    </row>
    <row r="424" spans="1:5" x14ac:dyDescent="0.25">
      <c r="A424" s="6">
        <v>45087</v>
      </c>
      <c r="B424">
        <v>12100</v>
      </c>
      <c r="C424" t="s">
        <v>19</v>
      </c>
      <c r="D424" t="s">
        <v>12</v>
      </c>
      <c r="E424" t="s">
        <v>13</v>
      </c>
    </row>
    <row r="425" spans="1:5" x14ac:dyDescent="0.25">
      <c r="A425" s="5">
        <v>45090</v>
      </c>
      <c r="B425">
        <v>5800</v>
      </c>
      <c r="C425" t="s">
        <v>20</v>
      </c>
      <c r="D425" t="s">
        <v>15</v>
      </c>
      <c r="E425" t="s">
        <v>16</v>
      </c>
    </row>
    <row r="426" spans="1:5" x14ac:dyDescent="0.25">
      <c r="A426" s="6">
        <v>45092</v>
      </c>
      <c r="B426">
        <v>23100</v>
      </c>
      <c r="C426" t="s">
        <v>11</v>
      </c>
      <c r="D426" t="s">
        <v>17</v>
      </c>
      <c r="E426" t="s">
        <v>18</v>
      </c>
    </row>
    <row r="427" spans="1:5" x14ac:dyDescent="0.25">
      <c r="A427" s="5">
        <v>45095</v>
      </c>
      <c r="B427">
        <v>9800</v>
      </c>
      <c r="C427" t="s">
        <v>8</v>
      </c>
      <c r="D427" t="s">
        <v>6</v>
      </c>
      <c r="E427" t="s">
        <v>7</v>
      </c>
    </row>
    <row r="428" spans="1:5" x14ac:dyDescent="0.25">
      <c r="A428" s="6">
        <v>45097</v>
      </c>
      <c r="B428">
        <v>20400</v>
      </c>
      <c r="C428" t="s">
        <v>5</v>
      </c>
      <c r="D428" t="s">
        <v>9</v>
      </c>
      <c r="E428" t="s">
        <v>10</v>
      </c>
    </row>
    <row r="429" spans="1:5" x14ac:dyDescent="0.25">
      <c r="A429" s="5">
        <v>45100</v>
      </c>
      <c r="B429">
        <v>7200</v>
      </c>
      <c r="C429" t="s">
        <v>14</v>
      </c>
      <c r="D429" t="s">
        <v>12</v>
      </c>
      <c r="E429" t="s">
        <v>13</v>
      </c>
    </row>
    <row r="430" spans="1:5" x14ac:dyDescent="0.25">
      <c r="A430" s="6">
        <v>45102</v>
      </c>
      <c r="B430">
        <v>30700</v>
      </c>
      <c r="C430" t="s">
        <v>5</v>
      </c>
      <c r="D430" t="s">
        <v>15</v>
      </c>
      <c r="E430" t="s">
        <v>16</v>
      </c>
    </row>
    <row r="431" spans="1:5" x14ac:dyDescent="0.25">
      <c r="A431" s="5">
        <v>45105</v>
      </c>
      <c r="B431">
        <v>10300</v>
      </c>
      <c r="C431" t="s">
        <v>19</v>
      </c>
      <c r="D431" t="s">
        <v>17</v>
      </c>
      <c r="E431" t="s">
        <v>18</v>
      </c>
    </row>
    <row r="432" spans="1:5" x14ac:dyDescent="0.25">
      <c r="A432" s="6">
        <v>45107</v>
      </c>
      <c r="B432">
        <v>5300</v>
      </c>
      <c r="C432" t="s">
        <v>20</v>
      </c>
      <c r="D432" t="s">
        <v>6</v>
      </c>
      <c r="E432" t="s">
        <v>7</v>
      </c>
    </row>
    <row r="433" spans="1:5" x14ac:dyDescent="0.25">
      <c r="A433" s="5">
        <v>45110</v>
      </c>
      <c r="B433">
        <v>26400</v>
      </c>
      <c r="C433" t="s">
        <v>11</v>
      </c>
      <c r="D433" t="s">
        <v>9</v>
      </c>
      <c r="E433" t="s">
        <v>10</v>
      </c>
    </row>
    <row r="434" spans="1:5" x14ac:dyDescent="0.25">
      <c r="A434" s="6">
        <v>45112</v>
      </c>
      <c r="B434">
        <v>10100</v>
      </c>
      <c r="C434" t="s">
        <v>8</v>
      </c>
      <c r="D434" t="s">
        <v>12</v>
      </c>
      <c r="E434" t="s">
        <v>13</v>
      </c>
    </row>
    <row r="435" spans="1:5" x14ac:dyDescent="0.25">
      <c r="A435" s="5">
        <v>45115</v>
      </c>
      <c r="B435">
        <v>19800</v>
      </c>
      <c r="C435" t="s">
        <v>5</v>
      </c>
      <c r="D435" t="s">
        <v>15</v>
      </c>
      <c r="E435" t="s">
        <v>16</v>
      </c>
    </row>
    <row r="436" spans="1:5" x14ac:dyDescent="0.25">
      <c r="A436" s="6">
        <v>45117</v>
      </c>
      <c r="B436">
        <v>6100</v>
      </c>
      <c r="C436" t="s">
        <v>14</v>
      </c>
      <c r="D436" t="s">
        <v>17</v>
      </c>
      <c r="E436" t="s">
        <v>18</v>
      </c>
    </row>
    <row r="437" spans="1:5" x14ac:dyDescent="0.25">
      <c r="A437" s="5">
        <v>45120</v>
      </c>
      <c r="B437">
        <v>35400</v>
      </c>
      <c r="C437" t="s">
        <v>5</v>
      </c>
      <c r="D437" t="s">
        <v>6</v>
      </c>
      <c r="E437" t="s">
        <v>7</v>
      </c>
    </row>
    <row r="438" spans="1:5" x14ac:dyDescent="0.25">
      <c r="A438" s="6">
        <v>45122</v>
      </c>
      <c r="B438">
        <v>12800</v>
      </c>
      <c r="C438" t="s">
        <v>19</v>
      </c>
      <c r="D438" t="s">
        <v>9</v>
      </c>
      <c r="E438" t="s">
        <v>10</v>
      </c>
    </row>
    <row r="439" spans="1:5" x14ac:dyDescent="0.25">
      <c r="A439" s="5">
        <v>45125</v>
      </c>
      <c r="B439">
        <v>5900</v>
      </c>
      <c r="C439" t="s">
        <v>20</v>
      </c>
      <c r="D439" t="s">
        <v>12</v>
      </c>
      <c r="E439" t="s">
        <v>13</v>
      </c>
    </row>
    <row r="440" spans="1:5" x14ac:dyDescent="0.25">
      <c r="A440" s="6">
        <v>45127</v>
      </c>
      <c r="B440">
        <v>22600</v>
      </c>
      <c r="C440" t="s">
        <v>11</v>
      </c>
      <c r="D440" t="s">
        <v>15</v>
      </c>
      <c r="E440" t="s">
        <v>16</v>
      </c>
    </row>
    <row r="441" spans="1:5" x14ac:dyDescent="0.25">
      <c r="A441" s="5">
        <v>45130</v>
      </c>
      <c r="B441">
        <v>9200</v>
      </c>
      <c r="C441" t="s">
        <v>8</v>
      </c>
      <c r="D441" t="s">
        <v>17</v>
      </c>
      <c r="E441" t="s">
        <v>18</v>
      </c>
    </row>
    <row r="442" spans="1:5" x14ac:dyDescent="0.25">
      <c r="A442" s="6">
        <v>45132</v>
      </c>
      <c r="B442">
        <v>20600</v>
      </c>
      <c r="C442" t="s">
        <v>5</v>
      </c>
      <c r="D442" t="s">
        <v>6</v>
      </c>
      <c r="E442" t="s">
        <v>7</v>
      </c>
    </row>
    <row r="443" spans="1:5" x14ac:dyDescent="0.25">
      <c r="A443" s="5">
        <v>45135</v>
      </c>
      <c r="B443">
        <v>7800</v>
      </c>
      <c r="C443" t="s">
        <v>14</v>
      </c>
      <c r="D443" t="s">
        <v>9</v>
      </c>
      <c r="E443" t="s">
        <v>10</v>
      </c>
    </row>
    <row r="444" spans="1:5" x14ac:dyDescent="0.25">
      <c r="A444" s="6">
        <v>45137</v>
      </c>
      <c r="B444">
        <v>32100</v>
      </c>
      <c r="C444" t="s">
        <v>5</v>
      </c>
      <c r="D444" t="s">
        <v>12</v>
      </c>
      <c r="E444" t="s">
        <v>13</v>
      </c>
    </row>
    <row r="445" spans="1:5" x14ac:dyDescent="0.25">
      <c r="A445" s="5">
        <v>45140</v>
      </c>
      <c r="B445">
        <v>11500</v>
      </c>
      <c r="C445" t="s">
        <v>19</v>
      </c>
      <c r="D445" t="s">
        <v>15</v>
      </c>
      <c r="E445" t="s">
        <v>16</v>
      </c>
    </row>
    <row r="446" spans="1:5" x14ac:dyDescent="0.25">
      <c r="A446" s="6">
        <v>45143</v>
      </c>
      <c r="B446">
        <v>5600</v>
      </c>
      <c r="C446" t="s">
        <v>20</v>
      </c>
      <c r="D446" t="s">
        <v>17</v>
      </c>
      <c r="E446" t="s">
        <v>18</v>
      </c>
    </row>
    <row r="447" spans="1:5" x14ac:dyDescent="0.25">
      <c r="A447" s="5">
        <v>45145</v>
      </c>
      <c r="B447">
        <v>24800</v>
      </c>
      <c r="C447" t="s">
        <v>11</v>
      </c>
      <c r="D447" t="s">
        <v>6</v>
      </c>
      <c r="E447" t="s">
        <v>7</v>
      </c>
    </row>
    <row r="448" spans="1:5" x14ac:dyDescent="0.25">
      <c r="A448" s="6">
        <v>45148</v>
      </c>
      <c r="B448">
        <v>9700</v>
      </c>
      <c r="C448" t="s">
        <v>8</v>
      </c>
      <c r="D448" t="s">
        <v>9</v>
      </c>
      <c r="E448" t="s">
        <v>10</v>
      </c>
    </row>
    <row r="449" spans="1:5" x14ac:dyDescent="0.25">
      <c r="A449" s="5">
        <v>45150</v>
      </c>
      <c r="B449">
        <v>21400</v>
      </c>
      <c r="C449" t="s">
        <v>5</v>
      </c>
      <c r="D449" t="s">
        <v>12</v>
      </c>
      <c r="E449" t="s">
        <v>13</v>
      </c>
    </row>
    <row r="450" spans="1:5" x14ac:dyDescent="0.25">
      <c r="A450" s="6">
        <v>45153</v>
      </c>
      <c r="B450">
        <v>7000</v>
      </c>
      <c r="C450" t="s">
        <v>14</v>
      </c>
      <c r="D450" t="s">
        <v>15</v>
      </c>
      <c r="E450" t="s">
        <v>16</v>
      </c>
    </row>
    <row r="451" spans="1:5" x14ac:dyDescent="0.25">
      <c r="A451" s="5">
        <v>45155</v>
      </c>
      <c r="B451">
        <v>33900</v>
      </c>
      <c r="C451" t="s">
        <v>5</v>
      </c>
      <c r="D451" t="s">
        <v>17</v>
      </c>
      <c r="E451" t="s">
        <v>18</v>
      </c>
    </row>
    <row r="452" spans="1:5" x14ac:dyDescent="0.25">
      <c r="A452" s="6">
        <v>45158</v>
      </c>
      <c r="B452">
        <v>11800</v>
      </c>
      <c r="C452" t="s">
        <v>19</v>
      </c>
      <c r="D452" t="s">
        <v>6</v>
      </c>
      <c r="E452" t="s">
        <v>7</v>
      </c>
    </row>
    <row r="453" spans="1:5" x14ac:dyDescent="0.25">
      <c r="A453" s="5">
        <v>45160</v>
      </c>
      <c r="B453">
        <v>5200</v>
      </c>
      <c r="C453" t="s">
        <v>20</v>
      </c>
      <c r="D453" t="s">
        <v>9</v>
      </c>
      <c r="E453" t="s">
        <v>10</v>
      </c>
    </row>
    <row r="454" spans="1:5" x14ac:dyDescent="0.25">
      <c r="A454" s="6">
        <v>45163</v>
      </c>
      <c r="B454">
        <v>23600</v>
      </c>
      <c r="C454" t="s">
        <v>11</v>
      </c>
      <c r="D454" t="s">
        <v>12</v>
      </c>
      <c r="E454" t="s">
        <v>13</v>
      </c>
    </row>
    <row r="455" spans="1:5" x14ac:dyDescent="0.25">
      <c r="A455" s="5">
        <v>45166</v>
      </c>
      <c r="B455">
        <v>8800</v>
      </c>
      <c r="C455" t="s">
        <v>8</v>
      </c>
      <c r="D455" t="s">
        <v>15</v>
      </c>
      <c r="E455" t="s">
        <v>16</v>
      </c>
    </row>
    <row r="456" spans="1:5" x14ac:dyDescent="0.25">
      <c r="A456" s="6">
        <v>45168</v>
      </c>
      <c r="B456">
        <v>18900</v>
      </c>
      <c r="C456" t="s">
        <v>5</v>
      </c>
      <c r="D456" t="s">
        <v>17</v>
      </c>
      <c r="E456" t="s">
        <v>18</v>
      </c>
    </row>
    <row r="457" spans="1:5" x14ac:dyDescent="0.25">
      <c r="A457" s="5">
        <v>45171</v>
      </c>
      <c r="B457">
        <v>7500</v>
      </c>
      <c r="C457" t="s">
        <v>14</v>
      </c>
      <c r="D457" t="s">
        <v>6</v>
      </c>
      <c r="E457" t="s">
        <v>7</v>
      </c>
    </row>
    <row r="458" spans="1:5" x14ac:dyDescent="0.25">
      <c r="A458" s="6">
        <v>45174</v>
      </c>
      <c r="B458">
        <v>37200</v>
      </c>
      <c r="C458" t="s">
        <v>5</v>
      </c>
      <c r="D458" t="s">
        <v>9</v>
      </c>
      <c r="E458" t="s">
        <v>10</v>
      </c>
    </row>
    <row r="459" spans="1:5" x14ac:dyDescent="0.25">
      <c r="A459" s="5">
        <v>45176</v>
      </c>
      <c r="B459">
        <v>12600</v>
      </c>
      <c r="C459" t="s">
        <v>19</v>
      </c>
      <c r="D459" t="s">
        <v>12</v>
      </c>
      <c r="E459" t="s">
        <v>13</v>
      </c>
    </row>
    <row r="460" spans="1:5" x14ac:dyDescent="0.25">
      <c r="A460" s="6">
        <v>45179</v>
      </c>
      <c r="B460">
        <v>6100</v>
      </c>
      <c r="C460" t="s">
        <v>20</v>
      </c>
      <c r="D460" t="s">
        <v>15</v>
      </c>
      <c r="E460" t="s">
        <v>16</v>
      </c>
    </row>
    <row r="461" spans="1:5" x14ac:dyDescent="0.25">
      <c r="A461" s="5">
        <v>45181</v>
      </c>
      <c r="B461">
        <v>26800</v>
      </c>
      <c r="C461" t="s">
        <v>11</v>
      </c>
      <c r="D461" t="s">
        <v>17</v>
      </c>
      <c r="E461" t="s">
        <v>18</v>
      </c>
    </row>
    <row r="462" spans="1:5" x14ac:dyDescent="0.25">
      <c r="A462" s="6">
        <v>45184</v>
      </c>
      <c r="B462">
        <v>10300</v>
      </c>
      <c r="C462" t="s">
        <v>8</v>
      </c>
      <c r="D462" t="s">
        <v>6</v>
      </c>
      <c r="E462" t="s">
        <v>7</v>
      </c>
    </row>
    <row r="463" spans="1:5" x14ac:dyDescent="0.25">
      <c r="A463" s="5">
        <v>45186</v>
      </c>
      <c r="B463">
        <v>22800</v>
      </c>
      <c r="C463" t="s">
        <v>5</v>
      </c>
      <c r="D463" t="s">
        <v>9</v>
      </c>
      <c r="E463" t="s">
        <v>10</v>
      </c>
    </row>
    <row r="464" spans="1:5" x14ac:dyDescent="0.25">
      <c r="A464" s="6">
        <v>45189</v>
      </c>
      <c r="B464">
        <v>8000</v>
      </c>
      <c r="C464" t="s">
        <v>14</v>
      </c>
      <c r="D464" t="s">
        <v>12</v>
      </c>
      <c r="E464" t="s">
        <v>13</v>
      </c>
    </row>
    <row r="465" spans="1:5" x14ac:dyDescent="0.25">
      <c r="A465" s="5">
        <v>45191</v>
      </c>
      <c r="B465">
        <v>32800</v>
      </c>
      <c r="C465" t="s">
        <v>5</v>
      </c>
      <c r="D465" t="s">
        <v>15</v>
      </c>
      <c r="E465" t="s">
        <v>16</v>
      </c>
    </row>
    <row r="466" spans="1:5" x14ac:dyDescent="0.25">
      <c r="A466" s="6">
        <v>45194</v>
      </c>
      <c r="B466">
        <v>11200</v>
      </c>
      <c r="C466" t="s">
        <v>19</v>
      </c>
      <c r="D466" t="s">
        <v>17</v>
      </c>
      <c r="E466" t="s">
        <v>18</v>
      </c>
    </row>
    <row r="467" spans="1:5" x14ac:dyDescent="0.25">
      <c r="A467" s="5">
        <v>45197</v>
      </c>
      <c r="B467">
        <v>5500</v>
      </c>
      <c r="C467" t="s">
        <v>20</v>
      </c>
      <c r="D467" t="s">
        <v>6</v>
      </c>
      <c r="E467" t="s">
        <v>7</v>
      </c>
    </row>
    <row r="468" spans="1:5" x14ac:dyDescent="0.25">
      <c r="A468" s="6">
        <v>45199</v>
      </c>
      <c r="B468">
        <v>28900</v>
      </c>
      <c r="C468" t="s">
        <v>11</v>
      </c>
      <c r="D468" t="s">
        <v>9</v>
      </c>
      <c r="E468" t="s">
        <v>10</v>
      </c>
    </row>
    <row r="469" spans="1:5" x14ac:dyDescent="0.25">
      <c r="A469" s="5">
        <v>45202</v>
      </c>
      <c r="B469">
        <v>10600</v>
      </c>
      <c r="C469" t="s">
        <v>8</v>
      </c>
      <c r="D469" t="s">
        <v>12</v>
      </c>
      <c r="E469" t="s">
        <v>13</v>
      </c>
    </row>
    <row r="470" spans="1:5" x14ac:dyDescent="0.25">
      <c r="A470" s="6">
        <v>45204</v>
      </c>
      <c r="B470">
        <v>20800</v>
      </c>
      <c r="C470" t="s">
        <v>5</v>
      </c>
      <c r="D470" t="s">
        <v>15</v>
      </c>
      <c r="E470" t="s">
        <v>16</v>
      </c>
    </row>
    <row r="471" spans="1:5" x14ac:dyDescent="0.25">
      <c r="A471" s="5">
        <v>45207</v>
      </c>
      <c r="B471">
        <v>6400</v>
      </c>
      <c r="C471" t="s">
        <v>14</v>
      </c>
      <c r="D471" t="s">
        <v>17</v>
      </c>
      <c r="E471" t="s">
        <v>18</v>
      </c>
    </row>
    <row r="472" spans="1:5" x14ac:dyDescent="0.25">
      <c r="A472" s="6">
        <v>45209</v>
      </c>
      <c r="B472">
        <v>39600</v>
      </c>
      <c r="C472" t="s">
        <v>5</v>
      </c>
      <c r="D472" t="s">
        <v>6</v>
      </c>
      <c r="E472" t="s">
        <v>7</v>
      </c>
    </row>
    <row r="473" spans="1:5" x14ac:dyDescent="0.25">
      <c r="A473" s="5">
        <v>45212</v>
      </c>
      <c r="B473">
        <v>13200</v>
      </c>
      <c r="C473" t="s">
        <v>19</v>
      </c>
      <c r="D473" t="s">
        <v>9</v>
      </c>
      <c r="E473" t="s">
        <v>10</v>
      </c>
    </row>
    <row r="474" spans="1:5" x14ac:dyDescent="0.25">
      <c r="A474" s="6">
        <v>45214</v>
      </c>
      <c r="B474">
        <v>5800</v>
      </c>
      <c r="C474" t="s">
        <v>20</v>
      </c>
      <c r="D474" t="s">
        <v>12</v>
      </c>
      <c r="E474" t="s">
        <v>13</v>
      </c>
    </row>
    <row r="475" spans="1:5" x14ac:dyDescent="0.25">
      <c r="A475" s="5">
        <v>45217</v>
      </c>
      <c r="B475">
        <v>25400</v>
      </c>
      <c r="C475" t="s">
        <v>11</v>
      </c>
      <c r="D475" t="s">
        <v>15</v>
      </c>
      <c r="E475" t="s">
        <v>16</v>
      </c>
    </row>
    <row r="476" spans="1:5" x14ac:dyDescent="0.25">
      <c r="A476" s="6">
        <v>45219</v>
      </c>
      <c r="B476">
        <v>9500</v>
      </c>
      <c r="C476" t="s">
        <v>8</v>
      </c>
      <c r="D476" t="s">
        <v>17</v>
      </c>
      <c r="E476" t="s">
        <v>18</v>
      </c>
    </row>
    <row r="477" spans="1:5" x14ac:dyDescent="0.25">
      <c r="A477" s="5">
        <v>45222</v>
      </c>
      <c r="B477">
        <v>22600</v>
      </c>
      <c r="C477" t="s">
        <v>5</v>
      </c>
      <c r="D477" t="s">
        <v>6</v>
      </c>
      <c r="E477" t="s">
        <v>7</v>
      </c>
    </row>
    <row r="478" spans="1:5" x14ac:dyDescent="0.25">
      <c r="A478" s="6">
        <v>45224</v>
      </c>
      <c r="B478">
        <v>7300</v>
      </c>
      <c r="C478" t="s">
        <v>14</v>
      </c>
      <c r="D478" t="s">
        <v>9</v>
      </c>
      <c r="E478" t="s">
        <v>10</v>
      </c>
    </row>
    <row r="479" spans="1:5" x14ac:dyDescent="0.25">
      <c r="A479" s="5">
        <v>45227</v>
      </c>
      <c r="B479">
        <v>36400</v>
      </c>
      <c r="C479" t="s">
        <v>5</v>
      </c>
      <c r="D479" t="s">
        <v>12</v>
      </c>
      <c r="E479" t="s">
        <v>13</v>
      </c>
    </row>
    <row r="480" spans="1:5" x14ac:dyDescent="0.25">
      <c r="A480" s="6">
        <v>45229</v>
      </c>
      <c r="B480">
        <v>11700</v>
      </c>
      <c r="C480" t="s">
        <v>19</v>
      </c>
      <c r="D480" t="s">
        <v>15</v>
      </c>
      <c r="E480" t="s">
        <v>16</v>
      </c>
    </row>
    <row r="481" spans="1:5" x14ac:dyDescent="0.25">
      <c r="A481" s="5">
        <v>45232</v>
      </c>
      <c r="B481">
        <v>6200</v>
      </c>
      <c r="C481" t="s">
        <v>20</v>
      </c>
      <c r="D481" t="s">
        <v>17</v>
      </c>
      <c r="E481" t="s">
        <v>18</v>
      </c>
    </row>
    <row r="482" spans="1:5" x14ac:dyDescent="0.25">
      <c r="A482" s="6">
        <v>45235</v>
      </c>
      <c r="B482">
        <v>29600</v>
      </c>
      <c r="C482" t="s">
        <v>11</v>
      </c>
      <c r="D482" t="s">
        <v>6</v>
      </c>
      <c r="E482" t="s">
        <v>7</v>
      </c>
    </row>
    <row r="483" spans="1:5" x14ac:dyDescent="0.25">
      <c r="A483" s="5">
        <v>45237</v>
      </c>
      <c r="B483">
        <v>10400</v>
      </c>
      <c r="C483" t="s">
        <v>8</v>
      </c>
      <c r="D483" t="s">
        <v>9</v>
      </c>
      <c r="E483" t="s">
        <v>10</v>
      </c>
    </row>
    <row r="484" spans="1:5" x14ac:dyDescent="0.25">
      <c r="A484" s="6">
        <v>45240</v>
      </c>
      <c r="B484">
        <v>24200</v>
      </c>
      <c r="C484" t="s">
        <v>5</v>
      </c>
      <c r="D484" t="s">
        <v>12</v>
      </c>
      <c r="E484" t="s">
        <v>13</v>
      </c>
    </row>
    <row r="485" spans="1:5" x14ac:dyDescent="0.25">
      <c r="A485" s="5">
        <v>45242</v>
      </c>
      <c r="B485">
        <v>8100</v>
      </c>
      <c r="C485" t="s">
        <v>14</v>
      </c>
      <c r="D485" t="s">
        <v>15</v>
      </c>
      <c r="E485" t="s">
        <v>16</v>
      </c>
    </row>
    <row r="486" spans="1:5" x14ac:dyDescent="0.25">
      <c r="A486" s="6">
        <v>45245</v>
      </c>
      <c r="B486">
        <v>41800</v>
      </c>
      <c r="C486" t="s">
        <v>5</v>
      </c>
      <c r="D486" t="s">
        <v>17</v>
      </c>
      <c r="E486" t="s">
        <v>18</v>
      </c>
    </row>
    <row r="487" spans="1:5" x14ac:dyDescent="0.25">
      <c r="A487" s="5">
        <v>45248</v>
      </c>
      <c r="B487">
        <v>13800</v>
      </c>
      <c r="C487" t="s">
        <v>19</v>
      </c>
      <c r="D487" t="s">
        <v>6</v>
      </c>
      <c r="E487" t="s">
        <v>7</v>
      </c>
    </row>
    <row r="488" spans="1:5" x14ac:dyDescent="0.25">
      <c r="A488" s="6">
        <v>45250</v>
      </c>
      <c r="B488">
        <v>5900</v>
      </c>
      <c r="C488" t="s">
        <v>20</v>
      </c>
      <c r="D488" t="s">
        <v>9</v>
      </c>
      <c r="E488" t="s">
        <v>10</v>
      </c>
    </row>
    <row r="489" spans="1:5" x14ac:dyDescent="0.25">
      <c r="A489" s="5">
        <v>45253</v>
      </c>
      <c r="B489">
        <v>26800</v>
      </c>
      <c r="C489" t="s">
        <v>11</v>
      </c>
      <c r="D489" t="s">
        <v>12</v>
      </c>
      <c r="E489" t="s">
        <v>13</v>
      </c>
    </row>
    <row r="490" spans="1:5" x14ac:dyDescent="0.25">
      <c r="A490" s="6">
        <v>45255</v>
      </c>
      <c r="B490">
        <v>9800</v>
      </c>
      <c r="C490" t="s">
        <v>8</v>
      </c>
      <c r="D490" t="s">
        <v>15</v>
      </c>
      <c r="E490" t="s">
        <v>16</v>
      </c>
    </row>
    <row r="491" spans="1:5" x14ac:dyDescent="0.25">
      <c r="A491" s="5">
        <v>45258</v>
      </c>
      <c r="B491">
        <v>23400</v>
      </c>
      <c r="C491" t="s">
        <v>5</v>
      </c>
      <c r="D491" t="s">
        <v>17</v>
      </c>
      <c r="E491" t="s">
        <v>18</v>
      </c>
    </row>
    <row r="492" spans="1:5" x14ac:dyDescent="0.25">
      <c r="A492" s="6">
        <v>45260</v>
      </c>
      <c r="B492">
        <v>7600</v>
      </c>
      <c r="C492" t="s">
        <v>14</v>
      </c>
      <c r="D492" t="s">
        <v>6</v>
      </c>
      <c r="E492" t="s">
        <v>7</v>
      </c>
    </row>
    <row r="493" spans="1:5" x14ac:dyDescent="0.25">
      <c r="A493" s="5">
        <v>45263</v>
      </c>
      <c r="B493">
        <v>44200</v>
      </c>
      <c r="C493" t="s">
        <v>5</v>
      </c>
      <c r="D493" t="s">
        <v>9</v>
      </c>
      <c r="E493" t="s">
        <v>10</v>
      </c>
    </row>
    <row r="494" spans="1:5" x14ac:dyDescent="0.25">
      <c r="A494" s="6">
        <v>45265</v>
      </c>
      <c r="B494">
        <v>14600</v>
      </c>
      <c r="C494" t="s">
        <v>19</v>
      </c>
      <c r="D494" t="s">
        <v>12</v>
      </c>
      <c r="E494" t="s">
        <v>13</v>
      </c>
    </row>
    <row r="495" spans="1:5" x14ac:dyDescent="0.25">
      <c r="A495" s="5">
        <v>45268</v>
      </c>
      <c r="B495">
        <v>6700</v>
      </c>
      <c r="C495" t="s">
        <v>20</v>
      </c>
      <c r="D495" t="s">
        <v>15</v>
      </c>
      <c r="E495" t="s">
        <v>16</v>
      </c>
    </row>
    <row r="496" spans="1:5" x14ac:dyDescent="0.25">
      <c r="A496" s="6">
        <v>45270</v>
      </c>
      <c r="B496">
        <v>31400</v>
      </c>
      <c r="C496" t="s">
        <v>11</v>
      </c>
      <c r="D496" t="s">
        <v>17</v>
      </c>
      <c r="E496" t="s">
        <v>18</v>
      </c>
    </row>
    <row r="497" spans="1:5" x14ac:dyDescent="0.25">
      <c r="A497" s="5">
        <v>45273</v>
      </c>
      <c r="B497">
        <v>10800</v>
      </c>
      <c r="C497" t="s">
        <v>8</v>
      </c>
      <c r="D497" t="s">
        <v>6</v>
      </c>
      <c r="E497" t="s">
        <v>7</v>
      </c>
    </row>
    <row r="498" spans="1:5" x14ac:dyDescent="0.25">
      <c r="A498" s="6">
        <v>45275</v>
      </c>
      <c r="B498">
        <v>26700</v>
      </c>
      <c r="C498" t="s">
        <v>5</v>
      </c>
      <c r="D498" t="s">
        <v>9</v>
      </c>
      <c r="E498" t="s">
        <v>10</v>
      </c>
    </row>
    <row r="499" spans="1:5" x14ac:dyDescent="0.25">
      <c r="A499" s="5">
        <v>45278</v>
      </c>
      <c r="B499">
        <v>8600</v>
      </c>
      <c r="C499" t="s">
        <v>14</v>
      </c>
      <c r="D499" t="s">
        <v>12</v>
      </c>
      <c r="E499" t="s">
        <v>13</v>
      </c>
    </row>
    <row r="500" spans="1:5" x14ac:dyDescent="0.25">
      <c r="A500" s="6">
        <v>45280</v>
      </c>
      <c r="B500">
        <v>46800</v>
      </c>
      <c r="C500" t="s">
        <v>5</v>
      </c>
      <c r="D500" t="s">
        <v>15</v>
      </c>
      <c r="E500" t="s">
        <v>16</v>
      </c>
    </row>
    <row r="501" spans="1:5" x14ac:dyDescent="0.25">
      <c r="A501" s="5">
        <v>45282</v>
      </c>
      <c r="B501">
        <v>15400</v>
      </c>
      <c r="C501" t="s">
        <v>19</v>
      </c>
      <c r="D501" t="s">
        <v>17</v>
      </c>
      <c r="E501" t="s">
        <v>18</v>
      </c>
    </row>
    <row r="502" spans="1:5" x14ac:dyDescent="0.25">
      <c r="A502" s="6">
        <v>45285</v>
      </c>
      <c r="B502">
        <v>7100</v>
      </c>
      <c r="C502" t="s">
        <v>20</v>
      </c>
      <c r="D502" t="s">
        <v>6</v>
      </c>
      <c r="E502" t="s">
        <v>7</v>
      </c>
    </row>
    <row r="503" spans="1:5" x14ac:dyDescent="0.25">
      <c r="A503" s="5">
        <v>45288</v>
      </c>
      <c r="B503">
        <v>33600</v>
      </c>
      <c r="C503" t="s">
        <v>11</v>
      </c>
      <c r="D503" t="s">
        <v>9</v>
      </c>
      <c r="E503" t="s">
        <v>10</v>
      </c>
    </row>
    <row r="504" spans="1:5" x14ac:dyDescent="0.25">
      <c r="A504" s="6">
        <v>45290</v>
      </c>
      <c r="B504">
        <v>11200</v>
      </c>
      <c r="C504" t="s">
        <v>8</v>
      </c>
      <c r="D504" t="s">
        <v>12</v>
      </c>
      <c r="E504" t="s">
        <v>13</v>
      </c>
    </row>
    <row r="505" spans="1:5" x14ac:dyDescent="0.25">
      <c r="A505" s="5">
        <v>44933</v>
      </c>
      <c r="B505">
        <v>13800</v>
      </c>
      <c r="C505" t="s">
        <v>8</v>
      </c>
      <c r="D505" t="s">
        <v>15</v>
      </c>
      <c r="E505" t="s">
        <v>16</v>
      </c>
    </row>
    <row r="506" spans="1:5" x14ac:dyDescent="0.25">
      <c r="A506" s="6">
        <v>44941</v>
      </c>
      <c r="B506">
        <v>21400</v>
      </c>
      <c r="C506" t="s">
        <v>11</v>
      </c>
      <c r="D506" t="s">
        <v>17</v>
      </c>
      <c r="E506" t="s">
        <v>18</v>
      </c>
    </row>
    <row r="507" spans="1:5" x14ac:dyDescent="0.25">
      <c r="A507" s="5">
        <v>44953</v>
      </c>
      <c r="B507">
        <v>10200</v>
      </c>
      <c r="C507" t="s">
        <v>19</v>
      </c>
      <c r="D507" t="s">
        <v>6</v>
      </c>
      <c r="E507" t="s">
        <v>7</v>
      </c>
    </row>
    <row r="508" spans="1:5" x14ac:dyDescent="0.25">
      <c r="A508" s="6">
        <v>44964</v>
      </c>
      <c r="B508">
        <v>16800</v>
      </c>
      <c r="C508" t="s">
        <v>5</v>
      </c>
      <c r="D508" t="s">
        <v>9</v>
      </c>
      <c r="E508" t="s">
        <v>10</v>
      </c>
    </row>
    <row r="509" spans="1:5" x14ac:dyDescent="0.25">
      <c r="A509" s="5">
        <v>44971</v>
      </c>
      <c r="B509">
        <v>7200</v>
      </c>
      <c r="C509" t="s">
        <v>20</v>
      </c>
      <c r="D509" t="s">
        <v>12</v>
      </c>
      <c r="E509" t="s">
        <v>13</v>
      </c>
    </row>
    <row r="510" spans="1:5" x14ac:dyDescent="0.25">
      <c r="A510" s="6">
        <v>44984</v>
      </c>
      <c r="B510">
        <v>25600</v>
      </c>
      <c r="C510" t="s">
        <v>11</v>
      </c>
      <c r="D510" t="s">
        <v>15</v>
      </c>
      <c r="E510" t="s">
        <v>16</v>
      </c>
    </row>
    <row r="511" spans="1:5" x14ac:dyDescent="0.25">
      <c r="A511" s="5">
        <v>44992</v>
      </c>
      <c r="B511">
        <v>8700</v>
      </c>
      <c r="C511" t="s">
        <v>14</v>
      </c>
      <c r="D511" t="s">
        <v>17</v>
      </c>
      <c r="E511" t="s">
        <v>18</v>
      </c>
    </row>
    <row r="512" spans="1:5" x14ac:dyDescent="0.25">
      <c r="A512" s="6">
        <v>45002</v>
      </c>
      <c r="B512">
        <v>30200</v>
      </c>
      <c r="C512" t="s">
        <v>5</v>
      </c>
      <c r="D512" t="s">
        <v>6</v>
      </c>
      <c r="E512" t="s">
        <v>7</v>
      </c>
    </row>
    <row r="513" spans="1:5" x14ac:dyDescent="0.25">
      <c r="A513" s="5">
        <v>45012</v>
      </c>
      <c r="B513">
        <v>11800</v>
      </c>
      <c r="C513" t="s">
        <v>19</v>
      </c>
      <c r="D513" t="s">
        <v>9</v>
      </c>
      <c r="E513" t="s">
        <v>10</v>
      </c>
    </row>
    <row r="514" spans="1:5" x14ac:dyDescent="0.25">
      <c r="A514" s="6">
        <v>45023</v>
      </c>
      <c r="B514">
        <v>5400</v>
      </c>
      <c r="C514" t="s">
        <v>20</v>
      </c>
      <c r="D514" t="s">
        <v>12</v>
      </c>
      <c r="E514" t="s">
        <v>13</v>
      </c>
    </row>
    <row r="515" spans="1:5" x14ac:dyDescent="0.25">
      <c r="A515" s="5">
        <v>45033</v>
      </c>
      <c r="B515">
        <v>21600</v>
      </c>
      <c r="C515" t="s">
        <v>8</v>
      </c>
      <c r="D515" t="s">
        <v>15</v>
      </c>
      <c r="E515" t="s">
        <v>16</v>
      </c>
    </row>
    <row r="516" spans="1:5" x14ac:dyDescent="0.25">
      <c r="A516" s="6">
        <v>45043</v>
      </c>
      <c r="B516">
        <v>10400</v>
      </c>
      <c r="C516" t="s">
        <v>11</v>
      </c>
      <c r="D516" t="s">
        <v>17</v>
      </c>
      <c r="E516" t="s">
        <v>18</v>
      </c>
    </row>
    <row r="517" spans="1:5" x14ac:dyDescent="0.25">
      <c r="A517" s="5">
        <v>45053</v>
      </c>
      <c r="B517">
        <v>18600</v>
      </c>
      <c r="C517" t="s">
        <v>5</v>
      </c>
      <c r="D517" t="s">
        <v>6</v>
      </c>
      <c r="E517" t="s">
        <v>7</v>
      </c>
    </row>
    <row r="518" spans="1:5" x14ac:dyDescent="0.25">
      <c r="A518" s="6">
        <v>45063</v>
      </c>
      <c r="B518">
        <v>7800</v>
      </c>
      <c r="C518" t="s">
        <v>14</v>
      </c>
      <c r="D518" t="s">
        <v>9</v>
      </c>
      <c r="E518" t="s">
        <v>10</v>
      </c>
    </row>
    <row r="519" spans="1:5" x14ac:dyDescent="0.25">
      <c r="A519" s="5">
        <v>45073</v>
      </c>
      <c r="B519">
        <v>28900</v>
      </c>
      <c r="C519" t="s">
        <v>5</v>
      </c>
      <c r="D519" t="s">
        <v>12</v>
      </c>
      <c r="E519" t="s">
        <v>13</v>
      </c>
    </row>
    <row r="520" spans="1:5" x14ac:dyDescent="0.25">
      <c r="A520" s="6">
        <v>45084</v>
      </c>
      <c r="B520">
        <v>12400</v>
      </c>
      <c r="C520" t="s">
        <v>19</v>
      </c>
      <c r="D520" t="s">
        <v>15</v>
      </c>
      <c r="E520" t="s">
        <v>16</v>
      </c>
    </row>
    <row r="521" spans="1:5" x14ac:dyDescent="0.25">
      <c r="A521" s="5">
        <v>45094</v>
      </c>
      <c r="B521">
        <v>5700</v>
      </c>
      <c r="C521" t="s">
        <v>20</v>
      </c>
      <c r="D521" t="s">
        <v>17</v>
      </c>
      <c r="E521" t="s">
        <v>18</v>
      </c>
    </row>
    <row r="522" spans="1:5" x14ac:dyDescent="0.25">
      <c r="A522" s="6">
        <v>45104</v>
      </c>
      <c r="B522">
        <v>24600</v>
      </c>
      <c r="C522" t="s">
        <v>11</v>
      </c>
      <c r="D522" t="s">
        <v>6</v>
      </c>
      <c r="E522" t="s">
        <v>7</v>
      </c>
    </row>
    <row r="523" spans="1:5" x14ac:dyDescent="0.25">
      <c r="A523" s="5">
        <v>45114</v>
      </c>
      <c r="B523">
        <v>9600</v>
      </c>
      <c r="C523" t="s">
        <v>8</v>
      </c>
      <c r="D523" t="s">
        <v>9</v>
      </c>
      <c r="E523" t="s">
        <v>10</v>
      </c>
    </row>
    <row r="524" spans="1:5" x14ac:dyDescent="0.25">
      <c r="A524" s="6">
        <v>45124</v>
      </c>
      <c r="B524">
        <v>20200</v>
      </c>
      <c r="C524" t="s">
        <v>5</v>
      </c>
      <c r="D524" t="s">
        <v>12</v>
      </c>
      <c r="E524" t="s">
        <v>13</v>
      </c>
    </row>
    <row r="525" spans="1:5" x14ac:dyDescent="0.25">
      <c r="A525" s="5">
        <v>45134</v>
      </c>
      <c r="B525">
        <v>6900</v>
      </c>
      <c r="C525" t="s">
        <v>14</v>
      </c>
      <c r="D525" t="s">
        <v>15</v>
      </c>
      <c r="E525" t="s">
        <v>16</v>
      </c>
    </row>
    <row r="526" spans="1:5" x14ac:dyDescent="0.25">
      <c r="A526" s="6">
        <v>45145</v>
      </c>
      <c r="B526">
        <v>34600</v>
      </c>
      <c r="C526" t="s">
        <v>5</v>
      </c>
      <c r="D526" t="s">
        <v>17</v>
      </c>
      <c r="E526" t="s">
        <v>18</v>
      </c>
    </row>
    <row r="527" spans="1:5" x14ac:dyDescent="0.25">
      <c r="A527" s="5">
        <v>45155</v>
      </c>
      <c r="B527">
        <v>13100</v>
      </c>
      <c r="C527" t="s">
        <v>19</v>
      </c>
      <c r="D527" t="s">
        <v>6</v>
      </c>
      <c r="E527" t="s">
        <v>7</v>
      </c>
    </row>
    <row r="528" spans="1:5" x14ac:dyDescent="0.25">
      <c r="A528" s="6">
        <v>45165</v>
      </c>
      <c r="B528">
        <v>5700</v>
      </c>
      <c r="C528" t="s">
        <v>20</v>
      </c>
      <c r="D528" t="s">
        <v>9</v>
      </c>
      <c r="E528" t="s">
        <v>10</v>
      </c>
    </row>
    <row r="529" spans="1:5" x14ac:dyDescent="0.25">
      <c r="A529" s="5">
        <v>45176</v>
      </c>
      <c r="B529">
        <v>26200</v>
      </c>
      <c r="C529" t="s">
        <v>11</v>
      </c>
      <c r="D529" t="s">
        <v>12</v>
      </c>
      <c r="E529" t="s">
        <v>13</v>
      </c>
    </row>
    <row r="530" spans="1:5" x14ac:dyDescent="0.25">
      <c r="A530" s="6">
        <v>45186</v>
      </c>
      <c r="B530">
        <v>10700</v>
      </c>
      <c r="C530" t="s">
        <v>8</v>
      </c>
      <c r="D530" t="s">
        <v>15</v>
      </c>
      <c r="E530" t="s">
        <v>16</v>
      </c>
    </row>
    <row r="531" spans="1:5" x14ac:dyDescent="0.25">
      <c r="A531" s="5">
        <v>45196</v>
      </c>
      <c r="B531">
        <v>21800</v>
      </c>
      <c r="C531" t="s">
        <v>5</v>
      </c>
      <c r="D531" t="s">
        <v>17</v>
      </c>
      <c r="E531" t="s">
        <v>18</v>
      </c>
    </row>
    <row r="532" spans="1:5" x14ac:dyDescent="0.25">
      <c r="A532" s="6">
        <v>45206</v>
      </c>
      <c r="B532">
        <v>7700</v>
      </c>
      <c r="C532" t="s">
        <v>14</v>
      </c>
      <c r="D532" t="s">
        <v>6</v>
      </c>
      <c r="E532" t="s">
        <v>7</v>
      </c>
    </row>
    <row r="533" spans="1:5" x14ac:dyDescent="0.25">
      <c r="A533" s="5">
        <v>45216</v>
      </c>
      <c r="B533">
        <v>38200</v>
      </c>
      <c r="C533" t="s">
        <v>5</v>
      </c>
      <c r="D533" t="s">
        <v>9</v>
      </c>
      <c r="E533" t="s">
        <v>10</v>
      </c>
    </row>
    <row r="534" spans="1:5" x14ac:dyDescent="0.25">
      <c r="A534" s="6">
        <v>45226</v>
      </c>
      <c r="B534">
        <v>13400</v>
      </c>
      <c r="C534" t="s">
        <v>19</v>
      </c>
      <c r="D534" t="s">
        <v>12</v>
      </c>
      <c r="E534" t="s">
        <v>13</v>
      </c>
    </row>
    <row r="535" spans="1:5" x14ac:dyDescent="0.25">
      <c r="A535" s="5">
        <v>45237</v>
      </c>
      <c r="B535">
        <v>6000</v>
      </c>
      <c r="C535" t="s">
        <v>20</v>
      </c>
      <c r="D535" t="s">
        <v>15</v>
      </c>
      <c r="E535" t="s">
        <v>16</v>
      </c>
    </row>
    <row r="536" spans="1:5" x14ac:dyDescent="0.25">
      <c r="A536" s="6">
        <v>45247</v>
      </c>
      <c r="B536">
        <v>28400</v>
      </c>
      <c r="C536" t="s">
        <v>11</v>
      </c>
      <c r="D536" t="s">
        <v>17</v>
      </c>
      <c r="E536" t="s">
        <v>18</v>
      </c>
    </row>
    <row r="537" spans="1:5" x14ac:dyDescent="0.25">
      <c r="A537" s="5">
        <v>45257</v>
      </c>
      <c r="B537">
        <v>11100</v>
      </c>
      <c r="C537" t="s">
        <v>8</v>
      </c>
      <c r="D537" t="s">
        <v>6</v>
      </c>
      <c r="E537" t="s">
        <v>7</v>
      </c>
    </row>
    <row r="538" spans="1:5" x14ac:dyDescent="0.25">
      <c r="A538" s="6">
        <v>45267</v>
      </c>
      <c r="B538">
        <v>42600</v>
      </c>
      <c r="C538" t="s">
        <v>5</v>
      </c>
      <c r="D538" t="s">
        <v>9</v>
      </c>
      <c r="E538" t="s">
        <v>10</v>
      </c>
    </row>
    <row r="539" spans="1:5" x14ac:dyDescent="0.25">
      <c r="A539" s="5">
        <v>45277</v>
      </c>
      <c r="B539">
        <v>8400</v>
      </c>
      <c r="C539" t="s">
        <v>14</v>
      </c>
      <c r="D539" t="s">
        <v>12</v>
      </c>
      <c r="E539" t="s">
        <v>13</v>
      </c>
    </row>
    <row r="540" spans="1:5" x14ac:dyDescent="0.25">
      <c r="A540" s="6">
        <v>44944</v>
      </c>
      <c r="B540">
        <v>24600</v>
      </c>
      <c r="C540" t="s">
        <v>5</v>
      </c>
      <c r="D540" t="s">
        <v>17</v>
      </c>
      <c r="E540" t="s">
        <v>18</v>
      </c>
    </row>
    <row r="541" spans="1:5" x14ac:dyDescent="0.25">
      <c r="A541" s="5">
        <v>44975</v>
      </c>
      <c r="B541">
        <v>9600</v>
      </c>
      <c r="C541" t="s">
        <v>19</v>
      </c>
      <c r="D541" t="s">
        <v>6</v>
      </c>
      <c r="E541" t="s">
        <v>7</v>
      </c>
    </row>
    <row r="542" spans="1:5" x14ac:dyDescent="0.25">
      <c r="A542" s="6">
        <v>45003</v>
      </c>
      <c r="B542">
        <v>5400</v>
      </c>
      <c r="C542" t="s">
        <v>20</v>
      </c>
      <c r="D542" t="s">
        <v>9</v>
      </c>
      <c r="E542" t="s">
        <v>10</v>
      </c>
    </row>
    <row r="543" spans="1:5" x14ac:dyDescent="0.25">
      <c r="A543" s="5">
        <v>45034</v>
      </c>
      <c r="B543">
        <v>20400</v>
      </c>
      <c r="C543" t="s">
        <v>11</v>
      </c>
      <c r="D543" t="s">
        <v>12</v>
      </c>
      <c r="E543" t="s">
        <v>13</v>
      </c>
    </row>
    <row r="544" spans="1:5" x14ac:dyDescent="0.25">
      <c r="A544" s="6">
        <v>45064</v>
      </c>
      <c r="B544">
        <v>9000</v>
      </c>
      <c r="C544" t="s">
        <v>8</v>
      </c>
      <c r="D544" t="s">
        <v>15</v>
      </c>
      <c r="E544" t="s">
        <v>16</v>
      </c>
    </row>
    <row r="545" spans="1:5" x14ac:dyDescent="0.25">
      <c r="A545" s="5">
        <v>45095</v>
      </c>
      <c r="B545">
        <v>18400</v>
      </c>
      <c r="C545" t="s">
        <v>5</v>
      </c>
      <c r="D545" t="s">
        <v>17</v>
      </c>
      <c r="E545" t="s">
        <v>18</v>
      </c>
    </row>
    <row r="546" spans="1:5" x14ac:dyDescent="0.25">
      <c r="A546" s="6">
        <v>45125</v>
      </c>
      <c r="B546">
        <v>7200</v>
      </c>
      <c r="C546" t="s">
        <v>14</v>
      </c>
      <c r="D546" t="s">
        <v>6</v>
      </c>
      <c r="E546" t="s">
        <v>7</v>
      </c>
    </row>
    <row r="547" spans="1:5" x14ac:dyDescent="0.25">
      <c r="A547" s="5">
        <v>45156</v>
      </c>
      <c r="B547">
        <v>32800</v>
      </c>
      <c r="C547" t="s">
        <v>5</v>
      </c>
      <c r="D547" t="s">
        <v>9</v>
      </c>
      <c r="E547" t="s">
        <v>10</v>
      </c>
    </row>
    <row r="548" spans="1:5" x14ac:dyDescent="0.25">
      <c r="A548" s="6">
        <v>45187</v>
      </c>
      <c r="B548">
        <v>12200</v>
      </c>
      <c r="C548" t="s">
        <v>19</v>
      </c>
      <c r="D548" t="s">
        <v>12</v>
      </c>
      <c r="E548" t="s">
        <v>13</v>
      </c>
    </row>
    <row r="549" spans="1:5" x14ac:dyDescent="0.25">
      <c r="A549" s="5">
        <v>45217</v>
      </c>
      <c r="B549">
        <v>5600</v>
      </c>
      <c r="C549" t="s">
        <v>20</v>
      </c>
      <c r="D549" t="s">
        <v>15</v>
      </c>
      <c r="E549" t="s">
        <v>16</v>
      </c>
    </row>
    <row r="550" spans="1:5" x14ac:dyDescent="0.25">
      <c r="A550" s="6">
        <v>45248</v>
      </c>
      <c r="B550">
        <v>27200</v>
      </c>
      <c r="C550" t="s">
        <v>11</v>
      </c>
      <c r="D550" t="s">
        <v>17</v>
      </c>
      <c r="E550" t="s">
        <v>18</v>
      </c>
    </row>
    <row r="551" spans="1:5" x14ac:dyDescent="0.25">
      <c r="A551" s="5">
        <v>45278</v>
      </c>
      <c r="B551">
        <v>10600</v>
      </c>
      <c r="C551" t="s">
        <v>8</v>
      </c>
      <c r="D551" t="s">
        <v>6</v>
      </c>
      <c r="E551" t="s">
        <v>7</v>
      </c>
    </row>
    <row r="552" spans="1:5" x14ac:dyDescent="0.25">
      <c r="A552" s="6">
        <v>44951</v>
      </c>
      <c r="B552">
        <v>16200</v>
      </c>
      <c r="C552" t="s">
        <v>11</v>
      </c>
      <c r="D552" t="s">
        <v>9</v>
      </c>
      <c r="E552" t="s">
        <v>10</v>
      </c>
    </row>
    <row r="553" spans="1:5" x14ac:dyDescent="0.25">
      <c r="A553" s="5">
        <v>44982</v>
      </c>
      <c r="B553">
        <v>8400</v>
      </c>
      <c r="C553" t="s">
        <v>14</v>
      </c>
      <c r="D553" t="s">
        <v>12</v>
      </c>
      <c r="E553" t="s">
        <v>13</v>
      </c>
    </row>
    <row r="554" spans="1:5" x14ac:dyDescent="0.25">
      <c r="A554" s="6">
        <v>45010</v>
      </c>
      <c r="B554">
        <v>25800</v>
      </c>
      <c r="C554" t="s">
        <v>5</v>
      </c>
      <c r="D554" t="s">
        <v>15</v>
      </c>
      <c r="E554" t="s">
        <v>16</v>
      </c>
    </row>
    <row r="555" spans="1:5" x14ac:dyDescent="0.25">
      <c r="A555" s="5">
        <v>45041</v>
      </c>
      <c r="B555">
        <v>11600</v>
      </c>
      <c r="C555" t="s">
        <v>19</v>
      </c>
      <c r="D555" t="s">
        <v>17</v>
      </c>
      <c r="E555" t="s">
        <v>18</v>
      </c>
    </row>
    <row r="556" spans="1:5" x14ac:dyDescent="0.25">
      <c r="A556" s="6">
        <v>45071</v>
      </c>
      <c r="B556">
        <v>5200</v>
      </c>
      <c r="C556" t="s">
        <v>20</v>
      </c>
      <c r="D556" t="s">
        <v>6</v>
      </c>
      <c r="E556" t="s">
        <v>7</v>
      </c>
    </row>
  </sheetData>
  <sortState xmlns:xlrd2="http://schemas.microsoft.com/office/spreadsheetml/2017/richdata2" ref="I47:I55">
    <sortCondition ref="I47"/>
  </sortState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912FEC52-1DFF-442D-ADE9-AC5326BC0B5F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'Данные для анализа'!I46:I54</xm:f>
              <xm:sqref>K46</xm:sqref>
            </x14:sparkline>
            <x14:sparkline>
              <xm:f>'Данные для анализа'!J46:J54</xm:f>
              <xm:sqref>L46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8CC6-6854-4486-AAD8-E6D7AAE73D5B}">
  <dimension ref="A1:M196"/>
  <sheetViews>
    <sheetView topLeftCell="A148" workbookViewId="0">
      <selection activeCell="L168" sqref="L168"/>
    </sheetView>
  </sheetViews>
  <sheetFormatPr defaultRowHeight="15.75" x14ac:dyDescent="0.25"/>
  <cols>
    <col min="4" max="4" width="2.125" customWidth="1"/>
    <col min="5" max="6" width="2.25" customWidth="1"/>
    <col min="7" max="7" width="32.5" customWidth="1"/>
    <col min="8" max="8" width="14.5" customWidth="1"/>
    <col min="9" max="11" width="11.875" bestFit="1" customWidth="1"/>
    <col min="12" max="12" width="14" customWidth="1"/>
  </cols>
  <sheetData>
    <row r="1" spans="1:8" x14ac:dyDescent="0.25">
      <c r="A1" t="s">
        <v>41</v>
      </c>
      <c r="B1" t="s">
        <v>42</v>
      </c>
      <c r="C1" t="s">
        <v>43</v>
      </c>
      <c r="G1" s="8" t="s">
        <v>38</v>
      </c>
      <c r="H1" s="8" t="s">
        <v>40</v>
      </c>
    </row>
    <row r="2" spans="1:8" x14ac:dyDescent="0.25">
      <c r="A2">
        <v>12500</v>
      </c>
      <c r="B2">
        <v>13800</v>
      </c>
      <c r="C2">
        <v>15200</v>
      </c>
      <c r="G2">
        <v>3200</v>
      </c>
      <c r="H2">
        <v>1</v>
      </c>
    </row>
    <row r="3" spans="1:8" x14ac:dyDescent="0.25">
      <c r="A3">
        <v>8900</v>
      </c>
      <c r="B3">
        <v>9600</v>
      </c>
      <c r="C3">
        <v>10800</v>
      </c>
      <c r="G3">
        <v>6553.8461538461543</v>
      </c>
      <c r="H3">
        <v>115</v>
      </c>
    </row>
    <row r="4" spans="1:8" x14ac:dyDescent="0.25">
      <c r="A4">
        <v>15600</v>
      </c>
      <c r="B4">
        <v>17200</v>
      </c>
      <c r="C4">
        <v>19600</v>
      </c>
      <c r="G4">
        <v>9907.6923076923085</v>
      </c>
      <c r="H4">
        <v>138</v>
      </c>
    </row>
    <row r="5" spans="1:8" x14ac:dyDescent="0.25">
      <c r="A5">
        <v>3200</v>
      </c>
      <c r="B5">
        <v>3800</v>
      </c>
      <c r="C5">
        <v>4200</v>
      </c>
      <c r="G5">
        <v>13261.538461538461</v>
      </c>
      <c r="H5">
        <v>68</v>
      </c>
    </row>
    <row r="6" spans="1:8" x14ac:dyDescent="0.25">
      <c r="A6">
        <v>18900</v>
      </c>
      <c r="B6">
        <v>21400</v>
      </c>
      <c r="C6">
        <v>24800</v>
      </c>
      <c r="G6">
        <v>16615.384615384617</v>
      </c>
      <c r="H6">
        <v>39</v>
      </c>
    </row>
    <row r="7" spans="1:8" x14ac:dyDescent="0.25">
      <c r="A7">
        <v>6700</v>
      </c>
      <c r="B7">
        <v>7300</v>
      </c>
      <c r="C7">
        <v>8100</v>
      </c>
      <c r="G7">
        <v>19969.23076923077</v>
      </c>
      <c r="H7">
        <v>53</v>
      </c>
    </row>
    <row r="8" spans="1:8" x14ac:dyDescent="0.25">
      <c r="A8">
        <v>4300</v>
      </c>
      <c r="B8">
        <v>4900</v>
      </c>
      <c r="C8">
        <v>5600</v>
      </c>
      <c r="G8">
        <v>23323.076923076922</v>
      </c>
      <c r="H8">
        <v>47</v>
      </c>
    </row>
    <row r="9" spans="1:8" x14ac:dyDescent="0.25">
      <c r="A9">
        <v>21500</v>
      </c>
      <c r="B9">
        <v>24600</v>
      </c>
      <c r="C9">
        <v>28900</v>
      </c>
      <c r="G9">
        <v>26676.923076923078</v>
      </c>
      <c r="H9">
        <v>36</v>
      </c>
    </row>
    <row r="10" spans="1:8" x14ac:dyDescent="0.25">
      <c r="A10">
        <v>7800</v>
      </c>
      <c r="B10">
        <v>8400</v>
      </c>
      <c r="C10">
        <v>9200</v>
      </c>
      <c r="G10">
        <v>30030.76923076923</v>
      </c>
      <c r="H10">
        <v>26</v>
      </c>
    </row>
    <row r="11" spans="1:8" x14ac:dyDescent="0.25">
      <c r="A11">
        <v>9200</v>
      </c>
      <c r="B11">
        <v>10800</v>
      </c>
      <c r="C11">
        <v>12400</v>
      </c>
      <c r="G11">
        <v>33384.615384615383</v>
      </c>
      <c r="H11">
        <v>13</v>
      </c>
    </row>
    <row r="12" spans="1:8" x14ac:dyDescent="0.25">
      <c r="A12">
        <v>5600</v>
      </c>
      <c r="B12">
        <v>6200</v>
      </c>
      <c r="C12">
        <v>6800</v>
      </c>
      <c r="G12">
        <v>36738.461538461539</v>
      </c>
      <c r="H12">
        <v>11</v>
      </c>
    </row>
    <row r="13" spans="1:8" x14ac:dyDescent="0.25">
      <c r="A13">
        <v>14200</v>
      </c>
      <c r="B13">
        <v>15700</v>
      </c>
      <c r="C13">
        <v>17600</v>
      </c>
      <c r="G13">
        <v>40092.307692307695</v>
      </c>
      <c r="H13">
        <v>4</v>
      </c>
    </row>
    <row r="14" spans="1:8" x14ac:dyDescent="0.25">
      <c r="A14">
        <v>8100</v>
      </c>
      <c r="B14">
        <v>8900</v>
      </c>
      <c r="C14">
        <v>9800</v>
      </c>
      <c r="G14">
        <v>43446.153846153844</v>
      </c>
      <c r="H14">
        <v>2</v>
      </c>
    </row>
    <row r="15" spans="1:8" ht="16.5" thickBot="1" x14ac:dyDescent="0.3">
      <c r="A15">
        <v>3800</v>
      </c>
      <c r="B15">
        <v>4200</v>
      </c>
      <c r="C15">
        <v>4800</v>
      </c>
      <c r="G15" s="7" t="s">
        <v>39</v>
      </c>
      <c r="H15" s="7">
        <v>2</v>
      </c>
    </row>
    <row r="16" spans="1:8" x14ac:dyDescent="0.25">
      <c r="A16">
        <v>16800</v>
      </c>
      <c r="B16">
        <v>18600</v>
      </c>
      <c r="C16">
        <v>21300</v>
      </c>
    </row>
    <row r="17" spans="1:13" x14ac:dyDescent="0.25">
      <c r="A17">
        <v>7300</v>
      </c>
      <c r="B17">
        <v>7800</v>
      </c>
      <c r="C17">
        <v>8600</v>
      </c>
    </row>
    <row r="18" spans="1:13" x14ac:dyDescent="0.25">
      <c r="A18">
        <v>11900</v>
      </c>
      <c r="B18">
        <v>13200</v>
      </c>
      <c r="C18">
        <v>14900</v>
      </c>
    </row>
    <row r="19" spans="1:13" x14ac:dyDescent="0.25">
      <c r="A19">
        <v>4700</v>
      </c>
      <c r="B19">
        <v>5100</v>
      </c>
      <c r="C19">
        <v>5600</v>
      </c>
    </row>
    <row r="20" spans="1:13" x14ac:dyDescent="0.25">
      <c r="A20">
        <v>22100</v>
      </c>
      <c r="B20">
        <v>25300</v>
      </c>
      <c r="C20">
        <v>29700</v>
      </c>
    </row>
    <row r="21" spans="1:13" x14ac:dyDescent="0.25">
      <c r="A21">
        <v>6400</v>
      </c>
      <c r="B21">
        <v>7100</v>
      </c>
      <c r="C21">
        <v>7800</v>
      </c>
      <c r="G21" s="18" t="s">
        <v>44</v>
      </c>
    </row>
    <row r="22" spans="1:13" x14ac:dyDescent="0.25">
      <c r="A22">
        <v>8700</v>
      </c>
      <c r="B22">
        <v>9600</v>
      </c>
      <c r="C22">
        <v>10600</v>
      </c>
    </row>
    <row r="23" spans="1:13" ht="16.5" thickBot="1" x14ac:dyDescent="0.3">
      <c r="A23">
        <v>3900</v>
      </c>
      <c r="B23">
        <v>4400</v>
      </c>
      <c r="C23">
        <v>4900</v>
      </c>
      <c r="G23" t="s">
        <v>45</v>
      </c>
    </row>
    <row r="24" spans="1:13" x14ac:dyDescent="0.25">
      <c r="A24">
        <v>17200</v>
      </c>
      <c r="B24">
        <v>19200</v>
      </c>
      <c r="C24">
        <v>22100</v>
      </c>
      <c r="G24" s="8" t="s">
        <v>46</v>
      </c>
      <c r="H24" s="8" t="s">
        <v>33</v>
      </c>
      <c r="I24" s="8" t="s">
        <v>32</v>
      </c>
      <c r="J24" s="8" t="s">
        <v>22</v>
      </c>
      <c r="K24" s="8" t="s">
        <v>47</v>
      </c>
    </row>
    <row r="25" spans="1:13" x14ac:dyDescent="0.25">
      <c r="A25">
        <v>7600</v>
      </c>
      <c r="B25">
        <v>8200</v>
      </c>
      <c r="C25">
        <v>9100</v>
      </c>
      <c r="G25" t="s">
        <v>48</v>
      </c>
      <c r="H25">
        <v>175</v>
      </c>
      <c r="I25">
        <v>2177800</v>
      </c>
      <c r="J25">
        <v>12444.571428571429</v>
      </c>
      <c r="K25">
        <v>51455473.234811172</v>
      </c>
    </row>
    <row r="26" spans="1:13" x14ac:dyDescent="0.25">
      <c r="A26">
        <v>12300</v>
      </c>
      <c r="B26">
        <v>13800</v>
      </c>
      <c r="C26">
        <v>15800</v>
      </c>
      <c r="G26" t="s">
        <v>49</v>
      </c>
      <c r="H26">
        <v>175</v>
      </c>
      <c r="I26">
        <v>2435000</v>
      </c>
      <c r="J26">
        <v>13914.285714285714</v>
      </c>
      <c r="K26">
        <v>68242725.779967159</v>
      </c>
    </row>
    <row r="27" spans="1:13" ht="16.5" thickBot="1" x14ac:dyDescent="0.3">
      <c r="A27">
        <v>5100</v>
      </c>
      <c r="B27">
        <v>5700</v>
      </c>
      <c r="C27">
        <v>6200</v>
      </c>
      <c r="G27" s="7" t="s">
        <v>50</v>
      </c>
      <c r="H27" s="7">
        <v>175</v>
      </c>
      <c r="I27" s="7">
        <v>2798700</v>
      </c>
      <c r="J27" s="7">
        <v>15992.571428571429</v>
      </c>
      <c r="K27" s="7">
        <v>99270231.855500802</v>
      </c>
    </row>
    <row r="28" spans="1:13" x14ac:dyDescent="0.25">
      <c r="A28">
        <v>19400</v>
      </c>
      <c r="B28">
        <v>22100</v>
      </c>
      <c r="C28">
        <v>26400</v>
      </c>
    </row>
    <row r="29" spans="1:13" x14ac:dyDescent="0.25">
      <c r="A29">
        <v>8900</v>
      </c>
      <c r="B29">
        <v>9700</v>
      </c>
      <c r="C29">
        <v>10700</v>
      </c>
    </row>
    <row r="30" spans="1:13" ht="16.5" thickBot="1" x14ac:dyDescent="0.3">
      <c r="A30">
        <v>4200</v>
      </c>
      <c r="B30">
        <v>4800</v>
      </c>
      <c r="C30">
        <v>5300</v>
      </c>
      <c r="G30" t="s">
        <v>51</v>
      </c>
    </row>
    <row r="31" spans="1:13" x14ac:dyDescent="0.25">
      <c r="A31">
        <v>25600</v>
      </c>
      <c r="B31">
        <v>29200</v>
      </c>
      <c r="C31">
        <v>34200</v>
      </c>
      <c r="G31" s="8" t="s">
        <v>52</v>
      </c>
      <c r="H31" s="8" t="s">
        <v>53</v>
      </c>
      <c r="I31" s="8" t="s">
        <v>54</v>
      </c>
      <c r="J31" s="8" t="s">
        <v>55</v>
      </c>
      <c r="K31" s="8" t="s">
        <v>56</v>
      </c>
      <c r="L31" s="8" t="s">
        <v>57</v>
      </c>
      <c r="M31" s="8" t="s">
        <v>58</v>
      </c>
    </row>
    <row r="32" spans="1:13" x14ac:dyDescent="0.25">
      <c r="A32">
        <v>7100</v>
      </c>
      <c r="B32">
        <v>7600</v>
      </c>
      <c r="C32">
        <v>8300</v>
      </c>
      <c r="G32" t="s">
        <v>59</v>
      </c>
      <c r="H32">
        <v>1112278742.8571396</v>
      </c>
      <c r="I32">
        <v>2</v>
      </c>
      <c r="J32">
        <v>556139371.42856979</v>
      </c>
      <c r="K32">
        <v>7.6194459066755167</v>
      </c>
      <c r="L32">
        <v>5.4739174628626319E-4</v>
      </c>
      <c r="M32">
        <v>3.0129906000138802</v>
      </c>
    </row>
    <row r="33" spans="1:13" x14ac:dyDescent="0.25">
      <c r="A33">
        <v>11600</v>
      </c>
      <c r="B33">
        <v>12800</v>
      </c>
      <c r="C33">
        <v>14600</v>
      </c>
      <c r="G33" t="s">
        <v>60</v>
      </c>
      <c r="H33">
        <v>38100506971.428574</v>
      </c>
      <c r="I33">
        <v>522</v>
      </c>
      <c r="J33">
        <v>72989476.956759721</v>
      </c>
    </row>
    <row r="34" spans="1:13" x14ac:dyDescent="0.25">
      <c r="A34">
        <v>5800</v>
      </c>
      <c r="B34">
        <v>6300</v>
      </c>
      <c r="C34">
        <v>6900</v>
      </c>
    </row>
    <row r="35" spans="1:13" ht="16.5" thickBot="1" x14ac:dyDescent="0.3">
      <c r="A35">
        <v>13700</v>
      </c>
      <c r="B35">
        <v>15400</v>
      </c>
      <c r="C35">
        <v>17800</v>
      </c>
      <c r="G35" s="7" t="s">
        <v>61</v>
      </c>
      <c r="H35" s="7">
        <v>39212785714.285713</v>
      </c>
      <c r="I35" s="7">
        <v>524</v>
      </c>
      <c r="J35" s="7"/>
      <c r="K35" s="7"/>
      <c r="L35" s="7"/>
      <c r="M35" s="7"/>
    </row>
    <row r="36" spans="1:13" x14ac:dyDescent="0.25">
      <c r="A36">
        <v>9300</v>
      </c>
      <c r="B36">
        <v>10200</v>
      </c>
      <c r="C36">
        <v>11400</v>
      </c>
    </row>
    <row r="37" spans="1:13" x14ac:dyDescent="0.25">
      <c r="A37">
        <v>4600</v>
      </c>
      <c r="B37">
        <v>5200</v>
      </c>
      <c r="C37">
        <v>5800</v>
      </c>
    </row>
    <row r="38" spans="1:13" x14ac:dyDescent="0.25">
      <c r="A38">
        <v>18900</v>
      </c>
      <c r="B38">
        <v>21800</v>
      </c>
      <c r="C38">
        <v>25600</v>
      </c>
    </row>
    <row r="39" spans="1:13" x14ac:dyDescent="0.25">
      <c r="A39">
        <v>7800</v>
      </c>
      <c r="B39">
        <v>8500</v>
      </c>
      <c r="C39">
        <v>9400</v>
      </c>
    </row>
    <row r="40" spans="1:13" ht="16.5" thickBot="1" x14ac:dyDescent="0.3">
      <c r="A40">
        <v>14200</v>
      </c>
      <c r="B40">
        <v>15900</v>
      </c>
      <c r="C40">
        <v>18200</v>
      </c>
    </row>
    <row r="41" spans="1:13" x14ac:dyDescent="0.25">
      <c r="A41">
        <v>5400</v>
      </c>
      <c r="B41">
        <v>5900</v>
      </c>
      <c r="C41">
        <v>6500</v>
      </c>
      <c r="G41" s="8" t="s">
        <v>38</v>
      </c>
      <c r="H41" s="8" t="s">
        <v>40</v>
      </c>
    </row>
    <row r="42" spans="1:13" x14ac:dyDescent="0.25">
      <c r="A42">
        <v>20800</v>
      </c>
      <c r="B42">
        <v>23700</v>
      </c>
      <c r="C42">
        <v>28400</v>
      </c>
      <c r="G42">
        <v>3200</v>
      </c>
      <c r="H42">
        <v>1</v>
      </c>
    </row>
    <row r="43" spans="1:13" x14ac:dyDescent="0.25">
      <c r="A43">
        <v>8600</v>
      </c>
      <c r="B43">
        <v>9300</v>
      </c>
      <c r="C43">
        <v>10200</v>
      </c>
      <c r="G43">
        <v>5538.461538461539</v>
      </c>
      <c r="H43">
        <v>27</v>
      </c>
    </row>
    <row r="44" spans="1:13" x14ac:dyDescent="0.25">
      <c r="A44">
        <v>3700</v>
      </c>
      <c r="B44">
        <v>4100</v>
      </c>
      <c r="C44">
        <v>4600</v>
      </c>
      <c r="G44">
        <v>7876.9230769230771</v>
      </c>
      <c r="H44">
        <v>32</v>
      </c>
    </row>
    <row r="45" spans="1:13" x14ac:dyDescent="0.25">
      <c r="A45">
        <v>16300</v>
      </c>
      <c r="B45">
        <v>18200</v>
      </c>
      <c r="C45">
        <v>20800</v>
      </c>
      <c r="G45">
        <v>10215.384615384615</v>
      </c>
      <c r="H45">
        <v>35</v>
      </c>
    </row>
    <row r="46" spans="1:13" x14ac:dyDescent="0.25">
      <c r="A46">
        <v>7200</v>
      </c>
      <c r="B46">
        <v>7800</v>
      </c>
      <c r="C46">
        <v>8700</v>
      </c>
      <c r="G46">
        <v>12553.846153846154</v>
      </c>
      <c r="H46">
        <v>10</v>
      </c>
    </row>
    <row r="47" spans="1:13" x14ac:dyDescent="0.25">
      <c r="A47">
        <v>12800</v>
      </c>
      <c r="B47">
        <v>14600</v>
      </c>
      <c r="C47">
        <v>16400</v>
      </c>
      <c r="G47">
        <v>14892.307692307693</v>
      </c>
      <c r="H47">
        <v>8</v>
      </c>
    </row>
    <row r="48" spans="1:13" x14ac:dyDescent="0.25">
      <c r="A48">
        <v>5900</v>
      </c>
      <c r="B48">
        <v>6400</v>
      </c>
      <c r="C48">
        <v>7100</v>
      </c>
      <c r="G48">
        <v>17230.76923076923</v>
      </c>
      <c r="H48">
        <v>15</v>
      </c>
    </row>
    <row r="49" spans="1:8" x14ac:dyDescent="0.25">
      <c r="A49">
        <v>23400</v>
      </c>
      <c r="B49">
        <v>26800</v>
      </c>
      <c r="C49">
        <v>31600</v>
      </c>
      <c r="G49">
        <v>19569.23076923077</v>
      </c>
      <c r="H49">
        <v>13</v>
      </c>
    </row>
    <row r="50" spans="1:8" x14ac:dyDescent="0.25">
      <c r="A50">
        <v>8800</v>
      </c>
      <c r="B50">
        <v>9800</v>
      </c>
      <c r="C50">
        <v>10900</v>
      </c>
      <c r="G50">
        <v>21907.692307692309</v>
      </c>
      <c r="H50">
        <v>12</v>
      </c>
    </row>
    <row r="51" spans="1:8" x14ac:dyDescent="0.25">
      <c r="A51">
        <v>4100</v>
      </c>
      <c r="B51">
        <v>4600</v>
      </c>
      <c r="C51">
        <v>5100</v>
      </c>
      <c r="G51">
        <v>24246.153846153848</v>
      </c>
      <c r="H51">
        <v>8</v>
      </c>
    </row>
    <row r="52" spans="1:8" x14ac:dyDescent="0.25">
      <c r="A52">
        <v>17800</v>
      </c>
      <c r="B52">
        <v>19800</v>
      </c>
      <c r="C52">
        <v>22800</v>
      </c>
      <c r="G52">
        <v>26584.615384615387</v>
      </c>
      <c r="H52">
        <v>7</v>
      </c>
    </row>
    <row r="53" spans="1:8" x14ac:dyDescent="0.25">
      <c r="A53">
        <v>7500</v>
      </c>
      <c r="B53">
        <v>8100</v>
      </c>
      <c r="C53">
        <v>8900</v>
      </c>
      <c r="G53">
        <v>28923.076923076926</v>
      </c>
      <c r="H53">
        <v>4</v>
      </c>
    </row>
    <row r="54" spans="1:8" x14ac:dyDescent="0.25">
      <c r="A54">
        <v>15200</v>
      </c>
      <c r="B54">
        <v>16700</v>
      </c>
      <c r="C54">
        <v>19100</v>
      </c>
      <c r="G54">
        <v>31261.538461538461</v>
      </c>
      <c r="H54">
        <v>2</v>
      </c>
    </row>
    <row r="55" spans="1:8" ht="16.5" thickBot="1" x14ac:dyDescent="0.3">
      <c r="A55">
        <v>6300</v>
      </c>
      <c r="B55">
        <v>6800</v>
      </c>
      <c r="C55">
        <v>7400</v>
      </c>
      <c r="G55" s="7" t="s">
        <v>39</v>
      </c>
      <c r="H55" s="7">
        <v>1</v>
      </c>
    </row>
    <row r="56" spans="1:8" x14ac:dyDescent="0.25">
      <c r="A56">
        <v>21700</v>
      </c>
      <c r="B56">
        <v>24900</v>
      </c>
      <c r="C56">
        <v>29600</v>
      </c>
    </row>
    <row r="57" spans="1:8" x14ac:dyDescent="0.25">
      <c r="A57">
        <v>9100</v>
      </c>
      <c r="B57">
        <v>10100</v>
      </c>
      <c r="C57">
        <v>11600</v>
      </c>
    </row>
    <row r="58" spans="1:8" x14ac:dyDescent="0.25">
      <c r="A58">
        <v>4500</v>
      </c>
      <c r="B58">
        <v>4900</v>
      </c>
      <c r="C58">
        <v>5400</v>
      </c>
      <c r="G58" t="s">
        <v>38</v>
      </c>
      <c r="H58" t="s">
        <v>40</v>
      </c>
    </row>
    <row r="59" spans="1:8" x14ac:dyDescent="0.25">
      <c r="A59">
        <v>19600</v>
      </c>
      <c r="B59">
        <v>21600</v>
      </c>
      <c r="C59">
        <v>24300</v>
      </c>
      <c r="G59">
        <v>4200</v>
      </c>
      <c r="H59">
        <v>1</v>
      </c>
    </row>
    <row r="60" spans="1:8" x14ac:dyDescent="0.25">
      <c r="A60">
        <v>8200</v>
      </c>
      <c r="B60">
        <v>8700</v>
      </c>
      <c r="C60">
        <v>9600</v>
      </c>
      <c r="G60">
        <v>7476.9230769230771</v>
      </c>
      <c r="H60">
        <v>43</v>
      </c>
    </row>
    <row r="61" spans="1:8" x14ac:dyDescent="0.25">
      <c r="A61">
        <v>13900</v>
      </c>
      <c r="B61">
        <v>15200</v>
      </c>
      <c r="C61">
        <v>17200</v>
      </c>
      <c r="G61">
        <v>10753.846153846154</v>
      </c>
      <c r="H61">
        <v>43</v>
      </c>
    </row>
    <row r="62" spans="1:8" x14ac:dyDescent="0.25">
      <c r="A62">
        <v>5700</v>
      </c>
      <c r="B62">
        <v>6100</v>
      </c>
      <c r="C62">
        <v>6700</v>
      </c>
      <c r="G62">
        <v>14030.76923076923</v>
      </c>
      <c r="H62">
        <v>24</v>
      </c>
    </row>
    <row r="63" spans="1:8" x14ac:dyDescent="0.25">
      <c r="A63">
        <v>24800</v>
      </c>
      <c r="B63">
        <v>28400</v>
      </c>
      <c r="C63">
        <v>33800</v>
      </c>
      <c r="G63">
        <v>17307.692307692309</v>
      </c>
      <c r="H63">
        <v>10</v>
      </c>
    </row>
    <row r="64" spans="1:8" x14ac:dyDescent="0.25">
      <c r="A64">
        <v>9500</v>
      </c>
      <c r="B64">
        <v>10600</v>
      </c>
      <c r="C64">
        <v>12100</v>
      </c>
      <c r="G64">
        <v>20584.615384615387</v>
      </c>
      <c r="H64">
        <v>12</v>
      </c>
    </row>
    <row r="65" spans="1:8" x14ac:dyDescent="0.25">
      <c r="A65">
        <v>4800</v>
      </c>
      <c r="B65">
        <v>5300</v>
      </c>
      <c r="C65">
        <v>5800</v>
      </c>
      <c r="G65">
        <v>23861.538461538461</v>
      </c>
      <c r="H65">
        <v>16</v>
      </c>
    </row>
    <row r="66" spans="1:8" x14ac:dyDescent="0.25">
      <c r="A66">
        <v>18400</v>
      </c>
      <c r="B66">
        <v>20400</v>
      </c>
      <c r="C66">
        <v>23100</v>
      </c>
      <c r="G66">
        <v>27138.461538461539</v>
      </c>
      <c r="H66">
        <v>16</v>
      </c>
    </row>
    <row r="67" spans="1:8" x14ac:dyDescent="0.25">
      <c r="A67">
        <v>7900</v>
      </c>
      <c r="B67">
        <v>8600</v>
      </c>
      <c r="C67">
        <v>9800</v>
      </c>
      <c r="G67">
        <v>30415.384615384617</v>
      </c>
      <c r="H67">
        <v>10</v>
      </c>
    </row>
    <row r="68" spans="1:8" x14ac:dyDescent="0.25">
      <c r="A68">
        <v>16700</v>
      </c>
      <c r="B68">
        <v>18100</v>
      </c>
      <c r="C68">
        <v>20400</v>
      </c>
      <c r="G68">
        <v>33692.307692307695</v>
      </c>
      <c r="H68">
        <v>7</v>
      </c>
    </row>
    <row r="69" spans="1:8" x14ac:dyDescent="0.25">
      <c r="A69">
        <v>6100</v>
      </c>
      <c r="B69">
        <v>6700</v>
      </c>
      <c r="C69">
        <v>7200</v>
      </c>
      <c r="G69">
        <v>36969.230769230773</v>
      </c>
      <c r="H69">
        <v>6</v>
      </c>
    </row>
    <row r="70" spans="1:8" x14ac:dyDescent="0.25">
      <c r="A70">
        <v>22300</v>
      </c>
      <c r="B70">
        <v>25800</v>
      </c>
      <c r="C70">
        <v>30700</v>
      </c>
      <c r="G70">
        <v>40246.153846153851</v>
      </c>
      <c r="H70">
        <v>3</v>
      </c>
    </row>
    <row r="71" spans="1:8" x14ac:dyDescent="0.25">
      <c r="A71">
        <v>8700</v>
      </c>
      <c r="B71">
        <v>9200</v>
      </c>
      <c r="C71">
        <v>10300</v>
      </c>
      <c r="G71">
        <v>43523.076923076922</v>
      </c>
      <c r="H71">
        <v>2</v>
      </c>
    </row>
    <row r="72" spans="1:8" x14ac:dyDescent="0.25">
      <c r="A72">
        <v>4400</v>
      </c>
      <c r="B72">
        <v>4800</v>
      </c>
      <c r="C72">
        <v>5300</v>
      </c>
      <c r="G72" t="s">
        <v>39</v>
      </c>
      <c r="H72">
        <v>2</v>
      </c>
    </row>
    <row r="73" spans="1:8" x14ac:dyDescent="0.25">
      <c r="A73">
        <v>20100</v>
      </c>
      <c r="B73">
        <v>22700</v>
      </c>
      <c r="C73">
        <v>26400</v>
      </c>
    </row>
    <row r="74" spans="1:8" x14ac:dyDescent="0.25">
      <c r="A74">
        <v>8300</v>
      </c>
      <c r="B74">
        <v>9100</v>
      </c>
      <c r="C74">
        <v>10100</v>
      </c>
    </row>
    <row r="75" spans="1:8" x14ac:dyDescent="0.25">
      <c r="A75">
        <v>14600</v>
      </c>
      <c r="B75">
        <v>16800</v>
      </c>
      <c r="C75">
        <v>19800</v>
      </c>
    </row>
    <row r="76" spans="1:8" x14ac:dyDescent="0.25">
      <c r="A76">
        <v>5200</v>
      </c>
      <c r="B76">
        <v>5600</v>
      </c>
      <c r="C76">
        <v>6100</v>
      </c>
    </row>
    <row r="77" spans="1:8" x14ac:dyDescent="0.25">
      <c r="A77">
        <v>26400</v>
      </c>
      <c r="B77">
        <v>30200</v>
      </c>
      <c r="C77">
        <v>35400</v>
      </c>
    </row>
    <row r="78" spans="1:8" x14ac:dyDescent="0.25">
      <c r="A78">
        <v>9800</v>
      </c>
      <c r="B78">
        <v>10900</v>
      </c>
      <c r="C78">
        <v>12800</v>
      </c>
    </row>
    <row r="79" spans="1:8" ht="16.5" thickBot="1" x14ac:dyDescent="0.3">
      <c r="A79">
        <v>4900</v>
      </c>
      <c r="B79">
        <v>5400</v>
      </c>
      <c r="C79">
        <v>5900</v>
      </c>
    </row>
    <row r="80" spans="1:8" x14ac:dyDescent="0.25">
      <c r="A80">
        <v>17900</v>
      </c>
      <c r="B80">
        <v>19900</v>
      </c>
      <c r="C80">
        <v>22600</v>
      </c>
      <c r="G80" s="8" t="s">
        <v>38</v>
      </c>
      <c r="H80" s="8" t="s">
        <v>40</v>
      </c>
    </row>
    <row r="81" spans="1:8" x14ac:dyDescent="0.25">
      <c r="A81">
        <v>7700</v>
      </c>
      <c r="B81">
        <v>8300</v>
      </c>
      <c r="C81">
        <v>9200</v>
      </c>
      <c r="G81">
        <v>4200</v>
      </c>
      <c r="H81">
        <v>1</v>
      </c>
    </row>
    <row r="82" spans="1:8" x14ac:dyDescent="0.25">
      <c r="A82">
        <v>15800</v>
      </c>
      <c r="B82">
        <v>17600</v>
      </c>
      <c r="C82">
        <v>20600</v>
      </c>
      <c r="G82">
        <v>7476.9230769230771</v>
      </c>
      <c r="H82">
        <v>43</v>
      </c>
    </row>
    <row r="83" spans="1:8" x14ac:dyDescent="0.25">
      <c r="A83">
        <v>6500</v>
      </c>
      <c r="B83">
        <v>7100</v>
      </c>
      <c r="C83">
        <v>7800</v>
      </c>
      <c r="G83">
        <v>10753.846153846154</v>
      </c>
      <c r="H83">
        <v>43</v>
      </c>
    </row>
    <row r="84" spans="1:8" x14ac:dyDescent="0.25">
      <c r="A84">
        <v>23900</v>
      </c>
      <c r="B84">
        <v>27300</v>
      </c>
      <c r="C84">
        <v>32100</v>
      </c>
      <c r="G84">
        <v>14030.76923076923</v>
      </c>
      <c r="H84">
        <v>24</v>
      </c>
    </row>
    <row r="85" spans="1:8" x14ac:dyDescent="0.25">
      <c r="A85">
        <v>9200</v>
      </c>
      <c r="B85">
        <v>10400</v>
      </c>
      <c r="C85">
        <v>11500</v>
      </c>
      <c r="G85">
        <v>17307.692307692309</v>
      </c>
      <c r="H85">
        <v>10</v>
      </c>
    </row>
    <row r="86" spans="1:8" x14ac:dyDescent="0.25">
      <c r="A86">
        <v>4700</v>
      </c>
      <c r="B86">
        <v>5100</v>
      </c>
      <c r="C86">
        <v>5600</v>
      </c>
      <c r="G86">
        <v>20584.615384615387</v>
      </c>
      <c r="H86">
        <v>12</v>
      </c>
    </row>
    <row r="87" spans="1:8" x14ac:dyDescent="0.25">
      <c r="A87">
        <v>19300</v>
      </c>
      <c r="B87">
        <v>21400</v>
      </c>
      <c r="C87">
        <v>24800</v>
      </c>
      <c r="G87">
        <v>23861.538461538461</v>
      </c>
      <c r="H87">
        <v>16</v>
      </c>
    </row>
    <row r="88" spans="1:8" x14ac:dyDescent="0.25">
      <c r="A88">
        <v>8100</v>
      </c>
      <c r="B88">
        <v>8800</v>
      </c>
      <c r="C88">
        <v>9700</v>
      </c>
      <c r="G88">
        <v>27138.461538461539</v>
      </c>
      <c r="H88">
        <v>16</v>
      </c>
    </row>
    <row r="89" spans="1:8" x14ac:dyDescent="0.25">
      <c r="A89">
        <v>16200</v>
      </c>
      <c r="B89">
        <v>18400</v>
      </c>
      <c r="C89">
        <v>21400</v>
      </c>
      <c r="G89">
        <v>30415.384615384617</v>
      </c>
      <c r="H89">
        <v>10</v>
      </c>
    </row>
    <row r="90" spans="1:8" x14ac:dyDescent="0.25">
      <c r="A90">
        <v>5900</v>
      </c>
      <c r="B90">
        <v>6400</v>
      </c>
      <c r="C90">
        <v>7000</v>
      </c>
      <c r="G90">
        <v>33692.307692307695</v>
      </c>
      <c r="H90">
        <v>7</v>
      </c>
    </row>
    <row r="91" spans="1:8" x14ac:dyDescent="0.25">
      <c r="A91">
        <v>25100</v>
      </c>
      <c r="B91">
        <v>28600</v>
      </c>
      <c r="C91">
        <v>33900</v>
      </c>
      <c r="G91">
        <v>36969.230769230773</v>
      </c>
      <c r="H91">
        <v>6</v>
      </c>
    </row>
    <row r="92" spans="1:8" x14ac:dyDescent="0.25">
      <c r="A92">
        <v>9600</v>
      </c>
      <c r="B92">
        <v>10700</v>
      </c>
      <c r="C92">
        <v>11800</v>
      </c>
      <c r="G92">
        <v>40246.153846153851</v>
      </c>
      <c r="H92">
        <v>3</v>
      </c>
    </row>
    <row r="93" spans="1:8" x14ac:dyDescent="0.25">
      <c r="A93">
        <v>4300</v>
      </c>
      <c r="B93">
        <v>4700</v>
      </c>
      <c r="C93">
        <v>5200</v>
      </c>
      <c r="G93">
        <v>43523.076923076922</v>
      </c>
      <c r="H93">
        <v>2</v>
      </c>
    </row>
    <row r="94" spans="1:8" ht="16.5" thickBot="1" x14ac:dyDescent="0.3">
      <c r="A94">
        <v>18700</v>
      </c>
      <c r="B94">
        <v>20800</v>
      </c>
      <c r="C94">
        <v>23600</v>
      </c>
      <c r="G94" s="7" t="s">
        <v>39</v>
      </c>
      <c r="H94" s="7">
        <v>2</v>
      </c>
    </row>
    <row r="95" spans="1:8" x14ac:dyDescent="0.25">
      <c r="A95">
        <v>7400</v>
      </c>
      <c r="B95">
        <v>8000</v>
      </c>
      <c r="C95">
        <v>8800</v>
      </c>
    </row>
    <row r="96" spans="1:8" x14ac:dyDescent="0.25">
      <c r="A96">
        <v>14800</v>
      </c>
      <c r="B96">
        <v>16200</v>
      </c>
      <c r="C96">
        <v>18900</v>
      </c>
    </row>
    <row r="97" spans="1:9" x14ac:dyDescent="0.25">
      <c r="A97">
        <v>6200</v>
      </c>
      <c r="B97">
        <v>6800</v>
      </c>
      <c r="C97">
        <v>7500</v>
      </c>
    </row>
    <row r="98" spans="1:9" x14ac:dyDescent="0.25">
      <c r="A98">
        <v>27600</v>
      </c>
      <c r="B98">
        <v>31400</v>
      </c>
      <c r="C98">
        <v>37200</v>
      </c>
    </row>
    <row r="99" spans="1:9" x14ac:dyDescent="0.25">
      <c r="A99">
        <v>10100</v>
      </c>
      <c r="B99">
        <v>11200</v>
      </c>
      <c r="C99">
        <v>12600</v>
      </c>
    </row>
    <row r="100" spans="1:9" x14ac:dyDescent="0.25">
      <c r="A100">
        <v>5100</v>
      </c>
      <c r="B100">
        <v>5600</v>
      </c>
      <c r="C100">
        <v>6100</v>
      </c>
    </row>
    <row r="101" spans="1:9" x14ac:dyDescent="0.25">
      <c r="A101">
        <v>20800</v>
      </c>
      <c r="B101">
        <v>23100</v>
      </c>
      <c r="C101">
        <v>26800</v>
      </c>
      <c r="G101" s="18" t="s">
        <v>64</v>
      </c>
    </row>
    <row r="102" spans="1:9" x14ac:dyDescent="0.25">
      <c r="A102">
        <v>8500</v>
      </c>
      <c r="B102">
        <v>9300</v>
      </c>
      <c r="C102">
        <v>10300</v>
      </c>
    </row>
    <row r="103" spans="1:9" x14ac:dyDescent="0.25">
      <c r="A103">
        <v>17400</v>
      </c>
      <c r="B103">
        <v>19600</v>
      </c>
      <c r="C103">
        <v>22800</v>
      </c>
      <c r="G103" t="s">
        <v>22</v>
      </c>
      <c r="I103">
        <f>AVERAGE(Таблица2[2023])</f>
        <v>15953.846153846154</v>
      </c>
    </row>
    <row r="104" spans="1:9" x14ac:dyDescent="0.25">
      <c r="A104">
        <v>6700</v>
      </c>
      <c r="B104">
        <v>7300</v>
      </c>
      <c r="C104">
        <v>8000</v>
      </c>
      <c r="G104" t="s">
        <v>65</v>
      </c>
      <c r="I104">
        <f>_xlfn.STDEV.S(Таблица2[2023])/SQRT(COUNT(Таблица2[2023]))</f>
        <v>714.08296135032083</v>
      </c>
    </row>
    <row r="105" spans="1:9" x14ac:dyDescent="0.25">
      <c r="A105">
        <v>24200</v>
      </c>
      <c r="B105">
        <v>27800</v>
      </c>
      <c r="C105">
        <v>32800</v>
      </c>
      <c r="G105" t="s">
        <v>67</v>
      </c>
      <c r="I105">
        <f>_xlfn.T.INV.2T(0.05,COUNT(Таблица2[2023])-1)</f>
        <v>1.9722675325821368</v>
      </c>
    </row>
    <row r="106" spans="1:9" x14ac:dyDescent="0.25">
      <c r="A106">
        <v>9300</v>
      </c>
      <c r="B106">
        <v>10100</v>
      </c>
      <c r="C106">
        <v>11200</v>
      </c>
      <c r="G106" t="s">
        <v>66</v>
      </c>
      <c r="I106">
        <f>(I103-15000)/I104</f>
        <v>1.3357637774222264</v>
      </c>
    </row>
    <row r="107" spans="1:9" x14ac:dyDescent="0.25">
      <c r="A107">
        <v>4600</v>
      </c>
      <c r="B107">
        <v>5000</v>
      </c>
      <c r="C107">
        <v>5500</v>
      </c>
    </row>
    <row r="108" spans="1:9" x14ac:dyDescent="0.25">
      <c r="A108">
        <v>21900</v>
      </c>
      <c r="B108">
        <v>24600</v>
      </c>
      <c r="C108">
        <v>28900</v>
      </c>
      <c r="G108" t="s">
        <v>68</v>
      </c>
    </row>
    <row r="109" spans="1:9" x14ac:dyDescent="0.25">
      <c r="A109">
        <v>8800</v>
      </c>
      <c r="B109">
        <v>9600</v>
      </c>
      <c r="C109">
        <v>10600</v>
      </c>
      <c r="G109" s="19" t="str">
        <f>IF(ABS(I106)&lt;I105,"Гипотеза не отвергается","Гипотеза отвергается")</f>
        <v>Гипотеза не отвергается</v>
      </c>
    </row>
    <row r="110" spans="1:9" x14ac:dyDescent="0.25">
      <c r="A110">
        <v>15700</v>
      </c>
      <c r="B110">
        <v>17800</v>
      </c>
      <c r="C110">
        <v>20800</v>
      </c>
    </row>
    <row r="111" spans="1:9" x14ac:dyDescent="0.25">
      <c r="A111">
        <v>5400</v>
      </c>
      <c r="B111">
        <v>5900</v>
      </c>
      <c r="C111">
        <v>6400</v>
      </c>
    </row>
    <row r="112" spans="1:9" x14ac:dyDescent="0.25">
      <c r="A112">
        <v>28900</v>
      </c>
      <c r="B112">
        <v>33200</v>
      </c>
      <c r="C112">
        <v>39600</v>
      </c>
    </row>
    <row r="113" spans="1:9" x14ac:dyDescent="0.25">
      <c r="A113">
        <v>10400</v>
      </c>
      <c r="B113">
        <v>11800</v>
      </c>
      <c r="C113">
        <v>13200</v>
      </c>
    </row>
    <row r="114" spans="1:9" x14ac:dyDescent="0.25">
      <c r="A114">
        <v>4800</v>
      </c>
      <c r="B114">
        <v>5300</v>
      </c>
      <c r="C114">
        <v>5800</v>
      </c>
    </row>
    <row r="115" spans="1:9" x14ac:dyDescent="0.25">
      <c r="A115">
        <v>19600</v>
      </c>
      <c r="B115">
        <v>21800</v>
      </c>
      <c r="C115">
        <v>25400</v>
      </c>
    </row>
    <row r="116" spans="1:9" x14ac:dyDescent="0.25">
      <c r="A116">
        <v>7900</v>
      </c>
      <c r="B116">
        <v>8600</v>
      </c>
      <c r="C116">
        <v>9500</v>
      </c>
    </row>
    <row r="117" spans="1:9" x14ac:dyDescent="0.25">
      <c r="A117">
        <v>16900</v>
      </c>
      <c r="B117">
        <v>19200</v>
      </c>
      <c r="C117">
        <v>22600</v>
      </c>
      <c r="G117" s="18" t="s">
        <v>69</v>
      </c>
    </row>
    <row r="118" spans="1:9" x14ac:dyDescent="0.25">
      <c r="A118">
        <v>6100</v>
      </c>
      <c r="B118">
        <v>6600</v>
      </c>
      <c r="C118">
        <v>7300</v>
      </c>
    </row>
    <row r="119" spans="1:9" x14ac:dyDescent="0.25">
      <c r="A119">
        <v>26700</v>
      </c>
      <c r="B119">
        <v>30400</v>
      </c>
      <c r="C119">
        <v>36400</v>
      </c>
      <c r="G119" s="18" t="s">
        <v>70</v>
      </c>
    </row>
    <row r="120" spans="1:9" ht="16.5" thickBot="1" x14ac:dyDescent="0.3">
      <c r="A120">
        <v>9700</v>
      </c>
      <c r="B120">
        <v>10600</v>
      </c>
      <c r="C120">
        <v>11700</v>
      </c>
    </row>
    <row r="121" spans="1:9" x14ac:dyDescent="0.25">
      <c r="A121">
        <v>5200</v>
      </c>
      <c r="B121">
        <v>5700</v>
      </c>
      <c r="C121">
        <v>6200</v>
      </c>
      <c r="G121" s="8"/>
      <c r="H121" s="8">
        <v>2021</v>
      </c>
      <c r="I121" s="8">
        <v>2022</v>
      </c>
    </row>
    <row r="122" spans="1:9" x14ac:dyDescent="0.25">
      <c r="A122">
        <v>22400</v>
      </c>
      <c r="B122">
        <v>25300</v>
      </c>
      <c r="C122">
        <v>29600</v>
      </c>
      <c r="G122" t="s">
        <v>22</v>
      </c>
      <c r="H122">
        <v>12444.571428571429</v>
      </c>
      <c r="I122">
        <v>13894.054054054053</v>
      </c>
    </row>
    <row r="123" spans="1:9" x14ac:dyDescent="0.25">
      <c r="A123">
        <v>8600</v>
      </c>
      <c r="B123">
        <v>9400</v>
      </c>
      <c r="C123">
        <v>10400</v>
      </c>
      <c r="G123" t="s">
        <v>47</v>
      </c>
      <c r="H123">
        <v>51455473.234811172</v>
      </c>
      <c r="I123">
        <v>68712410.105757922</v>
      </c>
    </row>
    <row r="124" spans="1:9" x14ac:dyDescent="0.25">
      <c r="A124">
        <v>18200</v>
      </c>
      <c r="B124">
        <v>20600</v>
      </c>
      <c r="C124">
        <v>24200</v>
      </c>
      <c r="G124" t="s">
        <v>71</v>
      </c>
      <c r="H124">
        <v>175</v>
      </c>
      <c r="I124">
        <v>185</v>
      </c>
    </row>
    <row r="125" spans="1:9" x14ac:dyDescent="0.25">
      <c r="A125">
        <v>6800</v>
      </c>
      <c r="B125">
        <v>7400</v>
      </c>
      <c r="C125">
        <v>8100</v>
      </c>
      <c r="G125" t="s">
        <v>72</v>
      </c>
      <c r="H125">
        <v>0</v>
      </c>
    </row>
    <row r="126" spans="1:9" x14ac:dyDescent="0.25">
      <c r="A126">
        <v>29800</v>
      </c>
      <c r="B126">
        <v>34800</v>
      </c>
      <c r="C126">
        <v>41800</v>
      </c>
      <c r="G126" t="s">
        <v>54</v>
      </c>
      <c r="H126">
        <v>355</v>
      </c>
    </row>
    <row r="127" spans="1:9" x14ac:dyDescent="0.25">
      <c r="A127">
        <v>10800</v>
      </c>
      <c r="B127">
        <v>12100</v>
      </c>
      <c r="C127">
        <v>13800</v>
      </c>
      <c r="G127" t="s">
        <v>73</v>
      </c>
      <c r="H127">
        <v>-1.7768689337168428</v>
      </c>
    </row>
    <row r="128" spans="1:9" x14ac:dyDescent="0.25">
      <c r="A128">
        <v>4900</v>
      </c>
      <c r="B128">
        <v>5400</v>
      </c>
      <c r="C128">
        <v>5900</v>
      </c>
      <c r="G128" t="s">
        <v>74</v>
      </c>
      <c r="H128">
        <v>3.822302073107698E-2</v>
      </c>
    </row>
    <row r="129" spans="1:13" x14ac:dyDescent="0.25">
      <c r="A129">
        <v>20300</v>
      </c>
      <c r="B129">
        <v>22900</v>
      </c>
      <c r="C129">
        <v>26800</v>
      </c>
      <c r="G129" t="s">
        <v>75</v>
      </c>
      <c r="H129">
        <v>1.649157225625032</v>
      </c>
    </row>
    <row r="130" spans="1:13" x14ac:dyDescent="0.25">
      <c r="A130">
        <v>8200</v>
      </c>
      <c r="B130">
        <v>8900</v>
      </c>
      <c r="C130">
        <v>9800</v>
      </c>
      <c r="G130" t="s">
        <v>76</v>
      </c>
      <c r="H130">
        <v>7.644604146215396E-2</v>
      </c>
    </row>
    <row r="131" spans="1:13" ht="16.5" thickBot="1" x14ac:dyDescent="0.3">
      <c r="A131">
        <v>17600</v>
      </c>
      <c r="B131">
        <v>19800</v>
      </c>
      <c r="C131">
        <v>23400</v>
      </c>
      <c r="G131" s="7" t="s">
        <v>77</v>
      </c>
      <c r="H131" s="7">
        <v>1.9666688922772275</v>
      </c>
      <c r="I131" s="7"/>
    </row>
    <row r="132" spans="1:13" x14ac:dyDescent="0.25">
      <c r="A132">
        <v>6300</v>
      </c>
      <c r="B132">
        <v>6900</v>
      </c>
      <c r="C132">
        <v>7600</v>
      </c>
    </row>
    <row r="133" spans="1:13" x14ac:dyDescent="0.25">
      <c r="A133">
        <v>31200</v>
      </c>
      <c r="B133">
        <v>36700</v>
      </c>
      <c r="C133">
        <v>44200</v>
      </c>
      <c r="G133" s="18" t="s">
        <v>78</v>
      </c>
      <c r="M133" s="18" t="s">
        <v>79</v>
      </c>
    </row>
    <row r="134" spans="1:13" x14ac:dyDescent="0.25">
      <c r="A134">
        <v>11500</v>
      </c>
      <c r="B134">
        <v>12800</v>
      </c>
      <c r="C134">
        <v>14600</v>
      </c>
    </row>
    <row r="135" spans="1:13" x14ac:dyDescent="0.25">
      <c r="A135">
        <v>5600</v>
      </c>
      <c r="B135">
        <v>6100</v>
      </c>
      <c r="C135">
        <v>6700</v>
      </c>
    </row>
    <row r="136" spans="1:13" x14ac:dyDescent="0.25">
      <c r="A136">
        <v>23800</v>
      </c>
      <c r="B136">
        <v>26800</v>
      </c>
      <c r="C136">
        <v>31400</v>
      </c>
    </row>
    <row r="137" spans="1:13" x14ac:dyDescent="0.25">
      <c r="A137">
        <v>9100</v>
      </c>
      <c r="B137">
        <v>9800</v>
      </c>
      <c r="C137">
        <v>10800</v>
      </c>
    </row>
    <row r="138" spans="1:13" x14ac:dyDescent="0.25">
      <c r="A138">
        <v>19400</v>
      </c>
      <c r="B138">
        <v>22100</v>
      </c>
      <c r="C138">
        <v>26700</v>
      </c>
    </row>
    <row r="139" spans="1:13" x14ac:dyDescent="0.25">
      <c r="A139">
        <v>7200</v>
      </c>
      <c r="B139">
        <v>7800</v>
      </c>
      <c r="C139">
        <v>8600</v>
      </c>
    </row>
    <row r="140" spans="1:13" x14ac:dyDescent="0.25">
      <c r="A140">
        <v>33600</v>
      </c>
      <c r="B140">
        <v>38400</v>
      </c>
      <c r="C140">
        <v>46800</v>
      </c>
    </row>
    <row r="141" spans="1:13" x14ac:dyDescent="0.25">
      <c r="A141">
        <v>12300</v>
      </c>
      <c r="B141">
        <v>13600</v>
      </c>
      <c r="C141">
        <v>15400</v>
      </c>
    </row>
    <row r="142" spans="1:13" x14ac:dyDescent="0.25">
      <c r="A142">
        <v>5800</v>
      </c>
      <c r="B142">
        <v>6400</v>
      </c>
      <c r="C142">
        <v>7100</v>
      </c>
    </row>
    <row r="143" spans="1:13" x14ac:dyDescent="0.25">
      <c r="A143">
        <v>25400</v>
      </c>
      <c r="B143">
        <v>28700</v>
      </c>
      <c r="C143">
        <v>33600</v>
      </c>
    </row>
    <row r="144" spans="1:13" x14ac:dyDescent="0.25">
      <c r="A144">
        <v>11200</v>
      </c>
      <c r="B144">
        <v>10200</v>
      </c>
      <c r="C144">
        <v>11200</v>
      </c>
    </row>
    <row r="145" spans="1:11" x14ac:dyDescent="0.25">
      <c r="A145">
        <v>16800</v>
      </c>
      <c r="B145">
        <v>12600</v>
      </c>
      <c r="C145">
        <v>13800</v>
      </c>
    </row>
    <row r="146" spans="1:11" x14ac:dyDescent="0.25">
      <c r="A146">
        <v>8400</v>
      </c>
      <c r="B146">
        <v>18900</v>
      </c>
      <c r="C146">
        <v>21400</v>
      </c>
    </row>
    <row r="147" spans="1:11" x14ac:dyDescent="0.25">
      <c r="A147">
        <v>13600</v>
      </c>
      <c r="B147">
        <v>9200</v>
      </c>
      <c r="C147">
        <v>10200</v>
      </c>
    </row>
    <row r="148" spans="1:11" x14ac:dyDescent="0.25">
      <c r="A148">
        <v>5900</v>
      </c>
      <c r="B148">
        <v>14800</v>
      </c>
      <c r="C148">
        <v>16800</v>
      </c>
    </row>
    <row r="149" spans="1:11" x14ac:dyDescent="0.25">
      <c r="A149">
        <v>19700</v>
      </c>
      <c r="B149">
        <v>6500</v>
      </c>
      <c r="C149">
        <v>7200</v>
      </c>
    </row>
    <row r="150" spans="1:11" x14ac:dyDescent="0.25">
      <c r="A150">
        <v>7200</v>
      </c>
      <c r="B150">
        <v>22400</v>
      </c>
      <c r="C150">
        <v>25600</v>
      </c>
    </row>
    <row r="151" spans="1:11" x14ac:dyDescent="0.25">
      <c r="A151">
        <v>24300</v>
      </c>
      <c r="B151">
        <v>7900</v>
      </c>
      <c r="C151">
        <v>8700</v>
      </c>
    </row>
    <row r="152" spans="1:11" x14ac:dyDescent="0.25">
      <c r="A152">
        <v>9800</v>
      </c>
      <c r="B152">
        <v>26200</v>
      </c>
      <c r="C152">
        <v>30200</v>
      </c>
      <c r="G152" s="18" t="s">
        <v>80</v>
      </c>
    </row>
    <row r="153" spans="1:11" x14ac:dyDescent="0.25">
      <c r="A153">
        <v>4500</v>
      </c>
      <c r="B153">
        <v>10600</v>
      </c>
      <c r="C153">
        <v>11800</v>
      </c>
    </row>
    <row r="154" spans="1:11" x14ac:dyDescent="0.25">
      <c r="A154">
        <v>17100</v>
      </c>
      <c r="B154">
        <v>5000</v>
      </c>
      <c r="C154">
        <v>5400</v>
      </c>
      <c r="G154" s="18" t="s">
        <v>44</v>
      </c>
    </row>
    <row r="155" spans="1:11" x14ac:dyDescent="0.25">
      <c r="A155">
        <v>8700</v>
      </c>
      <c r="B155">
        <v>19100</v>
      </c>
      <c r="C155">
        <v>21600</v>
      </c>
    </row>
    <row r="156" spans="1:11" ht="16.5" thickBot="1" x14ac:dyDescent="0.3">
      <c r="A156">
        <v>14900</v>
      </c>
      <c r="B156">
        <v>9400</v>
      </c>
      <c r="C156">
        <v>10400</v>
      </c>
      <c r="G156" t="s">
        <v>45</v>
      </c>
    </row>
    <row r="157" spans="1:11" x14ac:dyDescent="0.25">
      <c r="A157">
        <v>6400</v>
      </c>
      <c r="B157">
        <v>16200</v>
      </c>
      <c r="C157">
        <v>18600</v>
      </c>
      <c r="G157" s="8" t="s">
        <v>46</v>
      </c>
      <c r="H157" s="8" t="s">
        <v>33</v>
      </c>
      <c r="I157" s="8" t="s">
        <v>32</v>
      </c>
      <c r="J157" s="8" t="s">
        <v>22</v>
      </c>
      <c r="K157" s="8" t="s">
        <v>47</v>
      </c>
    </row>
    <row r="158" spans="1:11" x14ac:dyDescent="0.25">
      <c r="A158">
        <v>22800</v>
      </c>
      <c r="B158">
        <v>7000</v>
      </c>
      <c r="C158">
        <v>7800</v>
      </c>
      <c r="G158" t="s">
        <v>48</v>
      </c>
      <c r="H158">
        <v>175</v>
      </c>
      <c r="I158">
        <v>2177800</v>
      </c>
      <c r="J158">
        <v>12444.571428571429</v>
      </c>
      <c r="K158">
        <v>51455473.234811172</v>
      </c>
    </row>
    <row r="159" spans="1:11" x14ac:dyDescent="0.25">
      <c r="A159">
        <v>9600</v>
      </c>
      <c r="B159">
        <v>25600</v>
      </c>
      <c r="C159">
        <v>28900</v>
      </c>
      <c r="G159" t="s">
        <v>49</v>
      </c>
      <c r="H159">
        <v>185</v>
      </c>
      <c r="I159">
        <v>2570400</v>
      </c>
      <c r="J159">
        <v>13894.054054054053</v>
      </c>
      <c r="K159">
        <v>68712410.105757922</v>
      </c>
    </row>
    <row r="160" spans="1:11" ht="16.5" thickBot="1" x14ac:dyDescent="0.3">
      <c r="A160">
        <v>4700</v>
      </c>
      <c r="B160">
        <v>10400</v>
      </c>
      <c r="C160">
        <v>12400</v>
      </c>
      <c r="G160" s="7" t="s">
        <v>50</v>
      </c>
      <c r="H160" s="7">
        <v>195</v>
      </c>
      <c r="I160" s="7">
        <v>3111000</v>
      </c>
      <c r="J160" s="7">
        <v>15953.846153846154</v>
      </c>
      <c r="K160" s="7">
        <v>99433322.759714499</v>
      </c>
    </row>
    <row r="161" spans="1:13" x14ac:dyDescent="0.25">
      <c r="A161">
        <v>18800</v>
      </c>
      <c r="B161">
        <v>5200</v>
      </c>
      <c r="C161">
        <v>5700</v>
      </c>
    </row>
    <row r="162" spans="1:13" x14ac:dyDescent="0.25">
      <c r="A162">
        <v>8100</v>
      </c>
      <c r="B162">
        <v>20800</v>
      </c>
      <c r="C162">
        <v>24600</v>
      </c>
    </row>
    <row r="163" spans="1:13" ht="16.5" thickBot="1" x14ac:dyDescent="0.3">
      <c r="A163">
        <v>15400</v>
      </c>
      <c r="B163">
        <v>8800</v>
      </c>
      <c r="C163">
        <v>9600</v>
      </c>
      <c r="G163" t="s">
        <v>51</v>
      </c>
    </row>
    <row r="164" spans="1:13" x14ac:dyDescent="0.25">
      <c r="A164">
        <v>5800</v>
      </c>
      <c r="B164">
        <v>17400</v>
      </c>
      <c r="C164">
        <v>20200</v>
      </c>
      <c r="G164" s="8" t="s">
        <v>52</v>
      </c>
      <c r="H164" s="8" t="s">
        <v>53</v>
      </c>
      <c r="I164" s="8" t="s">
        <v>54</v>
      </c>
      <c r="J164" s="8" t="s">
        <v>55</v>
      </c>
      <c r="K164" s="8" t="s">
        <v>56</v>
      </c>
      <c r="L164" s="8" t="s">
        <v>57</v>
      </c>
      <c r="M164" s="8" t="s">
        <v>58</v>
      </c>
    </row>
    <row r="165" spans="1:13" x14ac:dyDescent="0.25">
      <c r="A165">
        <v>25700</v>
      </c>
      <c r="B165">
        <v>6300</v>
      </c>
      <c r="C165">
        <v>6900</v>
      </c>
      <c r="G165" t="s">
        <v>59</v>
      </c>
      <c r="H165">
        <v>1155543294.0104599</v>
      </c>
      <c r="I165">
        <v>2</v>
      </c>
      <c r="J165">
        <v>577771647.00522995</v>
      </c>
      <c r="K165">
        <v>7.8003919613527675</v>
      </c>
      <c r="L165" s="20">
        <v>4.5637427125844177E-4</v>
      </c>
      <c r="M165">
        <v>3.0120492479786383</v>
      </c>
    </row>
    <row r="166" spans="1:13" x14ac:dyDescent="0.25">
      <c r="A166">
        <v>10200</v>
      </c>
      <c r="B166">
        <v>29100</v>
      </c>
      <c r="C166">
        <v>34600</v>
      </c>
      <c r="G166" t="s">
        <v>60</v>
      </c>
      <c r="H166">
        <v>40886400417.70121</v>
      </c>
      <c r="I166">
        <v>552</v>
      </c>
      <c r="J166">
        <v>74069565.974096388</v>
      </c>
    </row>
    <row r="167" spans="1:13" x14ac:dyDescent="0.25">
      <c r="A167">
        <v>4800</v>
      </c>
      <c r="B167">
        <v>11300</v>
      </c>
      <c r="C167">
        <v>13100</v>
      </c>
      <c r="L167" t="s">
        <v>81</v>
      </c>
    </row>
    <row r="168" spans="1:13" ht="16.5" thickBot="1" x14ac:dyDescent="0.3">
      <c r="A168">
        <v>20400</v>
      </c>
      <c r="B168">
        <v>5200</v>
      </c>
      <c r="C168">
        <v>5700</v>
      </c>
      <c r="G168" s="7" t="s">
        <v>61</v>
      </c>
      <c r="H168" s="7">
        <v>42041943711.71167</v>
      </c>
      <c r="I168" s="7">
        <v>554</v>
      </c>
      <c r="J168" s="7"/>
      <c r="K168" s="7"/>
      <c r="L168" s="21" t="str">
        <f>IF(L165&lt;0.05,"Otvegraem H0, srdnie ne ravny","Ne otvegraem H0, srednie ravny")</f>
        <v>Otvegraem H0, srdnie ne ravny</v>
      </c>
      <c r="M168" s="7"/>
    </row>
    <row r="169" spans="1:13" x14ac:dyDescent="0.25">
      <c r="A169">
        <v>8900</v>
      </c>
      <c r="B169">
        <v>22600</v>
      </c>
      <c r="C169">
        <v>26200</v>
      </c>
    </row>
    <row r="170" spans="1:13" x14ac:dyDescent="0.25">
      <c r="A170">
        <v>16600</v>
      </c>
      <c r="B170">
        <v>9700</v>
      </c>
      <c r="C170">
        <v>10700</v>
      </c>
    </row>
    <row r="171" spans="1:13" x14ac:dyDescent="0.25">
      <c r="A171">
        <v>6500</v>
      </c>
      <c r="B171">
        <v>18600</v>
      </c>
      <c r="C171">
        <v>21800</v>
      </c>
    </row>
    <row r="172" spans="1:13" x14ac:dyDescent="0.25">
      <c r="A172">
        <v>27200</v>
      </c>
      <c r="B172">
        <v>7100</v>
      </c>
      <c r="C172">
        <v>7700</v>
      </c>
    </row>
    <row r="173" spans="1:13" x14ac:dyDescent="0.25">
      <c r="A173">
        <v>10700</v>
      </c>
      <c r="B173">
        <v>31600</v>
      </c>
      <c r="C173">
        <v>38200</v>
      </c>
    </row>
    <row r="174" spans="1:13" x14ac:dyDescent="0.25">
      <c r="A174">
        <v>5100</v>
      </c>
      <c r="B174">
        <v>11900</v>
      </c>
      <c r="C174">
        <v>13400</v>
      </c>
    </row>
    <row r="175" spans="1:13" x14ac:dyDescent="0.25">
      <c r="A175">
        <v>21600</v>
      </c>
      <c r="B175">
        <v>5500</v>
      </c>
      <c r="C175">
        <v>6000</v>
      </c>
    </row>
    <row r="176" spans="1:13" x14ac:dyDescent="0.25">
      <c r="A176">
        <v>9200</v>
      </c>
      <c r="B176">
        <v>24200</v>
      </c>
      <c r="C176">
        <v>28400</v>
      </c>
    </row>
    <row r="177" spans="2:3" x14ac:dyDescent="0.25">
      <c r="B177">
        <v>10100</v>
      </c>
      <c r="C177">
        <v>11100</v>
      </c>
    </row>
    <row r="178" spans="2:3" x14ac:dyDescent="0.25">
      <c r="B178">
        <v>35200</v>
      </c>
      <c r="C178">
        <v>42600</v>
      </c>
    </row>
    <row r="179" spans="2:3" x14ac:dyDescent="0.25">
      <c r="B179">
        <v>7600</v>
      </c>
      <c r="C179">
        <v>8400</v>
      </c>
    </row>
    <row r="180" spans="2:3" x14ac:dyDescent="0.25">
      <c r="B180">
        <v>20800</v>
      </c>
      <c r="C180">
        <v>24600</v>
      </c>
    </row>
    <row r="181" spans="2:3" x14ac:dyDescent="0.25">
      <c r="B181">
        <v>8700</v>
      </c>
      <c r="C181">
        <v>9600</v>
      </c>
    </row>
    <row r="182" spans="2:3" x14ac:dyDescent="0.25">
      <c r="B182">
        <v>4900</v>
      </c>
      <c r="C182">
        <v>5400</v>
      </c>
    </row>
    <row r="183" spans="2:3" x14ac:dyDescent="0.25">
      <c r="B183">
        <v>17800</v>
      </c>
      <c r="C183">
        <v>20400</v>
      </c>
    </row>
    <row r="184" spans="2:3" x14ac:dyDescent="0.25">
      <c r="B184">
        <v>8200</v>
      </c>
      <c r="C184">
        <v>9000</v>
      </c>
    </row>
    <row r="185" spans="2:3" x14ac:dyDescent="0.25">
      <c r="B185">
        <v>15600</v>
      </c>
      <c r="C185">
        <v>18400</v>
      </c>
    </row>
    <row r="186" spans="2:3" x14ac:dyDescent="0.25">
      <c r="B186">
        <v>6500</v>
      </c>
      <c r="C186">
        <v>7200</v>
      </c>
    </row>
    <row r="187" spans="2:3" x14ac:dyDescent="0.25">
      <c r="C187">
        <v>32800</v>
      </c>
    </row>
    <row r="188" spans="2:3" x14ac:dyDescent="0.25">
      <c r="C188">
        <v>12200</v>
      </c>
    </row>
    <row r="189" spans="2:3" x14ac:dyDescent="0.25">
      <c r="C189">
        <v>5600</v>
      </c>
    </row>
    <row r="190" spans="2:3" x14ac:dyDescent="0.25">
      <c r="C190">
        <v>27200</v>
      </c>
    </row>
    <row r="191" spans="2:3" x14ac:dyDescent="0.25">
      <c r="C191">
        <v>10600</v>
      </c>
    </row>
    <row r="192" spans="2:3" x14ac:dyDescent="0.25">
      <c r="C192">
        <v>16200</v>
      </c>
    </row>
    <row r="193" spans="3:3" x14ac:dyDescent="0.25">
      <c r="C193">
        <v>8400</v>
      </c>
    </row>
    <row r="194" spans="3:3" x14ac:dyDescent="0.25">
      <c r="C194">
        <v>25800</v>
      </c>
    </row>
    <row r="195" spans="3:3" x14ac:dyDescent="0.25">
      <c r="C195">
        <v>11600</v>
      </c>
    </row>
    <row r="196" spans="3:3" x14ac:dyDescent="0.25">
      <c r="C196">
        <v>5200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D370-9F0A-4B2B-B3B3-4B0DA363C998}">
  <dimension ref="A3:G85"/>
  <sheetViews>
    <sheetView topLeftCell="A73" workbookViewId="0">
      <selection activeCell="A80" sqref="A80"/>
    </sheetView>
  </sheetViews>
  <sheetFormatPr defaultRowHeight="15.75" x14ac:dyDescent="0.25"/>
  <cols>
    <col min="1" max="1" width="16.5" bestFit="1" customWidth="1"/>
    <col min="2" max="2" width="19.75" bestFit="1" customWidth="1"/>
    <col min="3" max="4" width="10.75" bestFit="1" customWidth="1"/>
    <col min="5" max="5" width="12.375" bestFit="1" customWidth="1"/>
    <col min="6" max="6" width="10.75" bestFit="1" customWidth="1"/>
    <col min="7" max="7" width="11.125" bestFit="1" customWidth="1"/>
    <col min="8" max="8" width="11.5" bestFit="1" customWidth="1"/>
    <col min="9" max="9" width="14.125" bestFit="1" customWidth="1"/>
    <col min="10" max="10" width="11.5" bestFit="1" customWidth="1"/>
    <col min="11" max="11" width="14.125" bestFit="1" customWidth="1"/>
    <col min="12" max="12" width="11.5" bestFit="1" customWidth="1"/>
    <col min="13" max="13" width="14.125" bestFit="1" customWidth="1"/>
    <col min="14" max="14" width="11.5" bestFit="1" customWidth="1"/>
    <col min="15" max="15" width="14.125" bestFit="1" customWidth="1"/>
    <col min="16" max="16" width="11.5" bestFit="1" customWidth="1"/>
    <col min="17" max="17" width="14.125" bestFit="1" customWidth="1"/>
    <col min="18" max="18" width="11.5" bestFit="1" customWidth="1"/>
    <col min="19" max="19" width="14.125" bestFit="1" customWidth="1"/>
    <col min="20" max="20" width="11.5" bestFit="1" customWidth="1"/>
    <col min="21" max="21" width="14.125" bestFit="1" customWidth="1"/>
    <col min="22" max="22" width="11.5" bestFit="1" customWidth="1"/>
    <col min="23" max="23" width="14.125" bestFit="1" customWidth="1"/>
    <col min="24" max="24" width="11.5" bestFit="1" customWidth="1"/>
    <col min="25" max="25" width="14.125" bestFit="1" customWidth="1"/>
    <col min="26" max="26" width="11.5" bestFit="1" customWidth="1"/>
    <col min="27" max="27" width="14.125" bestFit="1" customWidth="1"/>
    <col min="28" max="28" width="11.5" bestFit="1" customWidth="1"/>
    <col min="29" max="29" width="14.125" bestFit="1" customWidth="1"/>
    <col min="30" max="30" width="11.5" bestFit="1" customWidth="1"/>
    <col min="31" max="31" width="14.125" bestFit="1" customWidth="1"/>
    <col min="32" max="32" width="11.5" bestFit="1" customWidth="1"/>
    <col min="33" max="33" width="14.125" bestFit="1" customWidth="1"/>
    <col min="34" max="34" width="11.5" bestFit="1" customWidth="1"/>
    <col min="35" max="35" width="14.125" bestFit="1" customWidth="1"/>
    <col min="36" max="36" width="11.5" bestFit="1" customWidth="1"/>
    <col min="37" max="37" width="14.125" bestFit="1" customWidth="1"/>
    <col min="38" max="38" width="11.5" bestFit="1" customWidth="1"/>
    <col min="39" max="39" width="14.125" bestFit="1" customWidth="1"/>
    <col min="40" max="40" width="11.5" bestFit="1" customWidth="1"/>
    <col min="41" max="41" width="14.125" bestFit="1" customWidth="1"/>
    <col min="42" max="42" width="11.5" bestFit="1" customWidth="1"/>
    <col min="43" max="43" width="14.125" bestFit="1" customWidth="1"/>
    <col min="44" max="44" width="11.5" bestFit="1" customWidth="1"/>
    <col min="45" max="45" width="14.125" bestFit="1" customWidth="1"/>
    <col min="46" max="46" width="11.5" bestFit="1" customWidth="1"/>
    <col min="47" max="47" width="14.125" bestFit="1" customWidth="1"/>
    <col min="48" max="48" width="11.5" bestFit="1" customWidth="1"/>
    <col min="49" max="49" width="14.125" bestFit="1" customWidth="1"/>
    <col min="50" max="50" width="11.5" bestFit="1" customWidth="1"/>
    <col min="51" max="51" width="14.125" bestFit="1" customWidth="1"/>
    <col min="52" max="52" width="11.5" bestFit="1" customWidth="1"/>
    <col min="53" max="53" width="14.125" bestFit="1" customWidth="1"/>
    <col min="54" max="54" width="11.5" bestFit="1" customWidth="1"/>
    <col min="55" max="55" width="14.125" bestFit="1" customWidth="1"/>
    <col min="56" max="56" width="11.5" bestFit="1" customWidth="1"/>
    <col min="57" max="57" width="14.125" bestFit="1" customWidth="1"/>
    <col min="58" max="58" width="11.5" bestFit="1" customWidth="1"/>
    <col min="59" max="59" width="14.125" bestFit="1" customWidth="1"/>
    <col min="60" max="60" width="11.5" bestFit="1" customWidth="1"/>
    <col min="61" max="61" width="14.125" bestFit="1" customWidth="1"/>
    <col min="62" max="62" width="11.5" bestFit="1" customWidth="1"/>
    <col min="63" max="63" width="14.125" bestFit="1" customWidth="1"/>
    <col min="64" max="64" width="11.5" bestFit="1" customWidth="1"/>
    <col min="65" max="65" width="14.125" bestFit="1" customWidth="1"/>
    <col min="66" max="66" width="11.5" bestFit="1" customWidth="1"/>
    <col min="67" max="67" width="14.125" bestFit="1" customWidth="1"/>
    <col min="68" max="68" width="11.5" bestFit="1" customWidth="1"/>
    <col min="69" max="69" width="14.125" bestFit="1" customWidth="1"/>
    <col min="70" max="70" width="11.5" bestFit="1" customWidth="1"/>
    <col min="71" max="71" width="14.125" bestFit="1" customWidth="1"/>
    <col min="72" max="72" width="11.5" bestFit="1" customWidth="1"/>
    <col min="73" max="73" width="14.125" bestFit="1" customWidth="1"/>
    <col min="74" max="74" width="11.5" bestFit="1" customWidth="1"/>
    <col min="75" max="75" width="14.125" bestFit="1" customWidth="1"/>
    <col min="76" max="76" width="11.5" bestFit="1" customWidth="1"/>
    <col min="77" max="77" width="14.125" bestFit="1" customWidth="1"/>
    <col min="78" max="78" width="11.5" bestFit="1" customWidth="1"/>
    <col min="79" max="79" width="14.125" bestFit="1" customWidth="1"/>
    <col min="80" max="80" width="11.5" bestFit="1" customWidth="1"/>
    <col min="81" max="81" width="14.125" bestFit="1" customWidth="1"/>
    <col min="82" max="82" width="11.5" bestFit="1" customWidth="1"/>
    <col min="83" max="83" width="14.125" bestFit="1" customWidth="1"/>
    <col min="84" max="84" width="11.5" bestFit="1" customWidth="1"/>
    <col min="85" max="85" width="14.125" bestFit="1" customWidth="1"/>
    <col min="86" max="86" width="11.5" bestFit="1" customWidth="1"/>
    <col min="87" max="87" width="14.125" bestFit="1" customWidth="1"/>
    <col min="88" max="88" width="11.5" bestFit="1" customWidth="1"/>
    <col min="89" max="89" width="14.125" bestFit="1" customWidth="1"/>
    <col min="90" max="90" width="11.5" bestFit="1" customWidth="1"/>
    <col min="91" max="91" width="14.125" bestFit="1" customWidth="1"/>
    <col min="92" max="92" width="11.5" bestFit="1" customWidth="1"/>
    <col min="93" max="93" width="14.125" bestFit="1" customWidth="1"/>
    <col min="94" max="94" width="11.5" bestFit="1" customWidth="1"/>
    <col min="95" max="95" width="14.125" bestFit="1" customWidth="1"/>
    <col min="96" max="96" width="11.5" bestFit="1" customWidth="1"/>
    <col min="97" max="97" width="14.125" bestFit="1" customWidth="1"/>
    <col min="98" max="98" width="11.5" bestFit="1" customWidth="1"/>
    <col min="99" max="99" width="14.125" bestFit="1" customWidth="1"/>
    <col min="100" max="100" width="11.5" bestFit="1" customWidth="1"/>
    <col min="101" max="101" width="14.125" bestFit="1" customWidth="1"/>
    <col min="102" max="102" width="11.5" bestFit="1" customWidth="1"/>
    <col min="103" max="103" width="14.125" bestFit="1" customWidth="1"/>
    <col min="104" max="104" width="11.5" bestFit="1" customWidth="1"/>
    <col min="105" max="105" width="14.125" bestFit="1" customWidth="1"/>
    <col min="106" max="106" width="11.5" bestFit="1" customWidth="1"/>
    <col min="107" max="107" width="14.125" bestFit="1" customWidth="1"/>
    <col min="108" max="108" width="11.5" bestFit="1" customWidth="1"/>
    <col min="109" max="109" width="14.125" bestFit="1" customWidth="1"/>
    <col min="110" max="110" width="11.5" bestFit="1" customWidth="1"/>
    <col min="111" max="111" width="14.125" bestFit="1" customWidth="1"/>
    <col min="112" max="112" width="11.5" bestFit="1" customWidth="1"/>
    <col min="113" max="113" width="14.125" bestFit="1" customWidth="1"/>
    <col min="114" max="114" width="11.5" bestFit="1" customWidth="1"/>
    <col min="115" max="115" width="14.125" bestFit="1" customWidth="1"/>
    <col min="116" max="116" width="11.5" bestFit="1" customWidth="1"/>
    <col min="117" max="117" width="14.125" bestFit="1" customWidth="1"/>
    <col min="118" max="118" width="11.5" bestFit="1" customWidth="1"/>
    <col min="119" max="119" width="14.125" bestFit="1" customWidth="1"/>
    <col min="120" max="120" width="11.5" bestFit="1" customWidth="1"/>
    <col min="121" max="121" width="14.125" bestFit="1" customWidth="1"/>
    <col min="122" max="122" width="11.5" bestFit="1" customWidth="1"/>
    <col min="123" max="123" width="14.125" bestFit="1" customWidth="1"/>
    <col min="124" max="124" width="11.5" bestFit="1" customWidth="1"/>
    <col min="125" max="125" width="14.125" bestFit="1" customWidth="1"/>
    <col min="126" max="126" width="11.5" bestFit="1" customWidth="1"/>
    <col min="127" max="127" width="14.125" bestFit="1" customWidth="1"/>
    <col min="128" max="128" width="11.5" bestFit="1" customWidth="1"/>
    <col min="129" max="129" width="14.125" bestFit="1" customWidth="1"/>
    <col min="130" max="130" width="11.5" bestFit="1" customWidth="1"/>
    <col min="131" max="131" width="14.125" bestFit="1" customWidth="1"/>
    <col min="132" max="132" width="11.5" bestFit="1" customWidth="1"/>
    <col min="133" max="133" width="14.125" bestFit="1" customWidth="1"/>
    <col min="134" max="134" width="11.5" bestFit="1" customWidth="1"/>
    <col min="135" max="135" width="14.125" bestFit="1" customWidth="1"/>
    <col min="136" max="136" width="11.5" bestFit="1" customWidth="1"/>
    <col min="137" max="137" width="14.125" bestFit="1" customWidth="1"/>
    <col min="138" max="138" width="11.5" bestFit="1" customWidth="1"/>
    <col min="139" max="139" width="14.125" bestFit="1" customWidth="1"/>
    <col min="140" max="140" width="11.5" bestFit="1" customWidth="1"/>
    <col min="141" max="141" width="14.125" bestFit="1" customWidth="1"/>
    <col min="142" max="142" width="11.5" bestFit="1" customWidth="1"/>
    <col min="143" max="143" width="14.125" bestFit="1" customWidth="1"/>
    <col min="144" max="144" width="11.5" bestFit="1" customWidth="1"/>
    <col min="145" max="145" width="14.125" bestFit="1" customWidth="1"/>
    <col min="146" max="146" width="11.5" bestFit="1" customWidth="1"/>
    <col min="147" max="147" width="14.125" bestFit="1" customWidth="1"/>
    <col min="148" max="148" width="11.5" bestFit="1" customWidth="1"/>
    <col min="149" max="149" width="14.125" bestFit="1" customWidth="1"/>
    <col min="150" max="150" width="11.5" bestFit="1" customWidth="1"/>
    <col min="151" max="151" width="14.125" bestFit="1" customWidth="1"/>
    <col min="152" max="152" width="11.5" bestFit="1" customWidth="1"/>
    <col min="153" max="153" width="14.125" bestFit="1" customWidth="1"/>
    <col min="154" max="154" width="11.5" bestFit="1" customWidth="1"/>
    <col min="155" max="155" width="14.125" bestFit="1" customWidth="1"/>
    <col min="156" max="156" width="11.5" bestFit="1" customWidth="1"/>
    <col min="157" max="157" width="14.125" bestFit="1" customWidth="1"/>
    <col min="158" max="158" width="11.5" bestFit="1" customWidth="1"/>
    <col min="159" max="159" width="14.125" bestFit="1" customWidth="1"/>
    <col min="160" max="160" width="11.5" bestFit="1" customWidth="1"/>
    <col min="161" max="161" width="14.125" bestFit="1" customWidth="1"/>
    <col min="162" max="162" width="11.5" bestFit="1" customWidth="1"/>
    <col min="163" max="163" width="14.125" bestFit="1" customWidth="1"/>
    <col min="164" max="164" width="11.5" bestFit="1" customWidth="1"/>
    <col min="165" max="165" width="14.125" bestFit="1" customWidth="1"/>
    <col min="166" max="166" width="11.5" bestFit="1" customWidth="1"/>
    <col min="167" max="167" width="14.125" bestFit="1" customWidth="1"/>
    <col min="168" max="168" width="11.5" bestFit="1" customWidth="1"/>
    <col min="169" max="169" width="14.125" bestFit="1" customWidth="1"/>
    <col min="170" max="170" width="11.5" bestFit="1" customWidth="1"/>
    <col min="171" max="171" width="14.125" bestFit="1" customWidth="1"/>
    <col min="172" max="172" width="11.5" bestFit="1" customWidth="1"/>
    <col min="173" max="173" width="14.125" bestFit="1" customWidth="1"/>
    <col min="174" max="174" width="11.5" bestFit="1" customWidth="1"/>
    <col min="175" max="175" width="14.125" bestFit="1" customWidth="1"/>
    <col min="176" max="176" width="11.5" bestFit="1" customWidth="1"/>
    <col min="177" max="177" width="14.125" bestFit="1" customWidth="1"/>
    <col min="178" max="178" width="11.5" bestFit="1" customWidth="1"/>
    <col min="179" max="179" width="14.125" bestFit="1" customWidth="1"/>
    <col min="180" max="180" width="11.5" bestFit="1" customWidth="1"/>
    <col min="181" max="181" width="14.125" bestFit="1" customWidth="1"/>
    <col min="182" max="182" width="11.5" bestFit="1" customWidth="1"/>
    <col min="183" max="183" width="14.125" bestFit="1" customWidth="1"/>
    <col min="184" max="184" width="11.5" bestFit="1" customWidth="1"/>
    <col min="185" max="185" width="14.125" bestFit="1" customWidth="1"/>
    <col min="186" max="186" width="11.5" bestFit="1" customWidth="1"/>
    <col min="187" max="187" width="14.125" bestFit="1" customWidth="1"/>
    <col min="188" max="188" width="11.5" bestFit="1" customWidth="1"/>
    <col min="189" max="189" width="14.125" bestFit="1" customWidth="1"/>
    <col min="190" max="190" width="11.5" bestFit="1" customWidth="1"/>
    <col min="191" max="191" width="14.125" bestFit="1" customWidth="1"/>
    <col min="192" max="192" width="11.5" bestFit="1" customWidth="1"/>
    <col min="193" max="193" width="14.125" bestFit="1" customWidth="1"/>
    <col min="194" max="194" width="11.5" bestFit="1" customWidth="1"/>
    <col min="195" max="195" width="14.125" bestFit="1" customWidth="1"/>
    <col min="196" max="196" width="11.5" bestFit="1" customWidth="1"/>
    <col min="197" max="197" width="14.125" bestFit="1" customWidth="1"/>
    <col min="198" max="198" width="11.5" bestFit="1" customWidth="1"/>
    <col min="199" max="199" width="14.125" bestFit="1" customWidth="1"/>
    <col min="200" max="200" width="11.5" bestFit="1" customWidth="1"/>
    <col min="201" max="201" width="14.125" bestFit="1" customWidth="1"/>
    <col min="202" max="202" width="11.5" bestFit="1" customWidth="1"/>
    <col min="203" max="203" width="14.125" bestFit="1" customWidth="1"/>
    <col min="204" max="204" width="11.5" bestFit="1" customWidth="1"/>
    <col min="205" max="205" width="14.125" bestFit="1" customWidth="1"/>
    <col min="206" max="206" width="11.5" bestFit="1" customWidth="1"/>
    <col min="207" max="207" width="14.125" bestFit="1" customWidth="1"/>
    <col min="208" max="208" width="11.5" bestFit="1" customWidth="1"/>
    <col min="209" max="209" width="14.125" bestFit="1" customWidth="1"/>
    <col min="210" max="210" width="11.5" bestFit="1" customWidth="1"/>
    <col min="211" max="211" width="14.125" bestFit="1" customWidth="1"/>
    <col min="212" max="212" width="11.5" bestFit="1" customWidth="1"/>
    <col min="213" max="213" width="14.125" bestFit="1" customWidth="1"/>
    <col min="214" max="214" width="11.5" bestFit="1" customWidth="1"/>
    <col min="215" max="215" width="14.125" bestFit="1" customWidth="1"/>
    <col min="216" max="216" width="11.5" bestFit="1" customWidth="1"/>
    <col min="217" max="217" width="14.125" bestFit="1" customWidth="1"/>
    <col min="218" max="218" width="11.5" bestFit="1" customWidth="1"/>
    <col min="219" max="219" width="14.125" bestFit="1" customWidth="1"/>
    <col min="220" max="220" width="11.5" bestFit="1" customWidth="1"/>
    <col min="221" max="221" width="14.125" bestFit="1" customWidth="1"/>
    <col min="222" max="222" width="11.5" bestFit="1" customWidth="1"/>
    <col min="223" max="223" width="14.125" bestFit="1" customWidth="1"/>
    <col min="224" max="224" width="11.5" bestFit="1" customWidth="1"/>
    <col min="225" max="225" width="14.125" bestFit="1" customWidth="1"/>
    <col min="226" max="226" width="11.5" bestFit="1" customWidth="1"/>
    <col min="227" max="227" width="14.125" bestFit="1" customWidth="1"/>
    <col min="228" max="228" width="11.5" bestFit="1" customWidth="1"/>
    <col min="229" max="229" width="14.125" bestFit="1" customWidth="1"/>
    <col min="230" max="230" width="11.5" bestFit="1" customWidth="1"/>
    <col min="231" max="231" width="14.125" bestFit="1" customWidth="1"/>
    <col min="232" max="232" width="11.5" bestFit="1" customWidth="1"/>
    <col min="233" max="233" width="14.125" bestFit="1" customWidth="1"/>
    <col min="234" max="234" width="11.5" bestFit="1" customWidth="1"/>
    <col min="235" max="235" width="14.125" bestFit="1" customWidth="1"/>
    <col min="236" max="236" width="11.5" bestFit="1" customWidth="1"/>
    <col min="237" max="237" width="14.125" bestFit="1" customWidth="1"/>
    <col min="238" max="238" width="11.5" bestFit="1" customWidth="1"/>
    <col min="239" max="239" width="14.125" bestFit="1" customWidth="1"/>
    <col min="240" max="240" width="11.5" bestFit="1" customWidth="1"/>
    <col min="241" max="241" width="14.125" bestFit="1" customWidth="1"/>
    <col min="242" max="242" width="11.5" bestFit="1" customWidth="1"/>
    <col min="243" max="243" width="14.125" bestFit="1" customWidth="1"/>
    <col min="244" max="244" width="11.5" bestFit="1" customWidth="1"/>
    <col min="245" max="245" width="14.125" bestFit="1" customWidth="1"/>
    <col min="246" max="246" width="11.5" bestFit="1" customWidth="1"/>
    <col min="247" max="247" width="14.125" bestFit="1" customWidth="1"/>
    <col min="248" max="248" width="11.5" bestFit="1" customWidth="1"/>
    <col min="249" max="249" width="14.125" bestFit="1" customWidth="1"/>
    <col min="250" max="250" width="11.5" bestFit="1" customWidth="1"/>
    <col min="251" max="251" width="14.125" bestFit="1" customWidth="1"/>
    <col min="252" max="252" width="11.5" bestFit="1" customWidth="1"/>
    <col min="253" max="253" width="14.125" bestFit="1" customWidth="1"/>
    <col min="254" max="254" width="11.5" bestFit="1" customWidth="1"/>
    <col min="255" max="255" width="14.125" bestFit="1" customWidth="1"/>
    <col min="256" max="256" width="11.5" bestFit="1" customWidth="1"/>
    <col min="257" max="257" width="14.125" bestFit="1" customWidth="1"/>
    <col min="258" max="258" width="11.5" bestFit="1" customWidth="1"/>
    <col min="259" max="259" width="14.125" bestFit="1" customWidth="1"/>
    <col min="260" max="260" width="11.5" bestFit="1" customWidth="1"/>
    <col min="261" max="261" width="14.125" bestFit="1" customWidth="1"/>
    <col min="262" max="262" width="11.5" bestFit="1" customWidth="1"/>
    <col min="263" max="263" width="14.125" bestFit="1" customWidth="1"/>
    <col min="264" max="264" width="11.5" bestFit="1" customWidth="1"/>
    <col min="265" max="265" width="14.125" bestFit="1" customWidth="1"/>
    <col min="266" max="266" width="11.5" bestFit="1" customWidth="1"/>
    <col min="267" max="267" width="14.125" bestFit="1" customWidth="1"/>
    <col min="268" max="268" width="11.5" bestFit="1" customWidth="1"/>
    <col min="269" max="269" width="14.125" bestFit="1" customWidth="1"/>
    <col min="270" max="270" width="11.5" bestFit="1" customWidth="1"/>
    <col min="271" max="271" width="14.125" bestFit="1" customWidth="1"/>
    <col min="272" max="272" width="11.5" bestFit="1" customWidth="1"/>
    <col min="273" max="273" width="14.125" bestFit="1" customWidth="1"/>
    <col min="274" max="274" width="11.5" bestFit="1" customWidth="1"/>
    <col min="275" max="275" width="14.125" bestFit="1" customWidth="1"/>
    <col min="276" max="276" width="11.5" bestFit="1" customWidth="1"/>
    <col min="277" max="277" width="14.125" bestFit="1" customWidth="1"/>
    <col min="278" max="278" width="11.5" bestFit="1" customWidth="1"/>
    <col min="279" max="279" width="14.125" bestFit="1" customWidth="1"/>
    <col min="280" max="280" width="11.5" bestFit="1" customWidth="1"/>
    <col min="281" max="281" width="14.125" bestFit="1" customWidth="1"/>
    <col min="282" max="282" width="11.5" bestFit="1" customWidth="1"/>
    <col min="283" max="283" width="14.125" bestFit="1" customWidth="1"/>
    <col min="284" max="284" width="11.5" bestFit="1" customWidth="1"/>
    <col min="285" max="285" width="14.125" bestFit="1" customWidth="1"/>
    <col min="286" max="286" width="11.5" bestFit="1" customWidth="1"/>
    <col min="287" max="287" width="14.125" bestFit="1" customWidth="1"/>
    <col min="288" max="288" width="11.5" bestFit="1" customWidth="1"/>
    <col min="289" max="289" width="14.125" bestFit="1" customWidth="1"/>
    <col min="290" max="290" width="11.5" bestFit="1" customWidth="1"/>
    <col min="291" max="291" width="14.125" bestFit="1" customWidth="1"/>
    <col min="292" max="292" width="11.5" bestFit="1" customWidth="1"/>
    <col min="293" max="293" width="14.125" bestFit="1" customWidth="1"/>
    <col min="294" max="294" width="11.5" bestFit="1" customWidth="1"/>
    <col min="295" max="295" width="14.125" bestFit="1" customWidth="1"/>
    <col min="296" max="296" width="11.5" bestFit="1" customWidth="1"/>
    <col min="297" max="297" width="14.125" bestFit="1" customWidth="1"/>
    <col min="298" max="298" width="11.5" bestFit="1" customWidth="1"/>
    <col min="299" max="299" width="14.125" bestFit="1" customWidth="1"/>
    <col min="300" max="300" width="11.5" bestFit="1" customWidth="1"/>
    <col min="301" max="301" width="14.125" bestFit="1" customWidth="1"/>
    <col min="302" max="302" width="11.5" bestFit="1" customWidth="1"/>
    <col min="303" max="303" width="14.125" bestFit="1" customWidth="1"/>
    <col min="304" max="304" width="11.5" bestFit="1" customWidth="1"/>
    <col min="305" max="305" width="14.125" bestFit="1" customWidth="1"/>
    <col min="306" max="306" width="11.5" bestFit="1" customWidth="1"/>
    <col min="307" max="307" width="14.125" bestFit="1" customWidth="1"/>
    <col min="308" max="308" width="11.5" bestFit="1" customWidth="1"/>
    <col min="309" max="309" width="14.125" bestFit="1" customWidth="1"/>
    <col min="310" max="310" width="11.5" bestFit="1" customWidth="1"/>
    <col min="311" max="311" width="14.125" bestFit="1" customWidth="1"/>
    <col min="312" max="312" width="11.5" bestFit="1" customWidth="1"/>
    <col min="313" max="313" width="14.125" bestFit="1" customWidth="1"/>
    <col min="314" max="314" width="11.5" bestFit="1" customWidth="1"/>
    <col min="315" max="315" width="14.125" bestFit="1" customWidth="1"/>
    <col min="316" max="316" width="11.5" bestFit="1" customWidth="1"/>
    <col min="317" max="317" width="14.125" bestFit="1" customWidth="1"/>
    <col min="318" max="318" width="11.5" bestFit="1" customWidth="1"/>
    <col min="319" max="319" width="14.125" bestFit="1" customWidth="1"/>
    <col min="320" max="320" width="11.5" bestFit="1" customWidth="1"/>
    <col min="321" max="321" width="14.125" bestFit="1" customWidth="1"/>
    <col min="322" max="322" width="11.5" bestFit="1" customWidth="1"/>
    <col min="323" max="323" width="14.125" bestFit="1" customWidth="1"/>
    <col min="324" max="324" width="11.5" bestFit="1" customWidth="1"/>
    <col min="325" max="325" width="14.125" bestFit="1" customWidth="1"/>
    <col min="326" max="326" width="11.5" bestFit="1" customWidth="1"/>
    <col min="327" max="327" width="14.125" bestFit="1" customWidth="1"/>
    <col min="328" max="328" width="11.5" bestFit="1" customWidth="1"/>
    <col min="329" max="329" width="14.125" bestFit="1" customWidth="1"/>
    <col min="330" max="330" width="11.5" bestFit="1" customWidth="1"/>
    <col min="331" max="331" width="14.125" bestFit="1" customWidth="1"/>
    <col min="332" max="332" width="11.5" bestFit="1" customWidth="1"/>
    <col min="333" max="333" width="14.125" bestFit="1" customWidth="1"/>
    <col min="334" max="334" width="11.5" bestFit="1" customWidth="1"/>
    <col min="335" max="335" width="14.125" bestFit="1" customWidth="1"/>
    <col min="336" max="336" width="11.5" bestFit="1" customWidth="1"/>
    <col min="337" max="337" width="14.125" bestFit="1" customWidth="1"/>
    <col min="338" max="338" width="11.5" bestFit="1" customWidth="1"/>
    <col min="339" max="339" width="14.125" bestFit="1" customWidth="1"/>
    <col min="340" max="340" width="11.5" bestFit="1" customWidth="1"/>
    <col min="341" max="341" width="14.125" bestFit="1" customWidth="1"/>
    <col min="342" max="342" width="11.5" bestFit="1" customWidth="1"/>
    <col min="343" max="343" width="14.125" bestFit="1" customWidth="1"/>
    <col min="344" max="344" width="11.5" bestFit="1" customWidth="1"/>
    <col min="345" max="345" width="14.125" bestFit="1" customWidth="1"/>
    <col min="346" max="346" width="11.5" bestFit="1" customWidth="1"/>
    <col min="347" max="347" width="14.125" bestFit="1" customWidth="1"/>
    <col min="348" max="348" width="11.5" bestFit="1" customWidth="1"/>
    <col min="349" max="349" width="14.125" bestFit="1" customWidth="1"/>
    <col min="350" max="350" width="11.5" bestFit="1" customWidth="1"/>
    <col min="351" max="351" width="14.125" bestFit="1" customWidth="1"/>
    <col min="352" max="352" width="11.5" bestFit="1" customWidth="1"/>
    <col min="353" max="353" width="14.125" bestFit="1" customWidth="1"/>
    <col min="354" max="354" width="11.5" bestFit="1" customWidth="1"/>
    <col min="355" max="355" width="14.125" bestFit="1" customWidth="1"/>
    <col min="356" max="356" width="11.5" bestFit="1" customWidth="1"/>
    <col min="357" max="357" width="14.125" bestFit="1" customWidth="1"/>
    <col min="358" max="358" width="11.5" bestFit="1" customWidth="1"/>
    <col min="359" max="359" width="14.125" bestFit="1" customWidth="1"/>
    <col min="360" max="360" width="11.5" bestFit="1" customWidth="1"/>
    <col min="361" max="361" width="14.125" bestFit="1" customWidth="1"/>
    <col min="362" max="362" width="11.5" bestFit="1" customWidth="1"/>
    <col min="363" max="363" width="14.125" bestFit="1" customWidth="1"/>
    <col min="364" max="364" width="11.5" bestFit="1" customWidth="1"/>
    <col min="365" max="365" width="14.125" bestFit="1" customWidth="1"/>
    <col min="366" max="366" width="11.5" bestFit="1" customWidth="1"/>
    <col min="367" max="367" width="14.125" bestFit="1" customWidth="1"/>
    <col min="368" max="368" width="11.5" bestFit="1" customWidth="1"/>
    <col min="369" max="369" width="14.125" bestFit="1" customWidth="1"/>
    <col min="370" max="370" width="11.5" bestFit="1" customWidth="1"/>
    <col min="371" max="371" width="14.125" bestFit="1" customWidth="1"/>
    <col min="372" max="372" width="11.5" bestFit="1" customWidth="1"/>
    <col min="373" max="373" width="14.125" bestFit="1" customWidth="1"/>
    <col min="374" max="374" width="11.5" bestFit="1" customWidth="1"/>
    <col min="375" max="375" width="14.125" bestFit="1" customWidth="1"/>
    <col min="376" max="376" width="11.5" bestFit="1" customWidth="1"/>
    <col min="377" max="377" width="14.125" bestFit="1" customWidth="1"/>
    <col min="378" max="378" width="11.5" bestFit="1" customWidth="1"/>
    <col min="379" max="379" width="14.125" bestFit="1" customWidth="1"/>
    <col min="380" max="380" width="11.5" bestFit="1" customWidth="1"/>
    <col min="381" max="381" width="14.125" bestFit="1" customWidth="1"/>
    <col min="382" max="382" width="11.5" bestFit="1" customWidth="1"/>
    <col min="383" max="383" width="14.125" bestFit="1" customWidth="1"/>
    <col min="384" max="384" width="11.5" bestFit="1" customWidth="1"/>
    <col min="385" max="385" width="14.125" bestFit="1" customWidth="1"/>
    <col min="386" max="386" width="11.5" bestFit="1" customWidth="1"/>
    <col min="387" max="387" width="14.125" bestFit="1" customWidth="1"/>
    <col min="388" max="388" width="11.5" bestFit="1" customWidth="1"/>
    <col min="389" max="389" width="14.125" bestFit="1" customWidth="1"/>
    <col min="390" max="390" width="11.5" bestFit="1" customWidth="1"/>
    <col min="391" max="391" width="14.125" bestFit="1" customWidth="1"/>
    <col min="392" max="392" width="11.5" bestFit="1" customWidth="1"/>
    <col min="393" max="393" width="14.125" bestFit="1" customWidth="1"/>
    <col min="394" max="394" width="11.5" bestFit="1" customWidth="1"/>
    <col min="395" max="395" width="14.125" bestFit="1" customWidth="1"/>
    <col min="396" max="396" width="11.5" bestFit="1" customWidth="1"/>
    <col min="397" max="397" width="14.125" bestFit="1" customWidth="1"/>
    <col min="398" max="398" width="11.5" bestFit="1" customWidth="1"/>
    <col min="399" max="399" width="14.125" bestFit="1" customWidth="1"/>
    <col min="400" max="400" width="11.5" bestFit="1" customWidth="1"/>
    <col min="401" max="401" width="14.125" bestFit="1" customWidth="1"/>
    <col min="402" max="402" width="11.5" bestFit="1" customWidth="1"/>
    <col min="403" max="403" width="14.125" bestFit="1" customWidth="1"/>
    <col min="404" max="404" width="11.5" bestFit="1" customWidth="1"/>
    <col min="405" max="405" width="14.125" bestFit="1" customWidth="1"/>
    <col min="406" max="406" width="11.5" bestFit="1" customWidth="1"/>
    <col min="407" max="407" width="14.125" bestFit="1" customWidth="1"/>
    <col min="408" max="408" width="11.5" bestFit="1" customWidth="1"/>
    <col min="409" max="409" width="14.125" bestFit="1" customWidth="1"/>
    <col min="410" max="410" width="11.5" bestFit="1" customWidth="1"/>
    <col min="411" max="411" width="14.125" bestFit="1" customWidth="1"/>
    <col min="412" max="412" width="11.5" bestFit="1" customWidth="1"/>
    <col min="413" max="413" width="14.125" bestFit="1" customWidth="1"/>
    <col min="414" max="414" width="11.5" bestFit="1" customWidth="1"/>
    <col min="415" max="415" width="14.125" bestFit="1" customWidth="1"/>
    <col min="416" max="416" width="11.5" bestFit="1" customWidth="1"/>
    <col min="417" max="417" width="14.125" bestFit="1" customWidth="1"/>
    <col min="418" max="418" width="11.5" bestFit="1" customWidth="1"/>
    <col min="419" max="419" width="14.125" bestFit="1" customWidth="1"/>
    <col min="420" max="420" width="11.5" bestFit="1" customWidth="1"/>
    <col min="421" max="421" width="14.125" bestFit="1" customWidth="1"/>
    <col min="422" max="422" width="11.5" bestFit="1" customWidth="1"/>
    <col min="423" max="423" width="14.125" bestFit="1" customWidth="1"/>
    <col min="424" max="424" width="11.5" bestFit="1" customWidth="1"/>
    <col min="425" max="425" width="14.125" bestFit="1" customWidth="1"/>
    <col min="426" max="426" width="11.5" bestFit="1" customWidth="1"/>
    <col min="427" max="427" width="14.125" bestFit="1" customWidth="1"/>
    <col min="428" max="428" width="11.5" bestFit="1" customWidth="1"/>
    <col min="429" max="429" width="14.125" bestFit="1" customWidth="1"/>
    <col min="430" max="430" width="11.5" bestFit="1" customWidth="1"/>
    <col min="431" max="431" width="14.125" bestFit="1" customWidth="1"/>
    <col min="432" max="432" width="11.5" bestFit="1" customWidth="1"/>
    <col min="433" max="433" width="14.125" bestFit="1" customWidth="1"/>
    <col min="434" max="434" width="11.5" bestFit="1" customWidth="1"/>
    <col min="435" max="435" width="14.125" bestFit="1" customWidth="1"/>
    <col min="436" max="436" width="11.5" bestFit="1" customWidth="1"/>
    <col min="437" max="437" width="14.125" bestFit="1" customWidth="1"/>
    <col min="438" max="438" width="11.5" bestFit="1" customWidth="1"/>
    <col min="439" max="439" width="14.125" bestFit="1" customWidth="1"/>
    <col min="440" max="440" width="11.5" bestFit="1" customWidth="1"/>
    <col min="441" max="441" width="14.125" bestFit="1" customWidth="1"/>
    <col min="442" max="442" width="11.5" bestFit="1" customWidth="1"/>
    <col min="443" max="443" width="14.125" bestFit="1" customWidth="1"/>
    <col min="444" max="444" width="11.5" bestFit="1" customWidth="1"/>
    <col min="445" max="445" width="14.125" bestFit="1" customWidth="1"/>
    <col min="446" max="446" width="11.5" bestFit="1" customWidth="1"/>
    <col min="447" max="447" width="14.125" bestFit="1" customWidth="1"/>
    <col min="448" max="448" width="11.5" bestFit="1" customWidth="1"/>
    <col min="449" max="449" width="14.125" bestFit="1" customWidth="1"/>
    <col min="450" max="450" width="11.5" bestFit="1" customWidth="1"/>
    <col min="451" max="451" width="14.125" bestFit="1" customWidth="1"/>
    <col min="452" max="452" width="11.5" bestFit="1" customWidth="1"/>
    <col min="453" max="453" width="14.125" bestFit="1" customWidth="1"/>
    <col min="454" max="454" width="11.5" bestFit="1" customWidth="1"/>
    <col min="455" max="455" width="14.125" bestFit="1" customWidth="1"/>
    <col min="456" max="456" width="11.5" bestFit="1" customWidth="1"/>
    <col min="457" max="457" width="14.125" bestFit="1" customWidth="1"/>
    <col min="458" max="458" width="11.5" bestFit="1" customWidth="1"/>
    <col min="459" max="459" width="14.125" bestFit="1" customWidth="1"/>
    <col min="460" max="460" width="11.5" bestFit="1" customWidth="1"/>
    <col min="461" max="461" width="14.125" bestFit="1" customWidth="1"/>
    <col min="462" max="462" width="11.5" bestFit="1" customWidth="1"/>
    <col min="463" max="463" width="14.125" bestFit="1" customWidth="1"/>
    <col min="464" max="464" width="11.5" bestFit="1" customWidth="1"/>
    <col min="465" max="465" width="14.125" bestFit="1" customWidth="1"/>
    <col min="466" max="466" width="11.5" bestFit="1" customWidth="1"/>
    <col min="467" max="467" width="14.125" bestFit="1" customWidth="1"/>
    <col min="468" max="468" width="11.5" bestFit="1" customWidth="1"/>
    <col min="469" max="469" width="14.125" bestFit="1" customWidth="1"/>
    <col min="470" max="470" width="11.5" bestFit="1" customWidth="1"/>
    <col min="471" max="471" width="14.125" bestFit="1" customWidth="1"/>
    <col min="472" max="472" width="11.5" bestFit="1" customWidth="1"/>
    <col min="473" max="473" width="14.125" bestFit="1" customWidth="1"/>
    <col min="474" max="474" width="11.5" bestFit="1" customWidth="1"/>
    <col min="475" max="475" width="14.125" bestFit="1" customWidth="1"/>
    <col min="476" max="476" width="11.5" bestFit="1" customWidth="1"/>
    <col min="477" max="477" width="14.125" bestFit="1" customWidth="1"/>
    <col min="478" max="478" width="11.5" bestFit="1" customWidth="1"/>
    <col min="479" max="479" width="14.125" bestFit="1" customWidth="1"/>
    <col min="480" max="480" width="11.5" bestFit="1" customWidth="1"/>
    <col min="481" max="481" width="14.125" bestFit="1" customWidth="1"/>
    <col min="482" max="482" width="11.5" bestFit="1" customWidth="1"/>
    <col min="483" max="483" width="14.125" bestFit="1" customWidth="1"/>
    <col min="484" max="484" width="11.5" bestFit="1" customWidth="1"/>
    <col min="485" max="485" width="14.125" bestFit="1" customWidth="1"/>
    <col min="486" max="486" width="11.5" bestFit="1" customWidth="1"/>
    <col min="487" max="487" width="14.125" bestFit="1" customWidth="1"/>
    <col min="488" max="488" width="11.5" bestFit="1" customWidth="1"/>
    <col min="489" max="489" width="14.125" bestFit="1" customWidth="1"/>
    <col min="490" max="490" width="11.5" bestFit="1" customWidth="1"/>
    <col min="491" max="491" width="14.125" bestFit="1" customWidth="1"/>
    <col min="492" max="492" width="11.5" bestFit="1" customWidth="1"/>
    <col min="493" max="493" width="14.125" bestFit="1" customWidth="1"/>
    <col min="494" max="494" width="11.5" bestFit="1" customWidth="1"/>
    <col min="495" max="495" width="14.125" bestFit="1" customWidth="1"/>
    <col min="496" max="496" width="11.5" bestFit="1" customWidth="1"/>
    <col min="497" max="497" width="14.125" bestFit="1" customWidth="1"/>
    <col min="498" max="498" width="11.5" bestFit="1" customWidth="1"/>
    <col min="499" max="499" width="14.125" bestFit="1" customWidth="1"/>
    <col min="500" max="500" width="11.5" bestFit="1" customWidth="1"/>
    <col min="501" max="501" width="14.125" bestFit="1" customWidth="1"/>
    <col min="502" max="502" width="11.5" bestFit="1" customWidth="1"/>
    <col min="503" max="503" width="14.125" bestFit="1" customWidth="1"/>
    <col min="504" max="504" width="11.5" bestFit="1" customWidth="1"/>
    <col min="505" max="505" width="14.125" bestFit="1" customWidth="1"/>
    <col min="506" max="506" width="11.5" bestFit="1" customWidth="1"/>
    <col min="507" max="507" width="14.125" bestFit="1" customWidth="1"/>
    <col min="508" max="508" width="11.5" bestFit="1" customWidth="1"/>
    <col min="509" max="509" width="14.125" bestFit="1" customWidth="1"/>
    <col min="510" max="510" width="11.5" bestFit="1" customWidth="1"/>
    <col min="511" max="511" width="14.125" bestFit="1" customWidth="1"/>
    <col min="512" max="512" width="11.5" bestFit="1" customWidth="1"/>
    <col min="513" max="513" width="14.125" bestFit="1" customWidth="1"/>
    <col min="514" max="514" width="11.5" bestFit="1" customWidth="1"/>
    <col min="515" max="515" width="14.125" bestFit="1" customWidth="1"/>
    <col min="516" max="516" width="11.5" bestFit="1" customWidth="1"/>
    <col min="517" max="517" width="14.125" bestFit="1" customWidth="1"/>
    <col min="518" max="518" width="11.5" bestFit="1" customWidth="1"/>
    <col min="519" max="519" width="14.125" bestFit="1" customWidth="1"/>
    <col min="520" max="520" width="11.5" bestFit="1" customWidth="1"/>
    <col min="521" max="521" width="14.125" bestFit="1" customWidth="1"/>
    <col min="522" max="522" width="11.5" bestFit="1" customWidth="1"/>
    <col min="523" max="523" width="14.125" bestFit="1" customWidth="1"/>
    <col min="524" max="524" width="11.5" bestFit="1" customWidth="1"/>
    <col min="525" max="525" width="14.125" bestFit="1" customWidth="1"/>
    <col min="526" max="526" width="11.5" bestFit="1" customWidth="1"/>
    <col min="527" max="527" width="14.125" bestFit="1" customWidth="1"/>
    <col min="528" max="528" width="11.5" bestFit="1" customWidth="1"/>
    <col min="529" max="529" width="14.125" bestFit="1" customWidth="1"/>
    <col min="530" max="530" width="11.5" bestFit="1" customWidth="1"/>
    <col min="531" max="531" width="14.125" bestFit="1" customWidth="1"/>
    <col min="532" max="532" width="11.5" bestFit="1" customWidth="1"/>
    <col min="533" max="533" width="14.125" bestFit="1" customWidth="1"/>
    <col min="534" max="534" width="11.5" bestFit="1" customWidth="1"/>
    <col min="535" max="535" width="14.125" bestFit="1" customWidth="1"/>
    <col min="536" max="536" width="11.5" bestFit="1" customWidth="1"/>
    <col min="537" max="537" width="14.125" bestFit="1" customWidth="1"/>
    <col min="538" max="538" width="11.5" bestFit="1" customWidth="1"/>
    <col min="539" max="539" width="14.125" bestFit="1" customWidth="1"/>
    <col min="540" max="540" width="11.5" bestFit="1" customWidth="1"/>
    <col min="541" max="541" width="14.125" bestFit="1" customWidth="1"/>
    <col min="542" max="542" width="11.5" bestFit="1" customWidth="1"/>
    <col min="543" max="543" width="14.125" bestFit="1" customWidth="1"/>
    <col min="544" max="544" width="11.5" bestFit="1" customWidth="1"/>
    <col min="545" max="545" width="14.125" bestFit="1" customWidth="1"/>
    <col min="546" max="546" width="11.5" bestFit="1" customWidth="1"/>
    <col min="547" max="547" width="14.125" bestFit="1" customWidth="1"/>
    <col min="548" max="548" width="11.5" bestFit="1" customWidth="1"/>
    <col min="549" max="549" width="14.125" bestFit="1" customWidth="1"/>
    <col min="550" max="550" width="11.5" bestFit="1" customWidth="1"/>
    <col min="551" max="551" width="14.125" bestFit="1" customWidth="1"/>
    <col min="552" max="552" width="11.5" bestFit="1" customWidth="1"/>
    <col min="553" max="553" width="14.125" bestFit="1" customWidth="1"/>
    <col min="554" max="554" width="11.5" bestFit="1" customWidth="1"/>
    <col min="555" max="555" width="14.125" bestFit="1" customWidth="1"/>
    <col min="556" max="556" width="11.5" bestFit="1" customWidth="1"/>
    <col min="557" max="557" width="14.125" bestFit="1" customWidth="1"/>
    <col min="558" max="558" width="11.5" bestFit="1" customWidth="1"/>
    <col min="559" max="559" width="14.125" bestFit="1" customWidth="1"/>
    <col min="560" max="560" width="11.5" bestFit="1" customWidth="1"/>
    <col min="561" max="561" width="14.125" bestFit="1" customWidth="1"/>
    <col min="562" max="562" width="11.5" bestFit="1" customWidth="1"/>
    <col min="563" max="563" width="14.125" bestFit="1" customWidth="1"/>
    <col min="564" max="564" width="11.5" bestFit="1" customWidth="1"/>
    <col min="565" max="565" width="14.125" bestFit="1" customWidth="1"/>
    <col min="566" max="566" width="11.5" bestFit="1" customWidth="1"/>
    <col min="567" max="567" width="14.125" bestFit="1" customWidth="1"/>
    <col min="568" max="568" width="11.5" bestFit="1" customWidth="1"/>
    <col min="569" max="569" width="14.125" bestFit="1" customWidth="1"/>
    <col min="570" max="570" width="11.5" bestFit="1" customWidth="1"/>
    <col min="571" max="571" width="14.125" bestFit="1" customWidth="1"/>
    <col min="572" max="572" width="11.5" bestFit="1" customWidth="1"/>
    <col min="573" max="573" width="14.125" bestFit="1" customWidth="1"/>
    <col min="574" max="574" width="11.5" bestFit="1" customWidth="1"/>
    <col min="575" max="575" width="14.125" bestFit="1" customWidth="1"/>
    <col min="576" max="576" width="11.5" bestFit="1" customWidth="1"/>
    <col min="577" max="577" width="14.125" bestFit="1" customWidth="1"/>
    <col min="578" max="578" width="11.5" bestFit="1" customWidth="1"/>
    <col min="579" max="579" width="14.125" bestFit="1" customWidth="1"/>
    <col min="580" max="580" width="11.5" bestFit="1" customWidth="1"/>
    <col min="581" max="581" width="14.125" bestFit="1" customWidth="1"/>
    <col min="582" max="582" width="11.5" bestFit="1" customWidth="1"/>
    <col min="583" max="583" width="14.125" bestFit="1" customWidth="1"/>
    <col min="584" max="584" width="11.5" bestFit="1" customWidth="1"/>
    <col min="585" max="585" width="14.125" bestFit="1" customWidth="1"/>
    <col min="586" max="586" width="11.5" bestFit="1" customWidth="1"/>
    <col min="587" max="587" width="14.125" bestFit="1" customWidth="1"/>
    <col min="588" max="588" width="11.5" bestFit="1" customWidth="1"/>
    <col min="589" max="589" width="14.125" bestFit="1" customWidth="1"/>
    <col min="590" max="590" width="11.5" bestFit="1" customWidth="1"/>
    <col min="591" max="591" width="14.125" bestFit="1" customWidth="1"/>
    <col min="592" max="592" width="11.5" bestFit="1" customWidth="1"/>
    <col min="593" max="593" width="14.125" bestFit="1" customWidth="1"/>
    <col min="594" max="594" width="11.5" bestFit="1" customWidth="1"/>
    <col min="595" max="595" width="14.125" bestFit="1" customWidth="1"/>
    <col min="596" max="596" width="11.5" bestFit="1" customWidth="1"/>
    <col min="597" max="597" width="14.125" bestFit="1" customWidth="1"/>
    <col min="598" max="598" width="11.5" bestFit="1" customWidth="1"/>
    <col min="599" max="599" width="14.125" bestFit="1" customWidth="1"/>
    <col min="600" max="600" width="11.5" bestFit="1" customWidth="1"/>
    <col min="601" max="601" width="14.125" bestFit="1" customWidth="1"/>
    <col min="602" max="602" width="11.5" bestFit="1" customWidth="1"/>
    <col min="603" max="603" width="14.125" bestFit="1" customWidth="1"/>
    <col min="604" max="604" width="11.5" bestFit="1" customWidth="1"/>
    <col min="605" max="605" width="14.125" bestFit="1" customWidth="1"/>
    <col min="606" max="606" width="11.5" bestFit="1" customWidth="1"/>
    <col min="607" max="607" width="14.125" bestFit="1" customWidth="1"/>
    <col min="608" max="608" width="11.5" bestFit="1" customWidth="1"/>
    <col min="609" max="609" width="14.125" bestFit="1" customWidth="1"/>
    <col min="610" max="610" width="11.5" bestFit="1" customWidth="1"/>
    <col min="611" max="611" width="14.125" bestFit="1" customWidth="1"/>
    <col min="612" max="612" width="11.5" bestFit="1" customWidth="1"/>
    <col min="613" max="613" width="14.125" bestFit="1" customWidth="1"/>
    <col min="614" max="614" width="11.5" bestFit="1" customWidth="1"/>
    <col min="615" max="615" width="14.125" bestFit="1" customWidth="1"/>
    <col min="616" max="616" width="11.5" bestFit="1" customWidth="1"/>
    <col min="617" max="617" width="14.125" bestFit="1" customWidth="1"/>
    <col min="618" max="618" width="11.5" bestFit="1" customWidth="1"/>
    <col min="619" max="619" width="14.125" bestFit="1" customWidth="1"/>
    <col min="620" max="620" width="11.5" bestFit="1" customWidth="1"/>
    <col min="621" max="621" width="14.125" bestFit="1" customWidth="1"/>
    <col min="622" max="622" width="11.5" bestFit="1" customWidth="1"/>
    <col min="623" max="623" width="14.125" bestFit="1" customWidth="1"/>
    <col min="624" max="624" width="11.5" bestFit="1" customWidth="1"/>
    <col min="625" max="625" width="14.125" bestFit="1" customWidth="1"/>
    <col min="626" max="626" width="11.5" bestFit="1" customWidth="1"/>
    <col min="627" max="627" width="14.125" bestFit="1" customWidth="1"/>
    <col min="628" max="628" width="11.5" bestFit="1" customWidth="1"/>
    <col min="629" max="629" width="14.125" bestFit="1" customWidth="1"/>
    <col min="630" max="630" width="11.5" bestFit="1" customWidth="1"/>
    <col min="631" max="631" width="14.125" bestFit="1" customWidth="1"/>
    <col min="632" max="632" width="11.5" bestFit="1" customWidth="1"/>
    <col min="633" max="633" width="14.125" bestFit="1" customWidth="1"/>
    <col min="634" max="634" width="11.5" bestFit="1" customWidth="1"/>
    <col min="635" max="635" width="14.125" bestFit="1" customWidth="1"/>
    <col min="636" max="636" width="11.5" bestFit="1" customWidth="1"/>
    <col min="637" max="637" width="14.125" bestFit="1" customWidth="1"/>
    <col min="638" max="638" width="11.5" bestFit="1" customWidth="1"/>
    <col min="639" max="639" width="14.125" bestFit="1" customWidth="1"/>
    <col min="640" max="640" width="11.5" bestFit="1" customWidth="1"/>
    <col min="641" max="641" width="14.125" bestFit="1" customWidth="1"/>
    <col min="642" max="642" width="11.5" bestFit="1" customWidth="1"/>
    <col min="643" max="643" width="14.125" bestFit="1" customWidth="1"/>
    <col min="644" max="644" width="11.5" bestFit="1" customWidth="1"/>
    <col min="645" max="645" width="14.125" bestFit="1" customWidth="1"/>
    <col min="646" max="646" width="11.5" bestFit="1" customWidth="1"/>
    <col min="647" max="647" width="14.125" bestFit="1" customWidth="1"/>
    <col min="648" max="648" width="11.5" bestFit="1" customWidth="1"/>
    <col min="649" max="649" width="14.125" bestFit="1" customWidth="1"/>
    <col min="650" max="650" width="11.5" bestFit="1" customWidth="1"/>
    <col min="651" max="651" width="14.125" bestFit="1" customWidth="1"/>
    <col min="652" max="652" width="11.5" bestFit="1" customWidth="1"/>
    <col min="653" max="653" width="14.125" bestFit="1" customWidth="1"/>
    <col min="654" max="654" width="11.5" bestFit="1" customWidth="1"/>
    <col min="655" max="655" width="14.125" bestFit="1" customWidth="1"/>
    <col min="656" max="656" width="11.5" bestFit="1" customWidth="1"/>
    <col min="657" max="657" width="14.125" bestFit="1" customWidth="1"/>
    <col min="658" max="658" width="11.5" bestFit="1" customWidth="1"/>
    <col min="659" max="659" width="14.125" bestFit="1" customWidth="1"/>
    <col min="660" max="660" width="11.5" bestFit="1" customWidth="1"/>
    <col min="661" max="661" width="14.125" bestFit="1" customWidth="1"/>
    <col min="662" max="662" width="11.5" bestFit="1" customWidth="1"/>
    <col min="663" max="663" width="14.125" bestFit="1" customWidth="1"/>
    <col min="664" max="664" width="11.5" bestFit="1" customWidth="1"/>
    <col min="665" max="665" width="14.125" bestFit="1" customWidth="1"/>
    <col min="666" max="666" width="11.5" bestFit="1" customWidth="1"/>
    <col min="667" max="667" width="14.125" bestFit="1" customWidth="1"/>
    <col min="668" max="668" width="11.5" bestFit="1" customWidth="1"/>
    <col min="669" max="669" width="14.125" bestFit="1" customWidth="1"/>
    <col min="670" max="670" width="11.5" bestFit="1" customWidth="1"/>
    <col min="671" max="671" width="14.125" bestFit="1" customWidth="1"/>
    <col min="672" max="672" width="11.5" bestFit="1" customWidth="1"/>
    <col min="673" max="673" width="14.125" bestFit="1" customWidth="1"/>
    <col min="674" max="674" width="11.5" bestFit="1" customWidth="1"/>
    <col min="675" max="675" width="14.125" bestFit="1" customWidth="1"/>
    <col min="676" max="676" width="11.5" bestFit="1" customWidth="1"/>
    <col min="677" max="677" width="14.125" bestFit="1" customWidth="1"/>
    <col min="678" max="678" width="11.5" bestFit="1" customWidth="1"/>
    <col min="679" max="679" width="14.125" bestFit="1" customWidth="1"/>
    <col min="680" max="680" width="11.5" bestFit="1" customWidth="1"/>
    <col min="681" max="681" width="14.125" bestFit="1" customWidth="1"/>
    <col min="682" max="682" width="11.5" bestFit="1" customWidth="1"/>
    <col min="683" max="683" width="14.125" bestFit="1" customWidth="1"/>
    <col min="684" max="684" width="11.5" bestFit="1" customWidth="1"/>
    <col min="685" max="685" width="14.125" bestFit="1" customWidth="1"/>
    <col min="686" max="686" width="11.5" bestFit="1" customWidth="1"/>
    <col min="687" max="687" width="14.125" bestFit="1" customWidth="1"/>
    <col min="688" max="688" width="11.5" bestFit="1" customWidth="1"/>
    <col min="689" max="689" width="14.125" bestFit="1" customWidth="1"/>
    <col min="690" max="690" width="11.5" bestFit="1" customWidth="1"/>
    <col min="691" max="691" width="14.125" bestFit="1" customWidth="1"/>
    <col min="692" max="692" width="11.5" bestFit="1" customWidth="1"/>
    <col min="693" max="693" width="14.125" bestFit="1" customWidth="1"/>
    <col min="694" max="694" width="11.5" bestFit="1" customWidth="1"/>
    <col min="695" max="695" width="14.125" bestFit="1" customWidth="1"/>
    <col min="696" max="696" width="11.5" bestFit="1" customWidth="1"/>
    <col min="697" max="697" width="14.125" bestFit="1" customWidth="1"/>
    <col min="698" max="698" width="11.5" bestFit="1" customWidth="1"/>
    <col min="699" max="699" width="14.125" bestFit="1" customWidth="1"/>
    <col min="700" max="700" width="11.5" bestFit="1" customWidth="1"/>
    <col min="701" max="701" width="14.125" bestFit="1" customWidth="1"/>
    <col min="702" max="702" width="11.5" bestFit="1" customWidth="1"/>
    <col min="703" max="703" width="14.125" bestFit="1" customWidth="1"/>
    <col min="704" max="704" width="11.5" bestFit="1" customWidth="1"/>
    <col min="705" max="705" width="14.125" bestFit="1" customWidth="1"/>
    <col min="706" max="706" width="11.5" bestFit="1" customWidth="1"/>
    <col min="707" max="707" width="14.125" bestFit="1" customWidth="1"/>
    <col min="708" max="708" width="11.5" bestFit="1" customWidth="1"/>
    <col min="709" max="709" width="14.125" bestFit="1" customWidth="1"/>
    <col min="710" max="710" width="11.5" bestFit="1" customWidth="1"/>
    <col min="711" max="711" width="14.125" bestFit="1" customWidth="1"/>
    <col min="712" max="712" width="11.5" bestFit="1" customWidth="1"/>
    <col min="713" max="713" width="14.125" bestFit="1" customWidth="1"/>
    <col min="714" max="714" width="11.5" bestFit="1" customWidth="1"/>
    <col min="715" max="715" width="14.125" bestFit="1" customWidth="1"/>
    <col min="716" max="716" width="11.5" bestFit="1" customWidth="1"/>
    <col min="717" max="717" width="14.125" bestFit="1" customWidth="1"/>
    <col min="718" max="718" width="11.5" bestFit="1" customWidth="1"/>
    <col min="719" max="719" width="14.125" bestFit="1" customWidth="1"/>
    <col min="720" max="720" width="11.5" bestFit="1" customWidth="1"/>
    <col min="721" max="721" width="14.125" bestFit="1" customWidth="1"/>
    <col min="722" max="722" width="11.5" bestFit="1" customWidth="1"/>
    <col min="723" max="723" width="14.125" bestFit="1" customWidth="1"/>
    <col min="724" max="724" width="11.5" bestFit="1" customWidth="1"/>
    <col min="725" max="725" width="14.125" bestFit="1" customWidth="1"/>
    <col min="726" max="726" width="11.5" bestFit="1" customWidth="1"/>
    <col min="727" max="727" width="14.125" bestFit="1" customWidth="1"/>
    <col min="728" max="728" width="11.5" bestFit="1" customWidth="1"/>
    <col min="729" max="729" width="14.125" bestFit="1" customWidth="1"/>
    <col min="730" max="730" width="11.5" bestFit="1" customWidth="1"/>
    <col min="731" max="731" width="14.125" bestFit="1" customWidth="1"/>
    <col min="732" max="732" width="11.5" bestFit="1" customWidth="1"/>
    <col min="733" max="733" width="14.125" bestFit="1" customWidth="1"/>
    <col min="734" max="734" width="11.5" bestFit="1" customWidth="1"/>
    <col min="735" max="735" width="14.125" bestFit="1" customWidth="1"/>
    <col min="736" max="736" width="11.5" bestFit="1" customWidth="1"/>
    <col min="737" max="737" width="14.125" bestFit="1" customWidth="1"/>
    <col min="738" max="738" width="11.5" bestFit="1" customWidth="1"/>
    <col min="739" max="739" width="14.125" bestFit="1" customWidth="1"/>
    <col min="740" max="740" width="11.5" bestFit="1" customWidth="1"/>
    <col min="741" max="741" width="14.125" bestFit="1" customWidth="1"/>
    <col min="742" max="742" width="11.5" bestFit="1" customWidth="1"/>
    <col min="743" max="743" width="14.125" bestFit="1" customWidth="1"/>
    <col min="744" max="744" width="11.5" bestFit="1" customWidth="1"/>
    <col min="745" max="745" width="14.125" bestFit="1" customWidth="1"/>
    <col min="746" max="746" width="11.5" bestFit="1" customWidth="1"/>
    <col min="747" max="747" width="14.125" bestFit="1" customWidth="1"/>
    <col min="748" max="748" width="11.5" bestFit="1" customWidth="1"/>
    <col min="749" max="749" width="14.125" bestFit="1" customWidth="1"/>
    <col min="750" max="750" width="11.5" bestFit="1" customWidth="1"/>
    <col min="751" max="751" width="14.125" bestFit="1" customWidth="1"/>
    <col min="752" max="752" width="11.5" bestFit="1" customWidth="1"/>
    <col min="753" max="753" width="14.125" bestFit="1" customWidth="1"/>
    <col min="754" max="754" width="11.5" bestFit="1" customWidth="1"/>
    <col min="755" max="755" width="14.125" bestFit="1" customWidth="1"/>
    <col min="756" max="756" width="11.5" bestFit="1" customWidth="1"/>
    <col min="757" max="757" width="14.125" bestFit="1" customWidth="1"/>
    <col min="758" max="758" width="11.5" bestFit="1" customWidth="1"/>
    <col min="759" max="759" width="14.125" bestFit="1" customWidth="1"/>
    <col min="760" max="760" width="11.5" bestFit="1" customWidth="1"/>
    <col min="761" max="761" width="14.125" bestFit="1" customWidth="1"/>
    <col min="762" max="762" width="11.5" bestFit="1" customWidth="1"/>
    <col min="763" max="763" width="14.125" bestFit="1" customWidth="1"/>
    <col min="764" max="764" width="11.5" bestFit="1" customWidth="1"/>
    <col min="765" max="765" width="14.125" bestFit="1" customWidth="1"/>
    <col min="766" max="766" width="11.5" bestFit="1" customWidth="1"/>
    <col min="767" max="767" width="14.125" bestFit="1" customWidth="1"/>
    <col min="768" max="768" width="11.5" bestFit="1" customWidth="1"/>
    <col min="769" max="769" width="14.125" bestFit="1" customWidth="1"/>
    <col min="770" max="770" width="11.5" bestFit="1" customWidth="1"/>
    <col min="771" max="771" width="14.125" bestFit="1" customWidth="1"/>
    <col min="772" max="772" width="11.5" bestFit="1" customWidth="1"/>
    <col min="773" max="773" width="9.125" bestFit="1" customWidth="1"/>
    <col min="774" max="774" width="14.125" bestFit="1" customWidth="1"/>
    <col min="775" max="775" width="11.5" bestFit="1" customWidth="1"/>
    <col min="776" max="776" width="14.125" bestFit="1" customWidth="1"/>
    <col min="777" max="777" width="11.5" bestFit="1" customWidth="1"/>
    <col min="778" max="778" width="14.125" bestFit="1" customWidth="1"/>
    <col min="779" max="779" width="11.5" bestFit="1" customWidth="1"/>
    <col min="780" max="780" width="14.125" bestFit="1" customWidth="1"/>
    <col min="781" max="781" width="11.5" bestFit="1" customWidth="1"/>
    <col min="782" max="782" width="14.125" bestFit="1" customWidth="1"/>
    <col min="783" max="783" width="11.5" bestFit="1" customWidth="1"/>
    <col min="784" max="784" width="14.125" bestFit="1" customWidth="1"/>
    <col min="785" max="785" width="11.5" bestFit="1" customWidth="1"/>
    <col min="786" max="786" width="14.125" bestFit="1" customWidth="1"/>
    <col min="787" max="787" width="11.5" bestFit="1" customWidth="1"/>
    <col min="788" max="788" width="14.125" bestFit="1" customWidth="1"/>
    <col min="789" max="789" width="11.5" bestFit="1" customWidth="1"/>
    <col min="790" max="790" width="14.125" bestFit="1" customWidth="1"/>
    <col min="791" max="791" width="11.5" bestFit="1" customWidth="1"/>
    <col min="792" max="792" width="14.125" bestFit="1" customWidth="1"/>
    <col min="793" max="793" width="11.5" bestFit="1" customWidth="1"/>
    <col min="794" max="794" width="14.125" bestFit="1" customWidth="1"/>
    <col min="795" max="795" width="11.5" bestFit="1" customWidth="1"/>
    <col min="796" max="796" width="14.125" bestFit="1" customWidth="1"/>
    <col min="797" max="797" width="11.5" bestFit="1" customWidth="1"/>
    <col min="798" max="798" width="14.125" bestFit="1" customWidth="1"/>
    <col min="799" max="799" width="11.5" bestFit="1" customWidth="1"/>
    <col min="800" max="800" width="14.125" bestFit="1" customWidth="1"/>
    <col min="801" max="801" width="11.5" bestFit="1" customWidth="1"/>
    <col min="802" max="802" width="14.125" bestFit="1" customWidth="1"/>
    <col min="803" max="803" width="11.5" bestFit="1" customWidth="1"/>
    <col min="804" max="804" width="8.875" bestFit="1" customWidth="1"/>
    <col min="805" max="805" width="14.125" bestFit="1" customWidth="1"/>
    <col min="806" max="806" width="11.5" bestFit="1" customWidth="1"/>
    <col min="807" max="807" width="14.125" bestFit="1" customWidth="1"/>
    <col min="808" max="808" width="11.5" bestFit="1" customWidth="1"/>
    <col min="809" max="809" width="14.125" bestFit="1" customWidth="1"/>
    <col min="810" max="810" width="11.5" bestFit="1" customWidth="1"/>
    <col min="811" max="811" width="14.125" bestFit="1" customWidth="1"/>
    <col min="812" max="812" width="11.5" bestFit="1" customWidth="1"/>
    <col min="813" max="813" width="14.125" bestFit="1" customWidth="1"/>
    <col min="814" max="814" width="11.5" bestFit="1" customWidth="1"/>
    <col min="815" max="815" width="14.125" bestFit="1" customWidth="1"/>
    <col min="816" max="816" width="11.5" bestFit="1" customWidth="1"/>
    <col min="817" max="817" width="14.125" bestFit="1" customWidth="1"/>
    <col min="818" max="818" width="11.5" bestFit="1" customWidth="1"/>
    <col min="819" max="819" width="14.125" bestFit="1" customWidth="1"/>
    <col min="820" max="820" width="11.5" bestFit="1" customWidth="1"/>
    <col min="821" max="821" width="14.125" bestFit="1" customWidth="1"/>
    <col min="822" max="822" width="11.5" bestFit="1" customWidth="1"/>
    <col min="823" max="823" width="14.125" bestFit="1" customWidth="1"/>
    <col min="824" max="824" width="11.5" bestFit="1" customWidth="1"/>
    <col min="825" max="825" width="14.125" bestFit="1" customWidth="1"/>
    <col min="826" max="826" width="11.5" bestFit="1" customWidth="1"/>
    <col min="827" max="827" width="14.125" bestFit="1" customWidth="1"/>
    <col min="828" max="828" width="11.5" bestFit="1" customWidth="1"/>
    <col min="829" max="829" width="14.125" bestFit="1" customWidth="1"/>
    <col min="830" max="830" width="11.5" bestFit="1" customWidth="1"/>
    <col min="831" max="831" width="14.125" bestFit="1" customWidth="1"/>
    <col min="832" max="832" width="11.5" bestFit="1" customWidth="1"/>
    <col min="833" max="833" width="14.125" bestFit="1" customWidth="1"/>
    <col min="834" max="834" width="11.5" bestFit="1" customWidth="1"/>
    <col min="835" max="835" width="14.125" bestFit="1" customWidth="1"/>
    <col min="836" max="836" width="11.5" bestFit="1" customWidth="1"/>
    <col min="837" max="837" width="10.375" bestFit="1" customWidth="1"/>
    <col min="838" max="838" width="14.125" bestFit="1" customWidth="1"/>
    <col min="839" max="839" width="11.5" bestFit="1" customWidth="1"/>
    <col min="840" max="840" width="14.125" bestFit="1" customWidth="1"/>
    <col min="841" max="841" width="11.5" bestFit="1" customWidth="1"/>
    <col min="842" max="842" width="14.125" bestFit="1" customWidth="1"/>
    <col min="843" max="843" width="11.5" bestFit="1" customWidth="1"/>
    <col min="844" max="844" width="14.125" bestFit="1" customWidth="1"/>
    <col min="845" max="845" width="11.5" bestFit="1" customWidth="1"/>
    <col min="846" max="846" width="14.125" bestFit="1" customWidth="1"/>
    <col min="847" max="847" width="11.5" bestFit="1" customWidth="1"/>
    <col min="848" max="848" width="14.125" bestFit="1" customWidth="1"/>
    <col min="849" max="849" width="11.5" bestFit="1" customWidth="1"/>
    <col min="850" max="850" width="14.125" bestFit="1" customWidth="1"/>
    <col min="851" max="851" width="11.5" bestFit="1" customWidth="1"/>
    <col min="852" max="852" width="14.125" bestFit="1" customWidth="1"/>
    <col min="853" max="853" width="11.5" bestFit="1" customWidth="1"/>
    <col min="854" max="854" width="14.125" bestFit="1" customWidth="1"/>
    <col min="855" max="855" width="11.5" bestFit="1" customWidth="1"/>
    <col min="856" max="856" width="14.125" bestFit="1" customWidth="1"/>
    <col min="857" max="857" width="11.5" bestFit="1" customWidth="1"/>
    <col min="858" max="858" width="14.125" bestFit="1" customWidth="1"/>
    <col min="859" max="859" width="11.5" bestFit="1" customWidth="1"/>
    <col min="860" max="860" width="14.125" bestFit="1" customWidth="1"/>
    <col min="861" max="861" width="11.5" bestFit="1" customWidth="1"/>
    <col min="862" max="862" width="14.125" bestFit="1" customWidth="1"/>
    <col min="863" max="863" width="11.5" bestFit="1" customWidth="1"/>
    <col min="864" max="864" width="14.125" bestFit="1" customWidth="1"/>
    <col min="865" max="865" width="11.5" bestFit="1" customWidth="1"/>
    <col min="866" max="866" width="14.125" bestFit="1" customWidth="1"/>
    <col min="867" max="867" width="11.5" bestFit="1" customWidth="1"/>
    <col min="868" max="868" width="14.125" bestFit="1" customWidth="1"/>
    <col min="869" max="869" width="11.5" bestFit="1" customWidth="1"/>
    <col min="870" max="870" width="14.125" bestFit="1" customWidth="1"/>
    <col min="871" max="871" width="11.5" bestFit="1" customWidth="1"/>
    <col min="872" max="872" width="14.125" bestFit="1" customWidth="1"/>
    <col min="873" max="873" width="11.5" bestFit="1" customWidth="1"/>
    <col min="874" max="874" width="8.875" bestFit="1" customWidth="1"/>
    <col min="875" max="875" width="14.125" bestFit="1" customWidth="1"/>
    <col min="876" max="876" width="11.5" bestFit="1" customWidth="1"/>
    <col min="877" max="877" width="14.125" bestFit="1" customWidth="1"/>
    <col min="878" max="878" width="11.5" bestFit="1" customWidth="1"/>
    <col min="879" max="879" width="14.125" bestFit="1" customWidth="1"/>
    <col min="880" max="880" width="11.5" bestFit="1" customWidth="1"/>
    <col min="881" max="881" width="14.125" bestFit="1" customWidth="1"/>
    <col min="882" max="882" width="11.5" bestFit="1" customWidth="1"/>
    <col min="883" max="883" width="14.125" bestFit="1" customWidth="1"/>
    <col min="884" max="884" width="11.5" bestFit="1" customWidth="1"/>
    <col min="885" max="885" width="14.125" bestFit="1" customWidth="1"/>
    <col min="886" max="886" width="11.5" bestFit="1" customWidth="1"/>
    <col min="887" max="887" width="14.125" bestFit="1" customWidth="1"/>
    <col min="888" max="888" width="11.5" bestFit="1" customWidth="1"/>
    <col min="889" max="889" width="14.125" bestFit="1" customWidth="1"/>
    <col min="890" max="890" width="11.5" bestFit="1" customWidth="1"/>
    <col min="891" max="891" width="14.125" bestFit="1" customWidth="1"/>
    <col min="892" max="892" width="11.5" bestFit="1" customWidth="1"/>
    <col min="893" max="893" width="14.125" bestFit="1" customWidth="1"/>
    <col min="894" max="894" width="11.5" bestFit="1" customWidth="1"/>
    <col min="895" max="895" width="14.125" bestFit="1" customWidth="1"/>
    <col min="896" max="896" width="11.5" bestFit="1" customWidth="1"/>
    <col min="897" max="897" width="14.125" bestFit="1" customWidth="1"/>
    <col min="898" max="898" width="11.5" bestFit="1" customWidth="1"/>
    <col min="899" max="899" width="10.5" bestFit="1" customWidth="1"/>
    <col min="900" max="900" width="14.125" bestFit="1" customWidth="1"/>
    <col min="901" max="901" width="11.5" bestFit="1" customWidth="1"/>
    <col min="902" max="902" width="14.125" bestFit="1" customWidth="1"/>
    <col min="903" max="903" width="11.5" bestFit="1" customWidth="1"/>
    <col min="904" max="904" width="14.125" bestFit="1" customWidth="1"/>
    <col min="905" max="905" width="11.5" bestFit="1" customWidth="1"/>
    <col min="906" max="906" width="14.125" bestFit="1" customWidth="1"/>
    <col min="907" max="907" width="11.5" bestFit="1" customWidth="1"/>
    <col min="908" max="908" width="14.125" bestFit="1" customWidth="1"/>
    <col min="909" max="909" width="11.5" bestFit="1" customWidth="1"/>
    <col min="910" max="910" width="14.125" bestFit="1" customWidth="1"/>
    <col min="911" max="911" width="11.5" bestFit="1" customWidth="1"/>
    <col min="912" max="912" width="14.125" bestFit="1" customWidth="1"/>
    <col min="913" max="913" width="11.5" bestFit="1" customWidth="1"/>
    <col min="914" max="914" width="14.125" bestFit="1" customWidth="1"/>
    <col min="915" max="915" width="11.5" bestFit="1" customWidth="1"/>
    <col min="916" max="916" width="14.125" bestFit="1" customWidth="1"/>
    <col min="917" max="917" width="11.5" bestFit="1" customWidth="1"/>
    <col min="918" max="918" width="14.125" bestFit="1" customWidth="1"/>
    <col min="919" max="919" width="11.5" bestFit="1" customWidth="1"/>
    <col min="920" max="920" width="14.125" bestFit="1" customWidth="1"/>
    <col min="921" max="921" width="11.5" bestFit="1" customWidth="1"/>
    <col min="922" max="922" width="14.125" bestFit="1" customWidth="1"/>
    <col min="923" max="923" width="11.5" bestFit="1" customWidth="1"/>
    <col min="924" max="924" width="14.125" bestFit="1" customWidth="1"/>
    <col min="925" max="925" width="11.5" bestFit="1" customWidth="1"/>
    <col min="926" max="926" width="14.125" bestFit="1" customWidth="1"/>
    <col min="927" max="927" width="11.5" bestFit="1" customWidth="1"/>
    <col min="928" max="928" width="14.125" bestFit="1" customWidth="1"/>
    <col min="929" max="929" width="11.5" bestFit="1" customWidth="1"/>
    <col min="930" max="930" width="10.375" bestFit="1" customWidth="1"/>
    <col min="931" max="931" width="14.125" bestFit="1" customWidth="1"/>
    <col min="932" max="932" width="11.5" bestFit="1" customWidth="1"/>
    <col min="933" max="933" width="14.125" bestFit="1" customWidth="1"/>
    <col min="934" max="934" width="11.5" bestFit="1" customWidth="1"/>
    <col min="935" max="935" width="14.125" bestFit="1" customWidth="1"/>
    <col min="936" max="936" width="11.5" bestFit="1" customWidth="1"/>
    <col min="937" max="937" width="14.125" bestFit="1" customWidth="1"/>
    <col min="938" max="938" width="11.5" bestFit="1" customWidth="1"/>
    <col min="939" max="939" width="14.125" bestFit="1" customWidth="1"/>
    <col min="940" max="940" width="11.5" bestFit="1" customWidth="1"/>
    <col min="941" max="941" width="14.125" bestFit="1" customWidth="1"/>
    <col min="942" max="942" width="11.5" bestFit="1" customWidth="1"/>
    <col min="943" max="943" width="14.125" bestFit="1" customWidth="1"/>
    <col min="944" max="944" width="11.5" bestFit="1" customWidth="1"/>
    <col min="945" max="945" width="14.125" bestFit="1" customWidth="1"/>
    <col min="946" max="946" width="11.5" bestFit="1" customWidth="1"/>
    <col min="947" max="947" width="14.125" bestFit="1" customWidth="1"/>
    <col min="948" max="948" width="11.5" bestFit="1" customWidth="1"/>
    <col min="949" max="949" width="10.5" bestFit="1" customWidth="1"/>
    <col min="950" max="950" width="14.125" bestFit="1" customWidth="1"/>
    <col min="951" max="951" width="11.5" bestFit="1" customWidth="1"/>
    <col min="952" max="952" width="14.125" bestFit="1" customWidth="1"/>
    <col min="953" max="953" width="11.5" bestFit="1" customWidth="1"/>
    <col min="954" max="954" width="14.125" bestFit="1" customWidth="1"/>
    <col min="955" max="955" width="11.5" bestFit="1" customWidth="1"/>
    <col min="956" max="956" width="14.125" bestFit="1" customWidth="1"/>
    <col min="957" max="957" width="11.5" bestFit="1" customWidth="1"/>
    <col min="958" max="958" width="10.5" bestFit="1" customWidth="1"/>
    <col min="959" max="959" width="14.125" bestFit="1" customWidth="1"/>
    <col min="960" max="960" width="11.5" bestFit="1" customWidth="1"/>
    <col min="961" max="961" width="14.125" bestFit="1" customWidth="1"/>
    <col min="962" max="962" width="11.5" bestFit="1" customWidth="1"/>
    <col min="963" max="963" width="14.125" bestFit="1" customWidth="1"/>
    <col min="964" max="964" width="11.5" bestFit="1" customWidth="1"/>
    <col min="965" max="965" width="14.125" bestFit="1" customWidth="1"/>
    <col min="966" max="966" width="11.5" bestFit="1" customWidth="1"/>
    <col min="967" max="967" width="14.125" bestFit="1" customWidth="1"/>
    <col min="968" max="968" width="11.5" bestFit="1" customWidth="1"/>
    <col min="969" max="969" width="14.125" bestFit="1" customWidth="1"/>
    <col min="970" max="970" width="11.5" bestFit="1" customWidth="1"/>
    <col min="971" max="971" width="14.125" bestFit="1" customWidth="1"/>
    <col min="972" max="972" width="11.5" bestFit="1" customWidth="1"/>
    <col min="973" max="973" width="14.125" bestFit="1" customWidth="1"/>
    <col min="974" max="974" width="11.5" bestFit="1" customWidth="1"/>
    <col min="975" max="975" width="14.125" bestFit="1" customWidth="1"/>
    <col min="976" max="976" width="11.5" bestFit="1" customWidth="1"/>
    <col min="977" max="977" width="14.125" bestFit="1" customWidth="1"/>
    <col min="978" max="978" width="11.5" bestFit="1" customWidth="1"/>
    <col min="979" max="979" width="14.125" bestFit="1" customWidth="1"/>
    <col min="980" max="980" width="11.5" bestFit="1" customWidth="1"/>
    <col min="981" max="981" width="14.125" bestFit="1" customWidth="1"/>
    <col min="982" max="982" width="11.5" bestFit="1" customWidth="1"/>
    <col min="983" max="983" width="14.125" bestFit="1" customWidth="1"/>
    <col min="984" max="984" width="11.5" bestFit="1" customWidth="1"/>
    <col min="985" max="985" width="14.125" bestFit="1" customWidth="1"/>
    <col min="986" max="986" width="11.5" bestFit="1" customWidth="1"/>
    <col min="987" max="987" width="9.125" bestFit="1" customWidth="1"/>
    <col min="988" max="988" width="14.125" bestFit="1" customWidth="1"/>
    <col min="989" max="989" width="11.5" bestFit="1" customWidth="1"/>
    <col min="990" max="990" width="14.125" bestFit="1" customWidth="1"/>
    <col min="991" max="991" width="11.5" bestFit="1" customWidth="1"/>
    <col min="992" max="992" width="14.125" bestFit="1" customWidth="1"/>
    <col min="993" max="993" width="11.5" bestFit="1" customWidth="1"/>
    <col min="994" max="994" width="14.125" bestFit="1" customWidth="1"/>
    <col min="995" max="995" width="11.5" bestFit="1" customWidth="1"/>
    <col min="996" max="996" width="14.125" bestFit="1" customWidth="1"/>
    <col min="997" max="997" width="11.5" bestFit="1" customWidth="1"/>
    <col min="998" max="998" width="14.125" bestFit="1" customWidth="1"/>
    <col min="999" max="999" width="11.5" bestFit="1" customWidth="1"/>
    <col min="1000" max="1000" width="14.125" bestFit="1" customWidth="1"/>
    <col min="1001" max="1001" width="11.5" bestFit="1" customWidth="1"/>
    <col min="1002" max="1002" width="14.125" bestFit="1" customWidth="1"/>
    <col min="1003" max="1003" width="11.5" bestFit="1" customWidth="1"/>
    <col min="1004" max="1004" width="14.125" bestFit="1" customWidth="1"/>
    <col min="1005" max="1005" width="11.5" bestFit="1" customWidth="1"/>
    <col min="1006" max="1006" width="14.125" bestFit="1" customWidth="1"/>
    <col min="1007" max="1007" width="11.5" bestFit="1" customWidth="1"/>
    <col min="1008" max="1008" width="14.125" bestFit="1" customWidth="1"/>
    <col min="1009" max="1009" width="11.5" bestFit="1" customWidth="1"/>
    <col min="1010" max="1010" width="14.125" bestFit="1" customWidth="1"/>
    <col min="1011" max="1011" width="11.5" bestFit="1" customWidth="1"/>
    <col min="1012" max="1012" width="14.125" bestFit="1" customWidth="1"/>
    <col min="1013" max="1013" width="11.5" bestFit="1" customWidth="1"/>
    <col min="1014" max="1014" width="14.125" bestFit="1" customWidth="1"/>
    <col min="1015" max="1015" width="11.5" bestFit="1" customWidth="1"/>
    <col min="1016" max="1016" width="14.125" bestFit="1" customWidth="1"/>
    <col min="1017" max="1017" width="11.5" bestFit="1" customWidth="1"/>
    <col min="1018" max="1018" width="14.125" bestFit="1" customWidth="1"/>
    <col min="1019" max="1019" width="11.5" bestFit="1" customWidth="1"/>
    <col min="1020" max="1020" width="14.125" bestFit="1" customWidth="1"/>
    <col min="1021" max="1021" width="11.5" bestFit="1" customWidth="1"/>
    <col min="1022" max="1022" width="14.125" bestFit="1" customWidth="1"/>
    <col min="1023" max="1023" width="11.5" bestFit="1" customWidth="1"/>
    <col min="1024" max="1024" width="14.125" bestFit="1" customWidth="1"/>
    <col min="1025" max="1025" width="11.5" bestFit="1" customWidth="1"/>
    <col min="1026" max="1026" width="14.125" bestFit="1" customWidth="1"/>
    <col min="1027" max="1027" width="11.5" bestFit="1" customWidth="1"/>
    <col min="1028" max="1028" width="14.125" bestFit="1" customWidth="1"/>
    <col min="1029" max="1029" width="11.5" bestFit="1" customWidth="1"/>
    <col min="1030" max="1030" width="14.125" bestFit="1" customWidth="1"/>
    <col min="1031" max="1031" width="11.5" bestFit="1" customWidth="1"/>
    <col min="1032" max="1032" width="14.125" bestFit="1" customWidth="1"/>
    <col min="1033" max="1033" width="11.5" bestFit="1" customWidth="1"/>
    <col min="1034" max="1034" width="14.125" bestFit="1" customWidth="1"/>
    <col min="1035" max="1035" width="11.5" bestFit="1" customWidth="1"/>
    <col min="1036" max="1036" width="14.125" bestFit="1" customWidth="1"/>
    <col min="1037" max="1037" width="11.5" bestFit="1" customWidth="1"/>
    <col min="1038" max="1038" width="9.125" bestFit="1" customWidth="1"/>
    <col min="1039" max="1039" width="14.125" bestFit="1" customWidth="1"/>
    <col min="1040" max="1040" width="11.5" bestFit="1" customWidth="1"/>
    <col min="1041" max="1041" width="14.125" bestFit="1" customWidth="1"/>
    <col min="1042" max="1042" width="11.5" bestFit="1" customWidth="1"/>
    <col min="1043" max="1043" width="14.125" bestFit="1" customWidth="1"/>
    <col min="1044" max="1044" width="11.5" bestFit="1" customWidth="1"/>
    <col min="1045" max="1045" width="14.125" bestFit="1" customWidth="1"/>
    <col min="1046" max="1046" width="11.5" bestFit="1" customWidth="1"/>
    <col min="1047" max="1047" width="14.125" bestFit="1" customWidth="1"/>
    <col min="1048" max="1048" width="11.5" bestFit="1" customWidth="1"/>
    <col min="1049" max="1049" width="10.5" bestFit="1" customWidth="1"/>
    <col min="1050" max="1050" width="14.125" bestFit="1" customWidth="1"/>
    <col min="1051" max="1051" width="11.5" bestFit="1" customWidth="1"/>
    <col min="1052" max="1052" width="14.125" bestFit="1" customWidth="1"/>
    <col min="1053" max="1053" width="11.5" bestFit="1" customWidth="1"/>
    <col min="1054" max="1054" width="14.125" bestFit="1" customWidth="1"/>
    <col min="1055" max="1055" width="11.5" bestFit="1" customWidth="1"/>
    <col min="1056" max="1056" width="14.125" bestFit="1" customWidth="1"/>
    <col min="1057" max="1057" width="11.5" bestFit="1" customWidth="1"/>
    <col min="1058" max="1058" width="14.125" bestFit="1" customWidth="1"/>
    <col min="1059" max="1059" width="11.5" bestFit="1" customWidth="1"/>
    <col min="1060" max="1060" width="14.125" bestFit="1" customWidth="1"/>
    <col min="1061" max="1061" width="11.5" bestFit="1" customWidth="1"/>
    <col min="1062" max="1062" width="14.125" bestFit="1" customWidth="1"/>
    <col min="1063" max="1063" width="11.5" bestFit="1" customWidth="1"/>
    <col min="1064" max="1064" width="14.125" bestFit="1" customWidth="1"/>
    <col min="1065" max="1065" width="11.5" bestFit="1" customWidth="1"/>
    <col min="1066" max="1066" width="14.125" bestFit="1" customWidth="1"/>
    <col min="1067" max="1067" width="11.5" bestFit="1" customWidth="1"/>
    <col min="1068" max="1068" width="14.125" bestFit="1" customWidth="1"/>
    <col min="1069" max="1069" width="11.5" bestFit="1" customWidth="1"/>
    <col min="1070" max="1070" width="14.125" bestFit="1" customWidth="1"/>
    <col min="1071" max="1071" width="11.5" bestFit="1" customWidth="1"/>
    <col min="1072" max="1072" width="14.125" bestFit="1" customWidth="1"/>
    <col min="1073" max="1073" width="11.5" bestFit="1" customWidth="1"/>
    <col min="1074" max="1074" width="14.125" bestFit="1" customWidth="1"/>
    <col min="1075" max="1075" width="11.5" bestFit="1" customWidth="1"/>
    <col min="1076" max="1076" width="14.125" bestFit="1" customWidth="1"/>
    <col min="1077" max="1077" width="11.5" bestFit="1" customWidth="1"/>
    <col min="1078" max="1078" width="14.125" bestFit="1" customWidth="1"/>
    <col min="1079" max="1079" width="11.5" bestFit="1" customWidth="1"/>
    <col min="1080" max="1080" width="10.375" bestFit="1" customWidth="1"/>
    <col min="1081" max="1081" width="14.125" bestFit="1" customWidth="1"/>
    <col min="1082" max="1082" width="11.5" bestFit="1" customWidth="1"/>
    <col min="1083" max="1083" width="14.125" bestFit="1" customWidth="1"/>
    <col min="1084" max="1084" width="11.5" bestFit="1" customWidth="1"/>
    <col min="1085" max="1085" width="14.125" bestFit="1" customWidth="1"/>
    <col min="1086" max="1086" width="11.5" bestFit="1" customWidth="1"/>
    <col min="1087" max="1087" width="14.125" bestFit="1" customWidth="1"/>
    <col min="1088" max="1088" width="11.5" bestFit="1" customWidth="1"/>
    <col min="1089" max="1089" width="14.125" bestFit="1" customWidth="1"/>
    <col min="1090" max="1090" width="11.5" bestFit="1" customWidth="1"/>
    <col min="1091" max="1091" width="14.125" bestFit="1" customWidth="1"/>
    <col min="1092" max="1092" width="11.125" bestFit="1" customWidth="1"/>
  </cols>
  <sheetData>
    <row r="3" spans="1:3" x14ac:dyDescent="0.25">
      <c r="A3" s="22" t="s">
        <v>82</v>
      </c>
      <c r="B3" t="s">
        <v>84</v>
      </c>
      <c r="C3" t="s">
        <v>85</v>
      </c>
    </row>
    <row r="4" spans="1:3" x14ac:dyDescent="0.25">
      <c r="A4" s="23" t="s">
        <v>41</v>
      </c>
      <c r="B4">
        <v>2177800</v>
      </c>
      <c r="C4">
        <v>12444.571428571429</v>
      </c>
    </row>
    <row r="5" spans="1:3" x14ac:dyDescent="0.25">
      <c r="A5" s="24" t="s">
        <v>86</v>
      </c>
      <c r="B5">
        <v>477500</v>
      </c>
      <c r="C5">
        <v>11104.651162790698</v>
      </c>
    </row>
    <row r="6" spans="1:3" x14ac:dyDescent="0.25">
      <c r="A6" s="24" t="s">
        <v>87</v>
      </c>
      <c r="B6">
        <v>528000</v>
      </c>
      <c r="C6">
        <v>11733.333333333334</v>
      </c>
    </row>
    <row r="7" spans="1:3" x14ac:dyDescent="0.25">
      <c r="A7" s="24" t="s">
        <v>88</v>
      </c>
      <c r="B7">
        <v>565200</v>
      </c>
      <c r="C7">
        <v>12560</v>
      </c>
    </row>
    <row r="8" spans="1:3" x14ac:dyDescent="0.25">
      <c r="A8" s="24" t="s">
        <v>89</v>
      </c>
      <c r="B8">
        <v>607100</v>
      </c>
      <c r="C8">
        <v>14454.761904761905</v>
      </c>
    </row>
    <row r="9" spans="1:3" x14ac:dyDescent="0.25">
      <c r="A9" s="23" t="s">
        <v>42</v>
      </c>
      <c r="B9">
        <v>2570400</v>
      </c>
      <c r="C9">
        <v>13894.054054054053</v>
      </c>
    </row>
    <row r="10" spans="1:3" x14ac:dyDescent="0.25">
      <c r="A10" s="24" t="s">
        <v>86</v>
      </c>
      <c r="B10">
        <v>576400</v>
      </c>
      <c r="C10">
        <v>12263.829787234043</v>
      </c>
    </row>
    <row r="11" spans="1:3" x14ac:dyDescent="0.25">
      <c r="A11" s="24" t="s">
        <v>87</v>
      </c>
      <c r="B11">
        <v>623700</v>
      </c>
      <c r="C11">
        <v>12993.75</v>
      </c>
    </row>
    <row r="12" spans="1:3" x14ac:dyDescent="0.25">
      <c r="A12" s="24" t="s">
        <v>88</v>
      </c>
      <c r="B12">
        <v>657700</v>
      </c>
      <c r="C12">
        <v>14297.826086956522</v>
      </c>
    </row>
    <row r="13" spans="1:3" x14ac:dyDescent="0.25">
      <c r="A13" s="24" t="s">
        <v>89</v>
      </c>
      <c r="B13">
        <v>712600</v>
      </c>
      <c r="C13">
        <v>16195.454545454546</v>
      </c>
    </row>
    <row r="14" spans="1:3" x14ac:dyDescent="0.25">
      <c r="A14" s="23" t="s">
        <v>43</v>
      </c>
      <c r="B14">
        <v>3111000</v>
      </c>
      <c r="C14">
        <v>15953.846153846154</v>
      </c>
    </row>
    <row r="15" spans="1:3" x14ac:dyDescent="0.25">
      <c r="A15" s="24" t="s">
        <v>86</v>
      </c>
      <c r="B15">
        <v>705700</v>
      </c>
      <c r="C15">
        <v>14114</v>
      </c>
    </row>
    <row r="16" spans="1:3" x14ac:dyDescent="0.25">
      <c r="A16" s="24" t="s">
        <v>87</v>
      </c>
      <c r="B16">
        <v>730400</v>
      </c>
      <c r="C16">
        <v>14608</v>
      </c>
    </row>
    <row r="17" spans="1:5" x14ac:dyDescent="0.25">
      <c r="A17" s="24" t="s">
        <v>88</v>
      </c>
      <c r="B17">
        <v>801700</v>
      </c>
      <c r="C17">
        <v>16702.083333333332</v>
      </c>
    </row>
    <row r="18" spans="1:5" x14ac:dyDescent="0.25">
      <c r="A18" s="24" t="s">
        <v>89</v>
      </c>
      <c r="B18">
        <v>873200</v>
      </c>
      <c r="C18">
        <v>18578.723404255321</v>
      </c>
    </row>
    <row r="19" spans="1:5" x14ac:dyDescent="0.25">
      <c r="A19" s="23" t="s">
        <v>83</v>
      </c>
      <c r="B19">
        <v>7859200</v>
      </c>
      <c r="C19">
        <v>14160.720720720721</v>
      </c>
    </row>
    <row r="23" spans="1:5" x14ac:dyDescent="0.25">
      <c r="A23" s="22" t="s">
        <v>91</v>
      </c>
      <c r="B23" s="22" t="s">
        <v>90</v>
      </c>
    </row>
    <row r="24" spans="1:5" x14ac:dyDescent="0.25">
      <c r="B24" t="s">
        <v>41</v>
      </c>
      <c r="C24" t="s">
        <v>42</v>
      </c>
      <c r="D24" t="s">
        <v>43</v>
      </c>
      <c r="E24" t="s">
        <v>83</v>
      </c>
    </row>
    <row r="27" spans="1:5" x14ac:dyDescent="0.25">
      <c r="A27" s="22" t="s">
        <v>82</v>
      </c>
    </row>
    <row r="28" spans="1:5" x14ac:dyDescent="0.25">
      <c r="A28" s="23" t="s">
        <v>19</v>
      </c>
      <c r="B28" s="25">
        <v>0.14285714285714285</v>
      </c>
      <c r="C28" s="25">
        <v>0.14054054054054055</v>
      </c>
      <c r="D28" s="25">
        <v>0.14358974358974358</v>
      </c>
      <c r="E28" s="25">
        <v>0.14234234234234233</v>
      </c>
    </row>
    <row r="29" spans="1:5" x14ac:dyDescent="0.25">
      <c r="A29" s="23" t="s">
        <v>14</v>
      </c>
      <c r="B29" s="25">
        <v>0.13714285714285715</v>
      </c>
      <c r="C29" s="25">
        <v>0.14054054054054055</v>
      </c>
      <c r="D29" s="25">
        <v>0.13846153846153847</v>
      </c>
      <c r="E29" s="25">
        <v>0.13873873873873874</v>
      </c>
    </row>
    <row r="30" spans="1:5" x14ac:dyDescent="0.25">
      <c r="A30" s="23" t="s">
        <v>20</v>
      </c>
      <c r="B30" s="25">
        <v>0.14285714285714285</v>
      </c>
      <c r="C30" s="25">
        <v>0.14054054054054055</v>
      </c>
      <c r="D30" s="25">
        <v>0.14358974358974358</v>
      </c>
      <c r="E30" s="25">
        <v>0.14234234234234233</v>
      </c>
    </row>
    <row r="31" spans="1:5" x14ac:dyDescent="0.25">
      <c r="A31" s="23" t="s">
        <v>8</v>
      </c>
      <c r="B31" s="25">
        <v>0.14285714285714285</v>
      </c>
      <c r="C31" s="25">
        <v>0.14594594594594595</v>
      </c>
      <c r="D31" s="25">
        <v>0.14358974358974358</v>
      </c>
      <c r="E31" s="25">
        <v>0.14414414414414414</v>
      </c>
    </row>
    <row r="32" spans="1:5" x14ac:dyDescent="0.25">
      <c r="A32" s="23" t="s">
        <v>11</v>
      </c>
      <c r="B32" s="25">
        <v>0.16</v>
      </c>
      <c r="C32" s="25">
        <v>0.15675675675675677</v>
      </c>
      <c r="D32" s="25">
        <v>0.15897435897435896</v>
      </c>
      <c r="E32" s="25">
        <v>0.15855855855855855</v>
      </c>
    </row>
    <row r="33" spans="1:7" x14ac:dyDescent="0.25">
      <c r="A33" s="23" t="s">
        <v>5</v>
      </c>
      <c r="B33" s="25">
        <v>0.2742857142857143</v>
      </c>
      <c r="C33" s="25">
        <v>0.27567567567567569</v>
      </c>
      <c r="D33" s="25">
        <v>0.27179487179487177</v>
      </c>
      <c r="E33" s="25">
        <v>0.27387387387387385</v>
      </c>
    </row>
    <row r="34" spans="1:7" x14ac:dyDescent="0.25">
      <c r="A34" s="23" t="s">
        <v>83</v>
      </c>
      <c r="B34" s="25">
        <v>1</v>
      </c>
      <c r="C34" s="25">
        <v>1</v>
      </c>
      <c r="D34" s="25">
        <v>1</v>
      </c>
      <c r="E34" s="25">
        <v>1</v>
      </c>
    </row>
    <row r="44" spans="1:7" x14ac:dyDescent="0.25">
      <c r="A44" s="22" t="s">
        <v>92</v>
      </c>
      <c r="B44" s="22" t="s">
        <v>90</v>
      </c>
    </row>
    <row r="45" spans="1:7" x14ac:dyDescent="0.25">
      <c r="A45" s="22" t="s">
        <v>82</v>
      </c>
      <c r="B45" t="s">
        <v>7</v>
      </c>
      <c r="C45" t="s">
        <v>16</v>
      </c>
      <c r="D45" t="s">
        <v>18</v>
      </c>
      <c r="E45" t="s">
        <v>10</v>
      </c>
      <c r="F45" t="s">
        <v>13</v>
      </c>
      <c r="G45" t="s">
        <v>83</v>
      </c>
    </row>
    <row r="46" spans="1:7" x14ac:dyDescent="0.25">
      <c r="A46" s="23" t="s">
        <v>41</v>
      </c>
      <c r="B46" s="14"/>
      <c r="C46" s="14"/>
      <c r="D46" s="14"/>
      <c r="E46" s="14"/>
      <c r="F46" s="14"/>
      <c r="G46" s="14"/>
    </row>
    <row r="47" spans="1:7" x14ac:dyDescent="0.25">
      <c r="A47" s="24" t="s">
        <v>86</v>
      </c>
      <c r="B47" s="14">
        <v>8488.8888888888887</v>
      </c>
      <c r="C47" s="14">
        <v>9600</v>
      </c>
      <c r="D47" s="14">
        <v>15237.5</v>
      </c>
      <c r="E47" s="14">
        <v>10012.5</v>
      </c>
      <c r="F47" s="14">
        <v>12522.222222222223</v>
      </c>
      <c r="G47" s="14">
        <v>11104.651162790698</v>
      </c>
    </row>
    <row r="48" spans="1:7" x14ac:dyDescent="0.25">
      <c r="A48" s="24" t="s">
        <v>87</v>
      </c>
      <c r="B48" s="14">
        <v>10637.5</v>
      </c>
      <c r="C48" s="14">
        <v>10477.777777777777</v>
      </c>
      <c r="D48" s="14">
        <v>12240</v>
      </c>
      <c r="E48" s="14">
        <v>12688.888888888889</v>
      </c>
      <c r="F48" s="14">
        <v>12444.444444444445</v>
      </c>
      <c r="G48" s="14">
        <v>11733.333333333334</v>
      </c>
    </row>
    <row r="49" spans="1:7" x14ac:dyDescent="0.25">
      <c r="A49" s="24" t="s">
        <v>88</v>
      </c>
      <c r="B49" s="14">
        <v>10770</v>
      </c>
      <c r="C49" s="14">
        <v>14066.666666666666</v>
      </c>
      <c r="D49" s="14">
        <v>12225</v>
      </c>
      <c r="E49" s="14">
        <v>14400</v>
      </c>
      <c r="F49" s="14">
        <v>11500</v>
      </c>
      <c r="G49" s="14">
        <v>12560</v>
      </c>
    </row>
    <row r="50" spans="1:7" x14ac:dyDescent="0.25">
      <c r="A50" s="24" t="s">
        <v>89</v>
      </c>
      <c r="B50" s="14">
        <v>15925</v>
      </c>
      <c r="C50" s="14">
        <v>15100</v>
      </c>
      <c r="D50" s="14">
        <v>13077.777777777777</v>
      </c>
      <c r="E50" s="14">
        <v>15400</v>
      </c>
      <c r="F50" s="14">
        <v>12825</v>
      </c>
      <c r="G50" s="14">
        <v>14454.761904761905</v>
      </c>
    </row>
    <row r="51" spans="1:7" x14ac:dyDescent="0.25">
      <c r="A51" s="23" t="s">
        <v>42</v>
      </c>
      <c r="B51" s="14"/>
      <c r="C51" s="14"/>
      <c r="D51" s="14"/>
      <c r="E51" s="14"/>
      <c r="F51" s="14"/>
      <c r="G51" s="14"/>
    </row>
    <row r="52" spans="1:7" x14ac:dyDescent="0.25">
      <c r="A52" s="24" t="s">
        <v>86</v>
      </c>
      <c r="B52" s="14">
        <v>10210</v>
      </c>
      <c r="C52" s="14">
        <v>11677.777777777777</v>
      </c>
      <c r="D52" s="14">
        <v>15870</v>
      </c>
      <c r="E52" s="14">
        <v>11300</v>
      </c>
      <c r="F52" s="14">
        <v>12187.5</v>
      </c>
      <c r="G52" s="14">
        <v>12263.829787234043</v>
      </c>
    </row>
    <row r="53" spans="1:7" x14ac:dyDescent="0.25">
      <c r="A53" s="24" t="s">
        <v>87</v>
      </c>
      <c r="B53" s="14">
        <v>12990</v>
      </c>
      <c r="C53" s="14">
        <v>12820</v>
      </c>
      <c r="D53" s="14">
        <v>11820</v>
      </c>
      <c r="E53" s="14">
        <v>13000</v>
      </c>
      <c r="F53" s="14">
        <v>14340</v>
      </c>
      <c r="G53" s="14">
        <v>12993.75</v>
      </c>
    </row>
    <row r="54" spans="1:7" x14ac:dyDescent="0.25">
      <c r="A54" s="24" t="s">
        <v>88</v>
      </c>
      <c r="B54" s="14">
        <v>13200</v>
      </c>
      <c r="C54" s="14">
        <v>12322.222222222223</v>
      </c>
      <c r="D54" s="14">
        <v>16077.777777777777</v>
      </c>
      <c r="E54" s="14">
        <v>14380</v>
      </c>
      <c r="F54" s="14">
        <v>15500</v>
      </c>
      <c r="G54" s="14">
        <v>14297.826086956522</v>
      </c>
    </row>
    <row r="55" spans="1:7" x14ac:dyDescent="0.25">
      <c r="A55" s="24" t="s">
        <v>89</v>
      </c>
      <c r="B55" s="14">
        <v>14455.555555555555</v>
      </c>
      <c r="C55" s="14">
        <v>14562.5</v>
      </c>
      <c r="D55" s="14">
        <v>17425</v>
      </c>
      <c r="E55" s="14">
        <v>20833.333333333332</v>
      </c>
      <c r="F55" s="14">
        <v>13910</v>
      </c>
      <c r="G55" s="14">
        <v>16195.454545454546</v>
      </c>
    </row>
    <row r="56" spans="1:7" x14ac:dyDescent="0.25">
      <c r="A56" s="23" t="s">
        <v>43</v>
      </c>
      <c r="B56" s="14"/>
      <c r="C56" s="14"/>
      <c r="D56" s="14"/>
      <c r="E56" s="14"/>
      <c r="F56" s="14"/>
      <c r="G56" s="14"/>
    </row>
    <row r="57" spans="1:7" x14ac:dyDescent="0.25">
      <c r="A57" s="24" t="s">
        <v>86</v>
      </c>
      <c r="B57" s="14">
        <v>11380</v>
      </c>
      <c r="C57" s="14">
        <v>14530</v>
      </c>
      <c r="D57" s="14">
        <v>18240</v>
      </c>
      <c r="E57" s="14">
        <v>13181.818181818182</v>
      </c>
      <c r="F57" s="14">
        <v>13244.444444444445</v>
      </c>
      <c r="G57" s="14">
        <v>14114</v>
      </c>
    </row>
    <row r="58" spans="1:7" x14ac:dyDescent="0.25">
      <c r="A58" s="24" t="s">
        <v>87</v>
      </c>
      <c r="B58" s="14">
        <v>14109.09090909091</v>
      </c>
      <c r="C58" s="14">
        <v>14640</v>
      </c>
      <c r="D58" s="14">
        <v>13327.272727272728</v>
      </c>
      <c r="E58" s="14">
        <v>14900</v>
      </c>
      <c r="F58" s="14">
        <v>16300</v>
      </c>
      <c r="G58" s="14">
        <v>14608</v>
      </c>
    </row>
    <row r="59" spans="1:7" x14ac:dyDescent="0.25">
      <c r="A59" s="24" t="s">
        <v>88</v>
      </c>
      <c r="B59" s="14">
        <v>15133.333333333334</v>
      </c>
      <c r="C59" s="14">
        <v>14022.222222222223</v>
      </c>
      <c r="D59" s="14">
        <v>18677.777777777777</v>
      </c>
      <c r="E59" s="14">
        <v>18081.81818181818</v>
      </c>
      <c r="F59" s="14">
        <v>17230</v>
      </c>
      <c r="G59" s="14">
        <v>16702.083333333332</v>
      </c>
    </row>
    <row r="60" spans="1:7" x14ac:dyDescent="0.25">
      <c r="A60" s="24" t="s">
        <v>89</v>
      </c>
      <c r="B60" s="14">
        <v>16050</v>
      </c>
      <c r="C60" s="14">
        <v>15655.555555555555</v>
      </c>
      <c r="D60" s="14">
        <v>21077.777777777777</v>
      </c>
      <c r="E60" s="14">
        <v>24677.777777777777</v>
      </c>
      <c r="F60" s="14">
        <v>16000</v>
      </c>
      <c r="G60" s="14">
        <v>18578.723404255321</v>
      </c>
    </row>
    <row r="61" spans="1:7" x14ac:dyDescent="0.25">
      <c r="A61" s="23" t="s">
        <v>83</v>
      </c>
      <c r="B61" s="14">
        <v>12771.681415929204</v>
      </c>
      <c r="C61" s="14">
        <v>13280.733944954129</v>
      </c>
      <c r="D61" s="14">
        <v>15383.783783783783</v>
      </c>
      <c r="E61" s="14">
        <v>15279.279279279279</v>
      </c>
      <c r="F61" s="14">
        <v>14097.297297297297</v>
      </c>
      <c r="G61" s="14">
        <v>14160.720720720721</v>
      </c>
    </row>
    <row r="68" spans="1:7" x14ac:dyDescent="0.25">
      <c r="A68" s="22" t="s">
        <v>93</v>
      </c>
      <c r="B68" s="22" t="s">
        <v>90</v>
      </c>
    </row>
    <row r="69" spans="1:7" x14ac:dyDescent="0.25">
      <c r="A69" s="22" t="s">
        <v>82</v>
      </c>
      <c r="B69" t="s">
        <v>17</v>
      </c>
      <c r="C69" t="s">
        <v>12</v>
      </c>
      <c r="D69" t="s">
        <v>6</v>
      </c>
      <c r="E69" t="s">
        <v>15</v>
      </c>
      <c r="F69" t="s">
        <v>9</v>
      </c>
      <c r="G69" t="s">
        <v>83</v>
      </c>
    </row>
    <row r="70" spans="1:7" x14ac:dyDescent="0.25">
      <c r="A70" s="23" t="s">
        <v>41</v>
      </c>
      <c r="B70" s="26"/>
      <c r="C70" s="26"/>
      <c r="D70" s="26"/>
      <c r="E70" s="26"/>
      <c r="F70" s="26"/>
      <c r="G70" s="26"/>
    </row>
    <row r="71" spans="1:7" x14ac:dyDescent="0.25">
      <c r="A71" s="24" t="s">
        <v>86</v>
      </c>
      <c r="B71" s="26">
        <v>121900</v>
      </c>
      <c r="C71" s="26">
        <v>112700</v>
      </c>
      <c r="D71" s="26">
        <v>76400</v>
      </c>
      <c r="E71" s="26">
        <v>86400</v>
      </c>
      <c r="F71" s="26">
        <v>80100</v>
      </c>
      <c r="G71" s="26">
        <v>477500</v>
      </c>
    </row>
    <row r="72" spans="1:7" x14ac:dyDescent="0.25">
      <c r="A72" s="24" t="s">
        <v>87</v>
      </c>
      <c r="B72" s="26">
        <v>122400</v>
      </c>
      <c r="C72" s="26">
        <v>112000</v>
      </c>
      <c r="D72" s="26">
        <v>85100</v>
      </c>
      <c r="E72" s="26">
        <v>94300</v>
      </c>
      <c r="F72" s="26">
        <v>114200</v>
      </c>
      <c r="G72" s="26">
        <v>528000</v>
      </c>
    </row>
    <row r="73" spans="1:7" x14ac:dyDescent="0.25">
      <c r="A73" s="24" t="s">
        <v>88</v>
      </c>
      <c r="B73" s="26">
        <v>97800</v>
      </c>
      <c r="C73" s="26">
        <v>103500</v>
      </c>
      <c r="D73" s="26">
        <v>107700</v>
      </c>
      <c r="E73" s="26">
        <v>126600</v>
      </c>
      <c r="F73" s="26">
        <v>129600</v>
      </c>
      <c r="G73" s="26">
        <v>565200</v>
      </c>
    </row>
    <row r="74" spans="1:7" x14ac:dyDescent="0.25">
      <c r="A74" s="24" t="s">
        <v>89</v>
      </c>
      <c r="B74" s="26">
        <v>117700</v>
      </c>
      <c r="C74" s="26">
        <v>102600</v>
      </c>
      <c r="D74" s="26">
        <v>127400</v>
      </c>
      <c r="E74" s="26">
        <v>120800</v>
      </c>
      <c r="F74" s="26">
        <v>138600</v>
      </c>
      <c r="G74" s="26">
        <v>607100</v>
      </c>
    </row>
    <row r="75" spans="1:7" x14ac:dyDescent="0.25">
      <c r="A75" s="23" t="s">
        <v>42</v>
      </c>
      <c r="B75" s="26"/>
      <c r="C75" s="26"/>
      <c r="D75" s="26"/>
      <c r="E75" s="26"/>
      <c r="F75" s="26"/>
      <c r="G75" s="26"/>
    </row>
    <row r="76" spans="1:7" x14ac:dyDescent="0.25">
      <c r="A76" s="24" t="s">
        <v>86</v>
      </c>
      <c r="B76" s="26">
        <v>158700</v>
      </c>
      <c r="C76" s="26">
        <v>97500</v>
      </c>
      <c r="D76" s="26">
        <v>102100</v>
      </c>
      <c r="E76" s="26">
        <v>105100</v>
      </c>
      <c r="F76" s="26">
        <v>113000</v>
      </c>
      <c r="G76" s="26">
        <v>576400</v>
      </c>
    </row>
    <row r="77" spans="1:7" x14ac:dyDescent="0.25">
      <c r="A77" s="24" t="s">
        <v>87</v>
      </c>
      <c r="B77" s="26">
        <v>118200</v>
      </c>
      <c r="C77" s="26">
        <v>143400</v>
      </c>
      <c r="D77" s="26">
        <v>129900</v>
      </c>
      <c r="E77" s="26">
        <v>128200</v>
      </c>
      <c r="F77" s="26">
        <v>104000</v>
      </c>
      <c r="G77" s="26">
        <v>623700</v>
      </c>
    </row>
    <row r="78" spans="1:7" x14ac:dyDescent="0.25">
      <c r="A78" s="24" t="s">
        <v>88</v>
      </c>
      <c r="B78" s="26">
        <v>144700</v>
      </c>
      <c r="C78" s="26">
        <v>139500</v>
      </c>
      <c r="D78" s="26">
        <v>118800</v>
      </c>
      <c r="E78" s="26">
        <v>110900</v>
      </c>
      <c r="F78" s="26">
        <v>143800</v>
      </c>
      <c r="G78" s="26">
        <v>657700</v>
      </c>
    </row>
    <row r="79" spans="1:7" x14ac:dyDescent="0.25">
      <c r="A79" s="24" t="s">
        <v>89</v>
      </c>
      <c r="B79" s="26">
        <v>139400</v>
      </c>
      <c r="C79" s="26">
        <v>139100</v>
      </c>
      <c r="D79" s="26">
        <v>130100</v>
      </c>
      <c r="E79" s="26">
        <v>116500</v>
      </c>
      <c r="F79" s="26">
        <v>187500</v>
      </c>
      <c r="G79" s="26">
        <v>712600</v>
      </c>
    </row>
    <row r="80" spans="1:7" x14ac:dyDescent="0.25">
      <c r="A80" s="23" t="s">
        <v>43</v>
      </c>
      <c r="B80" s="26"/>
      <c r="C80" s="26"/>
      <c r="D80" s="26"/>
      <c r="E80" s="26"/>
      <c r="F80" s="26"/>
      <c r="G80" s="26"/>
    </row>
    <row r="81" spans="1:7" x14ac:dyDescent="0.25">
      <c r="A81" s="24" t="s">
        <v>86</v>
      </c>
      <c r="B81" s="26">
        <v>182400</v>
      </c>
      <c r="C81" s="26">
        <v>119200</v>
      </c>
      <c r="D81" s="26">
        <v>113800</v>
      </c>
      <c r="E81" s="26">
        <v>145300</v>
      </c>
      <c r="F81" s="26">
        <v>145000</v>
      </c>
      <c r="G81" s="26">
        <v>705700</v>
      </c>
    </row>
    <row r="82" spans="1:7" x14ac:dyDescent="0.25">
      <c r="A82" s="24" t="s">
        <v>87</v>
      </c>
      <c r="B82" s="26">
        <v>146600</v>
      </c>
      <c r="C82" s="26">
        <v>163000</v>
      </c>
      <c r="D82" s="26">
        <v>155200</v>
      </c>
      <c r="E82" s="26">
        <v>146400</v>
      </c>
      <c r="F82" s="26">
        <v>119200</v>
      </c>
      <c r="G82" s="26">
        <v>730400</v>
      </c>
    </row>
    <row r="83" spans="1:7" x14ac:dyDescent="0.25">
      <c r="A83" s="24" t="s">
        <v>88</v>
      </c>
      <c r="B83" s="26">
        <v>168100</v>
      </c>
      <c r="C83" s="26">
        <v>172300</v>
      </c>
      <c r="D83" s="26">
        <v>136200</v>
      </c>
      <c r="E83" s="26">
        <v>126200</v>
      </c>
      <c r="F83" s="26">
        <v>198900</v>
      </c>
      <c r="G83" s="26">
        <v>801700</v>
      </c>
    </row>
    <row r="84" spans="1:7" x14ac:dyDescent="0.25">
      <c r="A84" s="24" t="s">
        <v>89</v>
      </c>
      <c r="B84" s="26">
        <v>189700</v>
      </c>
      <c r="C84" s="26">
        <v>160000</v>
      </c>
      <c r="D84" s="26">
        <v>160500</v>
      </c>
      <c r="E84" s="26">
        <v>140900</v>
      </c>
      <c r="F84" s="26">
        <v>222100</v>
      </c>
      <c r="G84" s="26">
        <v>873200</v>
      </c>
    </row>
    <row r="85" spans="1:7" x14ac:dyDescent="0.25">
      <c r="A85" s="23" t="s">
        <v>83</v>
      </c>
      <c r="B85" s="26">
        <v>1707600</v>
      </c>
      <c r="C85" s="26">
        <v>1564800</v>
      </c>
      <c r="D85" s="26">
        <v>1443200</v>
      </c>
      <c r="E85" s="26">
        <v>1447600</v>
      </c>
      <c r="F85" s="26">
        <v>1696000</v>
      </c>
      <c r="G85" s="26">
        <v>7859200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A8EB-59A9-497C-BF65-9A2A97E2DB41}">
  <dimension ref="A1:F68"/>
  <sheetViews>
    <sheetView topLeftCell="A32" zoomScale="115" zoomScaleNormal="115" workbookViewId="0">
      <selection activeCell="F57" sqref="F57"/>
    </sheetView>
  </sheetViews>
  <sheetFormatPr defaultRowHeight="15.75" x14ac:dyDescent="0.25"/>
  <cols>
    <col min="1" max="1" width="11.5" customWidth="1"/>
    <col min="2" max="2" width="16.25" style="12" bestFit="1" customWidth="1"/>
    <col min="3" max="3" width="16.25" style="28" bestFit="1" customWidth="1"/>
    <col min="4" max="4" width="13.75" style="17" customWidth="1"/>
    <col min="5" max="5" width="1.875" customWidth="1"/>
  </cols>
  <sheetData>
    <row r="1" spans="1:4" s="29" customFormat="1" ht="31.5" x14ac:dyDescent="0.25">
      <c r="A1" s="29" t="s">
        <v>94</v>
      </c>
      <c r="B1" s="30" t="s">
        <v>95</v>
      </c>
      <c r="C1" s="31" t="s">
        <v>96</v>
      </c>
      <c r="D1" s="29" t="s">
        <v>97</v>
      </c>
    </row>
    <row r="2" spans="1:4" x14ac:dyDescent="0.25">
      <c r="A2">
        <v>1</v>
      </c>
      <c r="B2" s="27">
        <v>150600</v>
      </c>
      <c r="D2" s="32"/>
    </row>
    <row r="3" spans="1:4" x14ac:dyDescent="0.25">
      <c r="A3">
        <v>2</v>
      </c>
      <c r="B3" s="27">
        <v>147100</v>
      </c>
      <c r="C3" s="28">
        <f>(Таблица4[[#This Row],[Выручка]]-B2)/B2</f>
        <v>-2.3240371845949535E-2</v>
      </c>
      <c r="D3" s="28">
        <f>(Таблица4[[#This Row],[Выручка]]-$B$2)/$B$2</f>
        <v>-2.3240371845949535E-2</v>
      </c>
    </row>
    <row r="4" spans="1:4" x14ac:dyDescent="0.25">
      <c r="A4">
        <v>3</v>
      </c>
      <c r="B4" s="27">
        <v>179800</v>
      </c>
      <c r="C4" s="28">
        <f>(Таблица4[[#This Row],[Выручка]]-B3)/B3</f>
        <v>0.22229775662814413</v>
      </c>
      <c r="D4" s="32">
        <f>(Таблица4[[#This Row],[Выручка]]-$B$2)/$B$2</f>
        <v>0.19389110225763612</v>
      </c>
    </row>
    <row r="5" spans="1:4" x14ac:dyDescent="0.25">
      <c r="A5">
        <v>4</v>
      </c>
      <c r="B5" s="27">
        <v>159900</v>
      </c>
      <c r="C5" s="28">
        <f>(Таблица4[[#This Row],[Выручка]]-B4)/B4</f>
        <v>-0.11067853170189099</v>
      </c>
      <c r="D5" s="32">
        <f>(Таблица4[[#This Row],[Выручка]]-$B$2)/$B$2</f>
        <v>6.1752988047808766E-2</v>
      </c>
    </row>
    <row r="6" spans="1:4" x14ac:dyDescent="0.25">
      <c r="A6">
        <v>5</v>
      </c>
      <c r="B6" s="27">
        <v>188000</v>
      </c>
      <c r="C6" s="28">
        <f>(Таблица4[[#This Row],[Выручка]]-B5)/B5</f>
        <v>0.17573483427141964</v>
      </c>
      <c r="D6" s="32">
        <f>(Таблица4[[#This Row],[Выручка]]-$B$2)/$B$2</f>
        <v>0.24833997343957503</v>
      </c>
    </row>
    <row r="7" spans="1:4" x14ac:dyDescent="0.25">
      <c r="A7">
        <v>6</v>
      </c>
      <c r="B7" s="27">
        <v>180100</v>
      </c>
      <c r="C7" s="28">
        <f>(Таблица4[[#This Row],[Выручка]]-B6)/B6</f>
        <v>-4.2021276595744679E-2</v>
      </c>
      <c r="D7" s="32">
        <f>(Таблица4[[#This Row],[Выручка]]-$B$2)/$B$2</f>
        <v>0.19588313413014607</v>
      </c>
    </row>
    <row r="8" spans="1:4" x14ac:dyDescent="0.25">
      <c r="A8">
        <v>7</v>
      </c>
      <c r="B8" s="27">
        <v>170900</v>
      </c>
      <c r="C8" s="28">
        <f>(Таблица4[[#This Row],[Выручка]]-B7)/B7</f>
        <v>-5.1082731815657971E-2</v>
      </c>
      <c r="D8" s="32">
        <f>(Таблица4[[#This Row],[Выручка]]-$B$2)/$B$2</f>
        <v>0.1347941567065073</v>
      </c>
    </row>
    <row r="9" spans="1:4" x14ac:dyDescent="0.25">
      <c r="A9">
        <v>8</v>
      </c>
      <c r="B9" s="27">
        <v>193100</v>
      </c>
      <c r="C9" s="28">
        <f>(Таблица4[[#This Row],[Выручка]]-B8)/B8</f>
        <v>0.12990052662375659</v>
      </c>
      <c r="D9" s="32">
        <f>(Таблица4[[#This Row],[Выручка]]-$B$2)/$B$2</f>
        <v>0.28220451527224438</v>
      </c>
    </row>
    <row r="10" spans="1:4" x14ac:dyDescent="0.25">
      <c r="A10">
        <v>9</v>
      </c>
      <c r="B10" s="27">
        <v>201200</v>
      </c>
      <c r="C10" s="28">
        <f>(Таблица4[[#This Row],[Выручка]]-B9)/B9</f>
        <v>4.1947177628171933E-2</v>
      </c>
      <c r="D10" s="32">
        <f>(Таблица4[[#This Row],[Выручка]]-$B$2)/$B$2</f>
        <v>0.33598937583001326</v>
      </c>
    </row>
    <row r="11" spans="1:4" x14ac:dyDescent="0.25">
      <c r="A11">
        <v>10</v>
      </c>
      <c r="B11" s="27">
        <v>217500</v>
      </c>
      <c r="C11" s="28">
        <f>(Таблица4[[#This Row],[Выручка]]-B10)/B10</f>
        <v>8.1013916500994029E-2</v>
      </c>
      <c r="D11" s="32">
        <f>(Таблица4[[#This Row],[Выручка]]-$B$2)/$B$2</f>
        <v>0.44422310756972111</v>
      </c>
    </row>
    <row r="12" spans="1:4" x14ac:dyDescent="0.25">
      <c r="A12">
        <v>11</v>
      </c>
      <c r="B12" s="27">
        <v>198400</v>
      </c>
      <c r="C12" s="28">
        <f>(Таблица4[[#This Row],[Выручка]]-B11)/B11</f>
        <v>-8.7816091954022985E-2</v>
      </c>
      <c r="D12" s="32">
        <f>(Таблица4[[#This Row],[Выручка]]-$B$2)/$B$2</f>
        <v>0.31739707835325365</v>
      </c>
    </row>
    <row r="13" spans="1:4" x14ac:dyDescent="0.25">
      <c r="A13">
        <v>12</v>
      </c>
      <c r="B13" s="27">
        <v>191200</v>
      </c>
      <c r="C13" s="28">
        <f>(Таблица4[[#This Row],[Выручка]]-B12)/B12</f>
        <v>-3.6290322580645164E-2</v>
      </c>
      <c r="D13" s="32">
        <f>(Таблица4[[#This Row],[Выручка]]-$B$2)/$B$2</f>
        <v>0.26958831341301459</v>
      </c>
    </row>
    <row r="14" spans="1:4" x14ac:dyDescent="0.25">
      <c r="A14">
        <v>13</v>
      </c>
      <c r="B14" s="27">
        <v>205200</v>
      </c>
      <c r="C14" s="28">
        <f>(Таблица4[[#This Row],[Выручка]]-B13)/B13</f>
        <v>7.3221757322175729E-2</v>
      </c>
      <c r="D14" s="32">
        <f>(Таблица4[[#This Row],[Выручка]]-$B$2)/$B$2</f>
        <v>0.36254980079681276</v>
      </c>
    </row>
    <row r="15" spans="1:4" x14ac:dyDescent="0.25">
      <c r="A15">
        <v>14</v>
      </c>
      <c r="B15" s="27">
        <v>175800</v>
      </c>
      <c r="C15" s="28">
        <f>(Таблица4[[#This Row],[Выручка]]-B14)/B14</f>
        <v>-0.14327485380116958</v>
      </c>
      <c r="D15" s="32">
        <f>(Таблица4[[#This Row],[Выручка]]-$B$2)/$B$2</f>
        <v>0.16733067729083664</v>
      </c>
    </row>
    <row r="16" spans="1:4" x14ac:dyDescent="0.25">
      <c r="A16">
        <v>15</v>
      </c>
      <c r="B16" s="27">
        <v>195400</v>
      </c>
      <c r="C16" s="28">
        <f>(Таблица4[[#This Row],[Выручка]]-B15)/B15</f>
        <v>0.11149032992036405</v>
      </c>
      <c r="D16" s="32">
        <f>(Таблица4[[#This Row],[Выручка]]-$B$2)/$B$2</f>
        <v>0.29747675962815406</v>
      </c>
    </row>
    <row r="17" spans="1:4" x14ac:dyDescent="0.25">
      <c r="A17">
        <v>16</v>
      </c>
      <c r="B17" s="27">
        <v>192700</v>
      </c>
      <c r="C17" s="28">
        <f>(Таблица4[[#This Row],[Выручка]]-B16)/B16</f>
        <v>-1.3817809621289662E-2</v>
      </c>
      <c r="D17" s="32">
        <f>(Таблица4[[#This Row],[Выручка]]-$B$2)/$B$2</f>
        <v>0.27954847277556438</v>
      </c>
    </row>
    <row r="18" spans="1:4" x14ac:dyDescent="0.25">
      <c r="A18">
        <v>17</v>
      </c>
      <c r="B18" s="27">
        <v>219800</v>
      </c>
      <c r="C18" s="28">
        <f>(Таблица4[[#This Row],[Выручка]]-B17)/B17</f>
        <v>0.14063310845874416</v>
      </c>
      <c r="D18" s="32">
        <f>(Таблица4[[#This Row],[Выручка]]-$B$2)/$B$2</f>
        <v>0.45949535192563079</v>
      </c>
    </row>
    <row r="19" spans="1:4" x14ac:dyDescent="0.25">
      <c r="A19">
        <v>18</v>
      </c>
      <c r="B19" s="27">
        <v>211200</v>
      </c>
      <c r="C19" s="28">
        <f>(Таблица4[[#This Row],[Выручка]]-B18)/B18</f>
        <v>-3.9126478616924476E-2</v>
      </c>
      <c r="D19" s="32">
        <f>(Таблица4[[#This Row],[Выручка]]-$B$2)/$B$2</f>
        <v>0.40239043824701193</v>
      </c>
    </row>
    <row r="20" spans="1:4" x14ac:dyDescent="0.25">
      <c r="A20">
        <v>19</v>
      </c>
      <c r="B20" s="27">
        <v>219900</v>
      </c>
      <c r="C20" s="28">
        <f>(Таблица4[[#This Row],[Выручка]]-B19)/B19</f>
        <v>4.1193181818181816E-2</v>
      </c>
      <c r="D20" s="32">
        <f>(Таблица4[[#This Row],[Выручка]]-$B$2)/$B$2</f>
        <v>0.46015936254980078</v>
      </c>
    </row>
    <row r="21" spans="1:4" x14ac:dyDescent="0.25">
      <c r="A21">
        <v>20</v>
      </c>
      <c r="B21" s="27">
        <v>205100</v>
      </c>
      <c r="C21" s="28">
        <f>(Таблица4[[#This Row],[Выручка]]-B20)/B20</f>
        <v>-6.7303319690768526E-2</v>
      </c>
      <c r="D21" s="32">
        <f>(Таблица4[[#This Row],[Выручка]]-$B$2)/$B$2</f>
        <v>0.36188579017264277</v>
      </c>
    </row>
    <row r="22" spans="1:4" x14ac:dyDescent="0.25">
      <c r="A22">
        <v>21</v>
      </c>
      <c r="B22" s="27">
        <v>232700</v>
      </c>
      <c r="C22" s="28">
        <f>(Таблица4[[#This Row],[Выручка]]-B21)/B21</f>
        <v>0.13456850316918575</v>
      </c>
      <c r="D22" s="32">
        <f>(Таблица4[[#This Row],[Выручка]]-$B$2)/$B$2</f>
        <v>0.54515272244355906</v>
      </c>
    </row>
    <row r="23" spans="1:4" x14ac:dyDescent="0.25">
      <c r="A23">
        <v>22</v>
      </c>
      <c r="B23" s="27">
        <v>231400</v>
      </c>
      <c r="C23" s="28">
        <f>(Таблица4[[#This Row],[Выручка]]-B22)/B22</f>
        <v>-5.5865921787709499E-3</v>
      </c>
      <c r="D23" s="32">
        <f>(Таблица4[[#This Row],[Выручка]]-$B$2)/$B$2</f>
        <v>0.53652058432934924</v>
      </c>
    </row>
    <row r="24" spans="1:4" x14ac:dyDescent="0.25">
      <c r="A24">
        <v>23</v>
      </c>
      <c r="B24" s="27">
        <v>219000</v>
      </c>
      <c r="C24" s="28">
        <f>(Таблица4[[#This Row],[Выручка]]-B23)/B23</f>
        <v>-5.3586862575626622E-2</v>
      </c>
      <c r="D24" s="32">
        <f>(Таблица4[[#This Row],[Выручка]]-$B$2)/$B$2</f>
        <v>0.4541832669322709</v>
      </c>
    </row>
    <row r="25" spans="1:4" x14ac:dyDescent="0.25">
      <c r="A25">
        <v>24</v>
      </c>
      <c r="B25" s="27">
        <v>262200</v>
      </c>
      <c r="C25" s="28">
        <f>(Таблица4[[#This Row],[Выручка]]-B24)/B24</f>
        <v>0.19726027397260273</v>
      </c>
      <c r="D25" s="32">
        <f>(Таблица4[[#This Row],[Выручка]]-$B$2)/$B$2</f>
        <v>0.74103585657370519</v>
      </c>
    </row>
    <row r="26" spans="1:4" x14ac:dyDescent="0.25">
      <c r="A26">
        <v>25</v>
      </c>
      <c r="B26" s="27">
        <v>249400</v>
      </c>
      <c r="C26" s="28">
        <f>(Таблица4[[#This Row],[Выручка]]-B25)/B25</f>
        <v>-4.8817696414950422E-2</v>
      </c>
      <c r="D26" s="32">
        <f>(Таблица4[[#This Row],[Выручка]]-$B$2)/$B$2</f>
        <v>0.65604249667994685</v>
      </c>
    </row>
    <row r="27" spans="1:4" x14ac:dyDescent="0.25">
      <c r="A27">
        <v>26</v>
      </c>
      <c r="B27" s="27">
        <v>207700</v>
      </c>
      <c r="C27" s="28">
        <f>(Таблица4[[#This Row],[Выручка]]-B26)/B26</f>
        <v>-0.16720128307939053</v>
      </c>
      <c r="D27" s="32">
        <f>(Таблица4[[#This Row],[Выручка]]-$B$2)/$B$2</f>
        <v>0.37915006640106241</v>
      </c>
    </row>
    <row r="28" spans="1:4" x14ac:dyDescent="0.25">
      <c r="A28">
        <v>27</v>
      </c>
      <c r="B28" s="27">
        <v>248600</v>
      </c>
      <c r="C28" s="28">
        <f>(Таблица4[[#This Row],[Выручка]]-B27)/B27</f>
        <v>0.19691863264323545</v>
      </c>
      <c r="D28" s="32">
        <f>(Таблица4[[#This Row],[Выручка]]-$B$2)/$B$2</f>
        <v>0.65073041168658696</v>
      </c>
    </row>
    <row r="29" spans="1:4" x14ac:dyDescent="0.25">
      <c r="A29">
        <v>28</v>
      </c>
      <c r="B29" s="27">
        <v>231100</v>
      </c>
      <c r="C29" s="28">
        <f>(Таблица4[[#This Row],[Выручка]]-B28)/B28</f>
        <v>-7.0394207562349154E-2</v>
      </c>
      <c r="D29" s="32">
        <f>(Таблица4[[#This Row],[Выручка]]-$B$2)/$B$2</f>
        <v>0.53452855245683928</v>
      </c>
    </row>
    <row r="30" spans="1:4" x14ac:dyDescent="0.25">
      <c r="A30">
        <v>29</v>
      </c>
      <c r="B30" s="27">
        <v>255800</v>
      </c>
      <c r="C30" s="28">
        <f>(Таблица4[[#This Row],[Выручка]]-B29)/B29</f>
        <v>0.10688013846819559</v>
      </c>
      <c r="D30" s="32">
        <f>(Таблица4[[#This Row],[Выручка]]-$B$2)/$B$2</f>
        <v>0.69853917662682607</v>
      </c>
    </row>
    <row r="31" spans="1:4" x14ac:dyDescent="0.25">
      <c r="A31">
        <v>30</v>
      </c>
      <c r="B31" s="27">
        <v>243500</v>
      </c>
      <c r="C31" s="28">
        <f>(Таблица4[[#This Row],[Выручка]]-B30)/B30</f>
        <v>-4.8084440969507425E-2</v>
      </c>
      <c r="D31" s="32">
        <f>(Таблица4[[#This Row],[Выручка]]-$B$2)/$B$2</f>
        <v>0.61686586985391767</v>
      </c>
    </row>
    <row r="32" spans="1:4" x14ac:dyDescent="0.25">
      <c r="A32">
        <v>31</v>
      </c>
      <c r="B32" s="27">
        <v>252700</v>
      </c>
      <c r="C32" s="28">
        <f>(Таблица4[[#This Row],[Выручка]]-B31)/B31</f>
        <v>3.7782340862422999E-2</v>
      </c>
      <c r="D32" s="32">
        <f>(Таблица4[[#This Row],[Выручка]]-$B$2)/$B$2</f>
        <v>0.67795484727755639</v>
      </c>
    </row>
    <row r="33" spans="1:4" x14ac:dyDescent="0.25">
      <c r="A33">
        <v>32</v>
      </c>
      <c r="B33" s="27">
        <v>268400</v>
      </c>
      <c r="C33" s="28">
        <f>(Таблица4[[#This Row],[Выручка]]-B32)/B32</f>
        <v>6.2129006727344678E-2</v>
      </c>
      <c r="D33" s="32">
        <f>(Таблица4[[#This Row],[Выручка]]-$B$2)/$B$2</f>
        <v>0.78220451527224433</v>
      </c>
    </row>
    <row r="34" spans="1:4" x14ac:dyDescent="0.25">
      <c r="A34">
        <v>33</v>
      </c>
      <c r="B34" s="27">
        <v>280600</v>
      </c>
      <c r="C34" s="28">
        <f>(Таблица4[[#This Row],[Выручка]]-B33)/B33</f>
        <v>4.5454545454545456E-2</v>
      </c>
      <c r="D34" s="32">
        <f>(Таблица4[[#This Row],[Выручка]]-$B$2)/$B$2</f>
        <v>0.86321381142098275</v>
      </c>
    </row>
    <row r="35" spans="1:4" x14ac:dyDescent="0.25">
      <c r="A35">
        <v>34</v>
      </c>
      <c r="B35" s="27">
        <v>274200</v>
      </c>
      <c r="C35" s="28">
        <f>(Таблица4[[#This Row],[Выручка]]-B34)/B34</f>
        <v>-2.2808267997148968E-2</v>
      </c>
      <c r="D35" s="32">
        <f>(Таблица4[[#This Row],[Выручка]]-$B$2)/$B$2</f>
        <v>0.82071713147410363</v>
      </c>
    </row>
    <row r="36" spans="1:4" x14ac:dyDescent="0.25">
      <c r="A36">
        <v>35</v>
      </c>
      <c r="B36" s="27">
        <v>280300</v>
      </c>
      <c r="C36" s="28">
        <f>(Таблица4[[#This Row],[Выручка]]-B35)/B35</f>
        <v>2.224653537563822E-2</v>
      </c>
      <c r="D36" s="32">
        <f>(Таблица4[[#This Row],[Выручка]]-$B$2)/$B$2</f>
        <v>0.86122177954847279</v>
      </c>
    </row>
    <row r="37" spans="1:4" x14ac:dyDescent="0.25">
      <c r="A37">
        <v>36</v>
      </c>
      <c r="B37" s="27">
        <v>318700</v>
      </c>
      <c r="C37" s="28">
        <f>(Таблица4[[#This Row],[Выручка]]-B36)/B36</f>
        <v>0.13699607563325009</v>
      </c>
      <c r="D37" s="32">
        <f>(Таблица4[[#This Row],[Выручка]]-$B$2)/$B$2</f>
        <v>1.1162018592297476</v>
      </c>
    </row>
    <row r="39" spans="1:4" x14ac:dyDescent="0.25">
      <c r="B39" s="12" t="s">
        <v>101</v>
      </c>
      <c r="C39" s="12" t="s">
        <v>103</v>
      </c>
    </row>
    <row r="40" spans="1:4" x14ac:dyDescent="0.25">
      <c r="A40" s="33" t="s">
        <v>98</v>
      </c>
      <c r="B40" s="34" t="s">
        <v>99</v>
      </c>
      <c r="C40" s="35" t="s">
        <v>100</v>
      </c>
    </row>
    <row r="41" spans="1:4" x14ac:dyDescent="0.25">
      <c r="A41" s="12">
        <v>37</v>
      </c>
      <c r="B41" s="38">
        <f>_xlfn.FORECAST.LINEAR(A41,$B$2:$B$37,$A$2:$A$37)</f>
        <v>282843.01587301586</v>
      </c>
      <c r="C41" s="38">
        <f>_xlfn.FORECAST.ETS(A41,$B$2:$B$37,$A$2:$A$37)</f>
        <v>285343.95112574729</v>
      </c>
    </row>
    <row r="42" spans="1:4" x14ac:dyDescent="0.25">
      <c r="A42" s="12">
        <v>38</v>
      </c>
      <c r="B42" s="38">
        <f t="shared" ref="B42:B52" si="0">_xlfn.FORECAST.LINEAR(A42,$B$2:$B$37,$A$2:$A$37)</f>
        <v>286331.22694122698</v>
      </c>
      <c r="C42" s="38">
        <f t="shared" ref="C42:C52" si="1">_xlfn.FORECAST.ETS(A42,$B$2:$B$37,$A$2:$A$37)</f>
        <v>288909.48521203845</v>
      </c>
    </row>
    <row r="43" spans="1:4" x14ac:dyDescent="0.25">
      <c r="A43" s="12">
        <v>39</v>
      </c>
      <c r="B43" s="38">
        <f t="shared" si="0"/>
        <v>289819.43800943799</v>
      </c>
      <c r="C43" s="38">
        <f t="shared" si="1"/>
        <v>292475.0192983296</v>
      </c>
    </row>
    <row r="44" spans="1:4" x14ac:dyDescent="0.25">
      <c r="A44" s="12">
        <v>40</v>
      </c>
      <c r="B44" s="38">
        <f t="shared" si="0"/>
        <v>293307.64907764911</v>
      </c>
      <c r="C44" s="38">
        <f t="shared" si="1"/>
        <v>296040.55338462075</v>
      </c>
    </row>
    <row r="45" spans="1:4" x14ac:dyDescent="0.25">
      <c r="A45" s="12">
        <v>41</v>
      </c>
      <c r="B45" s="38">
        <f t="shared" si="0"/>
        <v>296795.86014586012</v>
      </c>
      <c r="C45" s="38">
        <f t="shared" si="1"/>
        <v>299606.08747091191</v>
      </c>
    </row>
    <row r="46" spans="1:4" x14ac:dyDescent="0.25">
      <c r="A46" s="12">
        <v>42</v>
      </c>
      <c r="B46" s="38">
        <f t="shared" si="0"/>
        <v>300284.07121407124</v>
      </c>
      <c r="C46" s="38">
        <f t="shared" si="1"/>
        <v>303171.62155720306</v>
      </c>
    </row>
    <row r="47" spans="1:4" x14ac:dyDescent="0.25">
      <c r="A47" s="12">
        <v>43</v>
      </c>
      <c r="B47" s="38">
        <f t="shared" si="0"/>
        <v>303772.28228228231</v>
      </c>
      <c r="C47" s="38">
        <f t="shared" si="1"/>
        <v>306737.15564349422</v>
      </c>
    </row>
    <row r="48" spans="1:4" x14ac:dyDescent="0.25">
      <c r="A48" s="12">
        <v>44</v>
      </c>
      <c r="B48" s="38">
        <f t="shared" si="0"/>
        <v>307260.49335049337</v>
      </c>
      <c r="C48" s="38">
        <f t="shared" si="1"/>
        <v>310302.68972978543</v>
      </c>
    </row>
    <row r="49" spans="1:6" x14ac:dyDescent="0.25">
      <c r="A49" s="12">
        <v>45</v>
      </c>
      <c r="B49" s="38">
        <f t="shared" si="0"/>
        <v>310748.70441870444</v>
      </c>
      <c r="C49" s="38">
        <f t="shared" si="1"/>
        <v>313868.22381607658</v>
      </c>
    </row>
    <row r="50" spans="1:6" x14ac:dyDescent="0.25">
      <c r="A50" s="12">
        <v>46</v>
      </c>
      <c r="B50" s="38">
        <f t="shared" si="0"/>
        <v>314236.9154869155</v>
      </c>
      <c r="C50" s="38">
        <f t="shared" si="1"/>
        <v>317433.75790236774</v>
      </c>
    </row>
    <row r="51" spans="1:6" x14ac:dyDescent="0.25">
      <c r="A51" s="12">
        <v>47</v>
      </c>
      <c r="B51" s="38">
        <f t="shared" si="0"/>
        <v>317725.12655512657</v>
      </c>
      <c r="C51" s="38">
        <f t="shared" si="1"/>
        <v>320999.29198865889</v>
      </c>
    </row>
    <row r="52" spans="1:6" x14ac:dyDescent="0.25">
      <c r="A52" s="12">
        <v>48</v>
      </c>
      <c r="B52" s="38">
        <f t="shared" si="0"/>
        <v>321213.33762333763</v>
      </c>
      <c r="C52" s="38">
        <f t="shared" si="1"/>
        <v>324564.82607495005</v>
      </c>
    </row>
    <row r="55" spans="1:6" x14ac:dyDescent="0.25">
      <c r="B55" s="37" t="s">
        <v>102</v>
      </c>
    </row>
    <row r="56" spans="1:6" x14ac:dyDescent="0.25">
      <c r="A56" s="33" t="s">
        <v>98</v>
      </c>
      <c r="B56" s="34" t="s">
        <v>99</v>
      </c>
      <c r="C56" s="35" t="s">
        <v>100</v>
      </c>
      <c r="F56" s="50" t="s">
        <v>137</v>
      </c>
    </row>
    <row r="57" spans="1:6" x14ac:dyDescent="0.25">
      <c r="A57" s="12">
        <v>37</v>
      </c>
      <c r="B57" s="36" t="e" cm="1">
        <f t="array" aca="1" ref="B57" ca="1">прогноз()</f>
        <v>#NAME?</v>
      </c>
    </row>
    <row r="58" spans="1:6" x14ac:dyDescent="0.25">
      <c r="A58" s="12">
        <v>38</v>
      </c>
    </row>
    <row r="59" spans="1:6" x14ac:dyDescent="0.25">
      <c r="A59" s="12">
        <v>39</v>
      </c>
    </row>
    <row r="60" spans="1:6" x14ac:dyDescent="0.25">
      <c r="A60" s="12">
        <v>40</v>
      </c>
    </row>
    <row r="61" spans="1:6" x14ac:dyDescent="0.25">
      <c r="A61" s="12">
        <v>41</v>
      </c>
    </row>
    <row r="62" spans="1:6" x14ac:dyDescent="0.25">
      <c r="A62" s="12">
        <v>42</v>
      </c>
    </row>
    <row r="63" spans="1:6" x14ac:dyDescent="0.25">
      <c r="A63" s="12">
        <v>43</v>
      </c>
    </row>
    <row r="64" spans="1:6" x14ac:dyDescent="0.25">
      <c r="A64" s="12">
        <v>44</v>
      </c>
    </row>
    <row r="65" spans="1:1" x14ac:dyDescent="0.25">
      <c r="A65" s="12">
        <v>45</v>
      </c>
    </row>
    <row r="66" spans="1:1" x14ac:dyDescent="0.25">
      <c r="A66" s="12">
        <v>46</v>
      </c>
    </row>
    <row r="67" spans="1:1" x14ac:dyDescent="0.25">
      <c r="A67" s="12">
        <v>47</v>
      </c>
    </row>
    <row r="68" spans="1:1" x14ac:dyDescent="0.25">
      <c r="A68" s="12">
        <v>48</v>
      </c>
    </row>
  </sheetData>
  <conditionalFormatting sqref="C1:D38 C53:D1048576 C40:D40 D39 D41:D5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0A8D-CD23-5C45-A363-56DFE234FBE4}">
  <dimension ref="A1:T68"/>
  <sheetViews>
    <sheetView topLeftCell="E24" workbookViewId="0">
      <selection activeCell="L55" sqref="L55"/>
    </sheetView>
  </sheetViews>
  <sheetFormatPr defaultColWidth="11" defaultRowHeight="15.75" x14ac:dyDescent="0.25"/>
  <cols>
    <col min="1" max="1" width="27.25" bestFit="1" customWidth="1"/>
    <col min="2" max="2" width="12.5" bestFit="1" customWidth="1"/>
    <col min="4" max="4" width="13.375" bestFit="1" customWidth="1"/>
    <col min="5" max="5" width="12.25" customWidth="1"/>
    <col min="8" max="8" width="2.25" customWidth="1"/>
    <col min="9" max="9" width="2.125" customWidth="1"/>
    <col min="10" max="10" width="26.875" bestFit="1" customWidth="1"/>
    <col min="11" max="11" width="15.125" bestFit="1" customWidth="1"/>
    <col min="12" max="12" width="21.125" bestFit="1" customWidth="1"/>
    <col min="13" max="13" width="14.75" bestFit="1" customWidth="1"/>
    <col min="14" max="14" width="23.5" customWidth="1"/>
    <col min="15" max="15" width="13.875" bestFit="1" customWidth="1"/>
    <col min="16" max="16" width="12.625" bestFit="1" customWidth="1"/>
    <col min="17" max="17" width="13.875" bestFit="1" customWidth="1"/>
    <col min="18" max="18" width="14.25" bestFit="1" customWidth="1"/>
  </cols>
  <sheetData>
    <row r="1" spans="1:15" x14ac:dyDescent="0.25">
      <c r="A1" s="12" t="s">
        <v>21</v>
      </c>
    </row>
    <row r="2" spans="1:15" x14ac:dyDescent="0.25">
      <c r="A2" s="43" t="s">
        <v>105</v>
      </c>
      <c r="B2" s="43" t="s">
        <v>104</v>
      </c>
      <c r="C2" s="43" t="s">
        <v>106</v>
      </c>
      <c r="J2" s="12" t="s">
        <v>108</v>
      </c>
    </row>
    <row r="3" spans="1:15" ht="16.5" thickBot="1" x14ac:dyDescent="0.3">
      <c r="A3" s="1">
        <v>3</v>
      </c>
      <c r="B3" s="1">
        <v>5</v>
      </c>
      <c r="C3" s="1">
        <v>69.25</v>
      </c>
    </row>
    <row r="4" spans="1:15" x14ac:dyDescent="0.25">
      <c r="A4" s="1">
        <v>13</v>
      </c>
      <c r="B4" s="1">
        <v>2</v>
      </c>
      <c r="C4" s="1">
        <v>78.25</v>
      </c>
      <c r="J4" s="41" t="s">
        <v>109</v>
      </c>
      <c r="K4" s="39"/>
    </row>
    <row r="5" spans="1:15" x14ac:dyDescent="0.25">
      <c r="A5" s="1">
        <v>8</v>
      </c>
      <c r="B5" s="1">
        <v>4</v>
      </c>
      <c r="C5" s="1">
        <v>87.5</v>
      </c>
      <c r="J5" t="s">
        <v>110</v>
      </c>
      <c r="K5">
        <v>0.52698852830600984</v>
      </c>
    </row>
    <row r="6" spans="1:15" x14ac:dyDescent="0.25">
      <c r="A6" s="1">
        <v>14</v>
      </c>
      <c r="B6" s="1">
        <v>3</v>
      </c>
      <c r="C6" s="1">
        <v>89.25</v>
      </c>
      <c r="J6" t="s">
        <v>111</v>
      </c>
      <c r="K6" s="40">
        <v>0.27771690896613416</v>
      </c>
      <c r="L6" t="s">
        <v>122</v>
      </c>
    </row>
    <row r="7" spans="1:15" x14ac:dyDescent="0.25">
      <c r="A7" s="1">
        <v>4</v>
      </c>
      <c r="B7" s="1">
        <v>1</v>
      </c>
      <c r="C7" s="1">
        <v>78.75</v>
      </c>
      <c r="J7" t="s">
        <v>112</v>
      </c>
      <c r="K7">
        <v>0.23759007057536385</v>
      </c>
    </row>
    <row r="8" spans="1:15" x14ac:dyDescent="0.25">
      <c r="A8" s="1">
        <v>19</v>
      </c>
      <c r="B8" s="1">
        <v>1</v>
      </c>
      <c r="C8" s="1">
        <v>75.5</v>
      </c>
      <c r="J8" t="s">
        <v>23</v>
      </c>
      <c r="K8">
        <v>6.7190085370273245</v>
      </c>
    </row>
    <row r="9" spans="1:15" ht="16.5" thickBot="1" x14ac:dyDescent="0.3">
      <c r="A9" s="1">
        <v>6</v>
      </c>
      <c r="B9" s="1">
        <v>2</v>
      </c>
      <c r="C9" s="1">
        <v>70.5</v>
      </c>
      <c r="J9" s="7" t="s">
        <v>71</v>
      </c>
      <c r="K9" s="7">
        <v>20</v>
      </c>
    </row>
    <row r="10" spans="1:15" x14ac:dyDescent="0.25">
      <c r="A10" s="1">
        <v>10</v>
      </c>
      <c r="B10" s="1">
        <v>2</v>
      </c>
      <c r="C10" s="1">
        <v>79.75</v>
      </c>
    </row>
    <row r="11" spans="1:15" ht="16.5" thickBot="1" x14ac:dyDescent="0.3">
      <c r="A11" s="1">
        <v>18</v>
      </c>
      <c r="B11" s="1">
        <v>4</v>
      </c>
      <c r="C11" s="1">
        <v>92.5</v>
      </c>
      <c r="J11" s="12" t="s">
        <v>51</v>
      </c>
    </row>
    <row r="12" spans="1:15" x14ac:dyDescent="0.25">
      <c r="A12" s="1">
        <v>20</v>
      </c>
      <c r="B12" s="1">
        <v>4</v>
      </c>
      <c r="C12" s="1">
        <v>94.5</v>
      </c>
      <c r="J12" s="8"/>
      <c r="K12" s="8" t="s">
        <v>54</v>
      </c>
      <c r="L12" s="8" t="s">
        <v>53</v>
      </c>
      <c r="M12" s="8" t="s">
        <v>55</v>
      </c>
      <c r="N12" s="8" t="s">
        <v>56</v>
      </c>
      <c r="O12" s="8" t="s">
        <v>116</v>
      </c>
    </row>
    <row r="13" spans="1:15" x14ac:dyDescent="0.25">
      <c r="A13" s="1">
        <v>7</v>
      </c>
      <c r="B13" s="1">
        <v>1</v>
      </c>
      <c r="C13" s="1">
        <v>82.75</v>
      </c>
      <c r="J13" t="s">
        <v>113</v>
      </c>
      <c r="K13">
        <v>1</v>
      </c>
      <c r="L13">
        <v>312.44801202837073</v>
      </c>
      <c r="M13">
        <v>312.44801202837073</v>
      </c>
      <c r="N13">
        <v>6.9209765858356906</v>
      </c>
      <c r="O13">
        <v>1.6963635707101684E-2</v>
      </c>
    </row>
    <row r="14" spans="1:15" x14ac:dyDescent="0.25">
      <c r="A14" s="1">
        <v>15</v>
      </c>
      <c r="B14" s="1">
        <v>1.5</v>
      </c>
      <c r="C14" s="1">
        <v>84.5</v>
      </c>
      <c r="J14" t="s">
        <v>114</v>
      </c>
      <c r="K14">
        <v>18</v>
      </c>
      <c r="L14">
        <v>812.61136297162909</v>
      </c>
      <c r="M14">
        <v>45.145075720646062</v>
      </c>
    </row>
    <row r="15" spans="1:15" ht="16.5" thickBot="1" x14ac:dyDescent="0.3">
      <c r="A15" s="1">
        <v>11</v>
      </c>
      <c r="B15" s="1">
        <v>2</v>
      </c>
      <c r="C15" s="1">
        <v>78.5</v>
      </c>
      <c r="J15" s="7" t="s">
        <v>61</v>
      </c>
      <c r="K15" s="7">
        <v>19</v>
      </c>
      <c r="L15" s="7">
        <v>1125.0593749999998</v>
      </c>
      <c r="M15" s="7"/>
      <c r="N15" s="7"/>
      <c r="O15" s="7"/>
    </row>
    <row r="16" spans="1:15" ht="16.5" thickBot="1" x14ac:dyDescent="0.3">
      <c r="A16" s="1">
        <v>17</v>
      </c>
      <c r="B16" s="1">
        <v>2</v>
      </c>
      <c r="C16" s="1">
        <v>80.5</v>
      </c>
    </row>
    <row r="17" spans="1:18" x14ac:dyDescent="0.25">
      <c r="A17" s="1">
        <v>1</v>
      </c>
      <c r="B17" s="1">
        <v>5</v>
      </c>
      <c r="C17" s="1">
        <v>95.5</v>
      </c>
      <c r="J17" s="8"/>
      <c r="K17" s="8" t="s">
        <v>117</v>
      </c>
      <c r="L17" s="8" t="s">
        <v>23</v>
      </c>
      <c r="M17" s="8" t="s">
        <v>73</v>
      </c>
      <c r="N17" s="8" t="s">
        <v>57</v>
      </c>
      <c r="O17" s="8" t="s">
        <v>118</v>
      </c>
      <c r="P17" s="8" t="s">
        <v>119</v>
      </c>
      <c r="Q17" s="8" t="s">
        <v>120</v>
      </c>
      <c r="R17" s="8" t="s">
        <v>121</v>
      </c>
    </row>
    <row r="18" spans="1:18" x14ac:dyDescent="0.25">
      <c r="A18" s="1">
        <v>16</v>
      </c>
      <c r="B18" s="1">
        <v>2</v>
      </c>
      <c r="C18" s="1">
        <v>83.75</v>
      </c>
      <c r="J18" t="s">
        <v>126</v>
      </c>
      <c r="K18" s="40">
        <v>75.611216730038024</v>
      </c>
      <c r="L18">
        <v>2.7792881487529781</v>
      </c>
      <c r="M18">
        <v>27.205245618006021</v>
      </c>
      <c r="N18" s="46">
        <v>0</v>
      </c>
      <c r="O18">
        <v>69.772149002142186</v>
      </c>
      <c r="P18">
        <v>81.450284457933861</v>
      </c>
      <c r="Q18">
        <v>69.772149002142186</v>
      </c>
      <c r="R18">
        <v>81.450284457933861</v>
      </c>
    </row>
    <row r="19" spans="1:18" ht="16.5" thickBot="1" x14ac:dyDescent="0.3">
      <c r="A19" s="1">
        <v>2</v>
      </c>
      <c r="B19" s="1">
        <v>0</v>
      </c>
      <c r="C19" s="1">
        <v>70</v>
      </c>
      <c r="J19" s="7" t="s">
        <v>104</v>
      </c>
      <c r="K19" s="44">
        <v>2.7038607780052657</v>
      </c>
      <c r="L19" s="7">
        <v>1.0277811209864871</v>
      </c>
      <c r="M19" s="7">
        <v>2.630774902160141</v>
      </c>
      <c r="N19" s="44">
        <v>1.6963635707101597E-2</v>
      </c>
      <c r="O19" s="7">
        <v>0.54457276838111435</v>
      </c>
      <c r="P19" s="7">
        <v>4.8631487876294166</v>
      </c>
      <c r="Q19" s="7">
        <v>0.54457276838111435</v>
      </c>
      <c r="R19" s="7">
        <v>4.8631487876294166</v>
      </c>
    </row>
    <row r="20" spans="1:18" x14ac:dyDescent="0.25">
      <c r="A20" s="1">
        <v>9</v>
      </c>
      <c r="B20" s="1">
        <v>0</v>
      </c>
      <c r="C20" s="1">
        <v>79</v>
      </c>
      <c r="N20" t="s">
        <v>123</v>
      </c>
    </row>
    <row r="21" spans="1:18" x14ac:dyDescent="0.25">
      <c r="A21" s="1">
        <v>5</v>
      </c>
      <c r="B21" s="1">
        <v>1</v>
      </c>
      <c r="C21" s="1">
        <v>77.5</v>
      </c>
    </row>
    <row r="22" spans="1:18" x14ac:dyDescent="0.25">
      <c r="A22" s="1">
        <v>12</v>
      </c>
      <c r="B22" s="1">
        <v>3</v>
      </c>
      <c r="C22" s="1">
        <v>87.5</v>
      </c>
      <c r="J22" s="45" t="s">
        <v>124</v>
      </c>
    </row>
    <row r="23" spans="1:18" x14ac:dyDescent="0.25">
      <c r="J23" s="45" t="s">
        <v>125</v>
      </c>
      <c r="K23">
        <f>K18+3.5*K19</f>
        <v>85.074729453056449</v>
      </c>
    </row>
    <row r="27" spans="1:18" x14ac:dyDescent="0.25">
      <c r="A27" s="42" t="s">
        <v>107</v>
      </c>
    </row>
    <row r="28" spans="1:18" x14ac:dyDescent="0.25">
      <c r="A28" s="43" t="s">
        <v>127</v>
      </c>
      <c r="B28" s="43" t="s">
        <v>128</v>
      </c>
      <c r="C28" s="43" t="s">
        <v>129</v>
      </c>
      <c r="D28" s="43" t="s">
        <v>130</v>
      </c>
      <c r="E28" s="43" t="s">
        <v>131</v>
      </c>
      <c r="L28" s="12" t="s">
        <v>108</v>
      </c>
    </row>
    <row r="29" spans="1:18" ht="16.5" thickBot="1" x14ac:dyDescent="0.3">
      <c r="A29" s="2">
        <v>1602</v>
      </c>
      <c r="B29" s="1">
        <v>3</v>
      </c>
      <c r="C29" s="1">
        <v>2</v>
      </c>
      <c r="D29" s="1">
        <v>8</v>
      </c>
      <c r="E29" s="3">
        <v>1600</v>
      </c>
    </row>
    <row r="30" spans="1:18" x14ac:dyDescent="0.25">
      <c r="A30" s="2">
        <v>956</v>
      </c>
      <c r="B30" s="1">
        <v>1</v>
      </c>
      <c r="C30" s="1">
        <v>1.5</v>
      </c>
      <c r="D30" s="1">
        <v>5</v>
      </c>
      <c r="E30" s="3">
        <v>900</v>
      </c>
      <c r="L30" s="39" t="s">
        <v>109</v>
      </c>
      <c r="M30" s="39"/>
    </row>
    <row r="31" spans="1:18" x14ac:dyDescent="0.25">
      <c r="A31" s="2">
        <v>1462</v>
      </c>
      <c r="B31" s="1">
        <v>2</v>
      </c>
      <c r="C31" s="1">
        <v>1</v>
      </c>
      <c r="D31" s="1">
        <v>8</v>
      </c>
      <c r="E31" s="3">
        <v>1185</v>
      </c>
      <c r="L31" t="s">
        <v>110</v>
      </c>
      <c r="M31">
        <v>0.90554404406710798</v>
      </c>
    </row>
    <row r="32" spans="1:18" x14ac:dyDescent="0.25">
      <c r="A32" s="2">
        <v>1059</v>
      </c>
      <c r="B32" s="1">
        <v>2</v>
      </c>
      <c r="C32" s="1">
        <v>2</v>
      </c>
      <c r="D32" s="1">
        <v>5</v>
      </c>
      <c r="E32" s="3">
        <v>1039</v>
      </c>
      <c r="L32" t="s">
        <v>111</v>
      </c>
      <c r="M32" s="40">
        <v>0.82001001574541232</v>
      </c>
      <c r="N32" t="s">
        <v>132</v>
      </c>
    </row>
    <row r="33" spans="1:20" x14ac:dyDescent="0.25">
      <c r="A33" s="2">
        <v>1568</v>
      </c>
      <c r="B33" s="1">
        <v>3</v>
      </c>
      <c r="C33" s="1">
        <v>2.5</v>
      </c>
      <c r="D33" s="1">
        <v>10</v>
      </c>
      <c r="E33" s="3">
        <v>2400</v>
      </c>
      <c r="L33" t="s">
        <v>112</v>
      </c>
      <c r="M33">
        <v>0.79943973183060224</v>
      </c>
    </row>
    <row r="34" spans="1:20" x14ac:dyDescent="0.25">
      <c r="A34" s="2">
        <v>1581</v>
      </c>
      <c r="B34" s="1">
        <v>3</v>
      </c>
      <c r="C34" s="1">
        <v>3</v>
      </c>
      <c r="D34" s="1">
        <v>9</v>
      </c>
      <c r="E34" s="3">
        <v>1518</v>
      </c>
      <c r="L34" t="s">
        <v>23</v>
      </c>
      <c r="M34">
        <v>190.24421971753844</v>
      </c>
    </row>
    <row r="35" spans="1:20" ht="16.5" thickBot="1" x14ac:dyDescent="0.3">
      <c r="A35" s="1">
        <v>846</v>
      </c>
      <c r="B35" s="1">
        <v>1</v>
      </c>
      <c r="C35" s="1">
        <v>1.5</v>
      </c>
      <c r="D35" s="1">
        <v>8</v>
      </c>
      <c r="E35" s="3">
        <v>990</v>
      </c>
      <c r="L35" s="7" t="s">
        <v>71</v>
      </c>
      <c r="M35" s="7">
        <v>40</v>
      </c>
    </row>
    <row r="36" spans="1:20" x14ac:dyDescent="0.25">
      <c r="A36" s="2">
        <v>1056</v>
      </c>
      <c r="B36" s="1">
        <v>2</v>
      </c>
      <c r="C36" s="1">
        <v>2</v>
      </c>
      <c r="D36" s="1">
        <v>7</v>
      </c>
      <c r="E36" s="3">
        <v>975</v>
      </c>
    </row>
    <row r="37" spans="1:20" ht="16.5" thickBot="1" x14ac:dyDescent="0.3">
      <c r="A37" s="1">
        <v>939</v>
      </c>
      <c r="B37" s="1">
        <v>1</v>
      </c>
      <c r="C37" s="1">
        <v>1</v>
      </c>
      <c r="D37" s="1">
        <v>4</v>
      </c>
      <c r="E37" s="3">
        <v>859</v>
      </c>
      <c r="L37" t="s">
        <v>51</v>
      </c>
    </row>
    <row r="38" spans="1:20" x14ac:dyDescent="0.25">
      <c r="A38" s="1">
        <v>762</v>
      </c>
      <c r="B38" s="1">
        <v>1</v>
      </c>
      <c r="C38" s="1">
        <v>1</v>
      </c>
      <c r="D38" s="1">
        <v>5</v>
      </c>
      <c r="E38" s="3">
        <v>800</v>
      </c>
      <c r="L38" s="8"/>
      <c r="M38" s="8" t="s">
        <v>54</v>
      </c>
      <c r="N38" s="8" t="s">
        <v>53</v>
      </c>
      <c r="O38" s="8" t="s">
        <v>55</v>
      </c>
      <c r="P38" s="8" t="s">
        <v>56</v>
      </c>
      <c r="Q38" s="8" t="s">
        <v>116</v>
      </c>
    </row>
    <row r="39" spans="1:20" x14ac:dyDescent="0.25">
      <c r="A39" s="2">
        <v>1926</v>
      </c>
      <c r="B39" s="1">
        <v>4</v>
      </c>
      <c r="C39" s="1">
        <v>2.5</v>
      </c>
      <c r="D39" s="1">
        <v>7</v>
      </c>
      <c r="E39" s="3">
        <v>1950</v>
      </c>
      <c r="L39" t="s">
        <v>113</v>
      </c>
      <c r="M39">
        <v>4</v>
      </c>
      <c r="N39">
        <v>5771142.5652422737</v>
      </c>
      <c r="O39">
        <v>1442785.6413105684</v>
      </c>
      <c r="P39">
        <v>39.863816131143828</v>
      </c>
      <c r="Q39">
        <v>1.4221954038898608E-12</v>
      </c>
    </row>
    <row r="40" spans="1:20" x14ac:dyDescent="0.25">
      <c r="A40" s="1">
        <v>902</v>
      </c>
      <c r="B40" s="1">
        <v>2</v>
      </c>
      <c r="C40" s="1">
        <v>1.5</v>
      </c>
      <c r="D40" s="1">
        <v>9</v>
      </c>
      <c r="E40" s="3">
        <v>850</v>
      </c>
      <c r="L40" t="s">
        <v>114</v>
      </c>
      <c r="M40">
        <v>35</v>
      </c>
      <c r="N40">
        <v>1266750.2097577266</v>
      </c>
      <c r="O40">
        <v>36192.863135935047</v>
      </c>
    </row>
    <row r="41" spans="1:20" ht="16.5" thickBot="1" x14ac:dyDescent="0.3">
      <c r="A41" s="2">
        <v>1249</v>
      </c>
      <c r="B41" s="1">
        <v>3</v>
      </c>
      <c r="C41" s="1">
        <v>2</v>
      </c>
      <c r="D41" s="1">
        <v>3</v>
      </c>
      <c r="E41" s="3">
        <v>1650</v>
      </c>
      <c r="L41" s="7" t="s">
        <v>61</v>
      </c>
      <c r="M41" s="7">
        <v>39</v>
      </c>
      <c r="N41" s="7">
        <v>7037892.7750000004</v>
      </c>
      <c r="O41" s="7"/>
      <c r="P41" s="7"/>
      <c r="Q41" s="7"/>
    </row>
    <row r="42" spans="1:20" ht="16.5" thickBot="1" x14ac:dyDescent="0.3">
      <c r="A42" s="1">
        <v>964</v>
      </c>
      <c r="B42" s="1">
        <v>2</v>
      </c>
      <c r="C42" s="1">
        <v>1</v>
      </c>
      <c r="D42" s="1">
        <v>5</v>
      </c>
      <c r="E42" s="3">
        <v>905</v>
      </c>
    </row>
    <row r="43" spans="1:20" x14ac:dyDescent="0.25">
      <c r="A43" s="1">
        <v>948</v>
      </c>
      <c r="B43" s="1">
        <v>2</v>
      </c>
      <c r="C43" s="1">
        <v>1.5</v>
      </c>
      <c r="D43" s="1">
        <v>4</v>
      </c>
      <c r="E43" s="3">
        <v>929</v>
      </c>
      <c r="L43" s="8"/>
      <c r="M43" s="8" t="s">
        <v>117</v>
      </c>
      <c r="N43" s="8" t="s">
        <v>23</v>
      </c>
      <c r="O43" s="8" t="s">
        <v>73</v>
      </c>
      <c r="P43" s="8" t="s">
        <v>57</v>
      </c>
      <c r="Q43" s="8" t="s">
        <v>118</v>
      </c>
      <c r="R43" s="8" t="s">
        <v>119</v>
      </c>
      <c r="S43" s="8" t="s">
        <v>120</v>
      </c>
      <c r="T43" s="8" t="s">
        <v>121</v>
      </c>
    </row>
    <row r="44" spans="1:20" x14ac:dyDescent="0.25">
      <c r="A44" s="2">
        <v>1200</v>
      </c>
      <c r="B44" s="1">
        <v>2</v>
      </c>
      <c r="C44" s="1">
        <v>2</v>
      </c>
      <c r="D44" s="1">
        <v>5</v>
      </c>
      <c r="E44" s="3">
        <v>1050</v>
      </c>
      <c r="L44" t="s">
        <v>115</v>
      </c>
      <c r="M44">
        <v>137.85900324169737</v>
      </c>
      <c r="N44">
        <v>121.39348918403003</v>
      </c>
      <c r="O44">
        <v>1.1356375384573216</v>
      </c>
      <c r="P44">
        <v>0.26382522978018413</v>
      </c>
      <c r="Q44">
        <v>-108.58288158877437</v>
      </c>
      <c r="R44">
        <v>384.30088807216907</v>
      </c>
      <c r="S44">
        <v>-108.58288158877437</v>
      </c>
      <c r="T44">
        <v>384.30088807216907</v>
      </c>
    </row>
    <row r="45" spans="1:20" x14ac:dyDescent="0.25">
      <c r="A45" s="1">
        <v>600</v>
      </c>
      <c r="B45" s="1">
        <v>1</v>
      </c>
      <c r="C45" s="1">
        <v>1</v>
      </c>
      <c r="D45" s="1">
        <v>3</v>
      </c>
      <c r="E45" s="3">
        <v>675</v>
      </c>
      <c r="L45" t="s">
        <v>127</v>
      </c>
      <c r="M45" s="40">
        <v>0.34285876090493728</v>
      </c>
      <c r="N45">
        <v>0.13922225365635313</v>
      </c>
      <c r="O45">
        <v>2.4626721080900387</v>
      </c>
      <c r="P45" s="40">
        <v>1.8856066453801338E-2</v>
      </c>
      <c r="Q45">
        <v>6.0222559968294398E-2</v>
      </c>
      <c r="R45">
        <v>0.62549496184158015</v>
      </c>
      <c r="S45">
        <v>6.0222559968294398E-2</v>
      </c>
      <c r="T45">
        <v>0.62549496184158015</v>
      </c>
    </row>
    <row r="46" spans="1:20" x14ac:dyDescent="0.25">
      <c r="A46" s="1">
        <v>985</v>
      </c>
      <c r="B46" s="1">
        <v>2</v>
      </c>
      <c r="C46" s="1">
        <v>1</v>
      </c>
      <c r="D46" s="1">
        <v>10</v>
      </c>
      <c r="E46" s="3">
        <v>960</v>
      </c>
      <c r="L46" t="s">
        <v>128</v>
      </c>
      <c r="M46" s="40">
        <v>185.33362606507853</v>
      </c>
      <c r="N46">
        <v>72.568733464521117</v>
      </c>
      <c r="O46">
        <v>2.5539046531063989</v>
      </c>
      <c r="P46" s="40">
        <v>1.5163335258934226E-2</v>
      </c>
      <c r="Q46">
        <v>38.011264915668164</v>
      </c>
      <c r="R46">
        <v>332.6559872144889</v>
      </c>
      <c r="S46">
        <v>38.011264915668164</v>
      </c>
      <c r="T46">
        <v>332.6559872144889</v>
      </c>
    </row>
    <row r="47" spans="1:20" x14ac:dyDescent="0.25">
      <c r="A47" s="2">
        <v>1051</v>
      </c>
      <c r="B47" s="1">
        <v>2</v>
      </c>
      <c r="C47" s="1">
        <v>1</v>
      </c>
      <c r="D47" s="1">
        <v>9</v>
      </c>
      <c r="E47" s="3">
        <v>1100</v>
      </c>
      <c r="L47" t="s">
        <v>129</v>
      </c>
      <c r="M47" s="47">
        <v>134.66767129950404</v>
      </c>
      <c r="N47">
        <v>68.158466746846727</v>
      </c>
      <c r="O47">
        <v>1.9758025338170373</v>
      </c>
      <c r="P47" s="47">
        <v>5.6102609323735154E-2</v>
      </c>
      <c r="Q47">
        <v>-3.7013724206569236</v>
      </c>
      <c r="R47">
        <v>273.036715019665</v>
      </c>
      <c r="S47">
        <v>-3.7013724206569236</v>
      </c>
      <c r="T47">
        <v>273.036715019665</v>
      </c>
    </row>
    <row r="48" spans="1:20" ht="16.5" thickBot="1" x14ac:dyDescent="0.3">
      <c r="A48" s="1">
        <v>455</v>
      </c>
      <c r="B48" s="1">
        <v>1</v>
      </c>
      <c r="C48" s="1">
        <v>1</v>
      </c>
      <c r="D48" s="1">
        <v>8</v>
      </c>
      <c r="E48" s="3">
        <v>645</v>
      </c>
      <c r="L48" s="48" t="s">
        <v>130</v>
      </c>
      <c r="M48" s="48">
        <v>2.0834386155545159</v>
      </c>
      <c r="N48" s="48">
        <v>12.734518484863775</v>
      </c>
      <c r="O48" s="48">
        <v>0.1636056061350798</v>
      </c>
      <c r="P48" s="48">
        <v>0.87098272369422569</v>
      </c>
      <c r="Q48" s="7">
        <v>-23.769008323017989</v>
      </c>
      <c r="R48" s="7">
        <v>27.935885554127022</v>
      </c>
      <c r="S48" s="7">
        <v>-23.769008323017989</v>
      </c>
      <c r="T48" s="7">
        <v>27.935885554127022</v>
      </c>
    </row>
    <row r="49" spans="1:13" x14ac:dyDescent="0.25">
      <c r="A49" s="2">
        <v>1557</v>
      </c>
      <c r="B49" s="1">
        <v>3</v>
      </c>
      <c r="C49" s="1">
        <v>3</v>
      </c>
      <c r="D49" s="1">
        <v>4</v>
      </c>
      <c r="E49" s="3">
        <v>1635</v>
      </c>
    </row>
    <row r="50" spans="1:13" x14ac:dyDescent="0.25">
      <c r="A50" s="2">
        <v>1528</v>
      </c>
      <c r="B50" s="1">
        <v>3</v>
      </c>
      <c r="C50" s="1">
        <v>2.5</v>
      </c>
      <c r="D50" s="1">
        <v>9</v>
      </c>
      <c r="E50" s="3">
        <v>1635</v>
      </c>
    </row>
    <row r="51" spans="1:13" x14ac:dyDescent="0.25">
      <c r="A51" s="2">
        <v>1362</v>
      </c>
      <c r="B51" s="1">
        <v>2</v>
      </c>
      <c r="C51" s="1">
        <v>2</v>
      </c>
      <c r="D51" s="1">
        <v>9</v>
      </c>
      <c r="E51" s="3">
        <v>1084</v>
      </c>
      <c r="L51" t="s">
        <v>133</v>
      </c>
    </row>
    <row r="52" spans="1:13" x14ac:dyDescent="0.25">
      <c r="A52" s="2">
        <v>1498</v>
      </c>
      <c r="B52" s="1">
        <v>2</v>
      </c>
      <c r="C52" s="1">
        <v>2</v>
      </c>
      <c r="D52" s="1">
        <v>10</v>
      </c>
      <c r="E52" s="3">
        <v>1275</v>
      </c>
      <c r="L52" t="s">
        <v>134</v>
      </c>
      <c r="M52" s="49">
        <f>M44+M45*1000+M46*2+M47*1</f>
        <v>986.05268757629574</v>
      </c>
    </row>
    <row r="53" spans="1:13" x14ac:dyDescent="0.25">
      <c r="A53" s="2">
        <v>1341</v>
      </c>
      <c r="B53" s="1">
        <v>3</v>
      </c>
      <c r="C53" s="1">
        <v>2</v>
      </c>
      <c r="D53" s="1">
        <v>5</v>
      </c>
      <c r="E53" s="3">
        <v>1245</v>
      </c>
    </row>
    <row r="54" spans="1:13" x14ac:dyDescent="0.25">
      <c r="A54" s="2">
        <v>1164</v>
      </c>
      <c r="B54" s="1">
        <v>2</v>
      </c>
      <c r="C54" s="1">
        <v>2</v>
      </c>
      <c r="D54" s="1">
        <v>4</v>
      </c>
      <c r="E54" s="3">
        <v>1450</v>
      </c>
      <c r="L54" s="50" t="s">
        <v>135</v>
      </c>
    </row>
    <row r="55" spans="1:13" x14ac:dyDescent="0.25">
      <c r="A55" s="1">
        <v>828</v>
      </c>
      <c r="B55" s="1">
        <v>1</v>
      </c>
      <c r="C55" s="1">
        <v>1</v>
      </c>
      <c r="D55" s="1">
        <v>9</v>
      </c>
      <c r="E55" s="3">
        <v>855</v>
      </c>
      <c r="L55" s="50" t="s">
        <v>136</v>
      </c>
    </row>
    <row r="56" spans="1:13" x14ac:dyDescent="0.25">
      <c r="A56" s="2">
        <v>1416</v>
      </c>
      <c r="B56" s="1">
        <v>2</v>
      </c>
      <c r="C56" s="1">
        <v>2</v>
      </c>
      <c r="D56" s="1">
        <v>10</v>
      </c>
      <c r="E56" s="3">
        <v>1029</v>
      </c>
    </row>
    <row r="57" spans="1:13" x14ac:dyDescent="0.25">
      <c r="A57" s="2">
        <v>1876</v>
      </c>
      <c r="B57" s="1">
        <v>3</v>
      </c>
      <c r="C57" s="1">
        <v>2</v>
      </c>
      <c r="D57" s="1">
        <v>6</v>
      </c>
      <c r="E57" s="3">
        <v>1750</v>
      </c>
    </row>
    <row r="58" spans="1:13" x14ac:dyDescent="0.25">
      <c r="A58" s="1">
        <v>998</v>
      </c>
      <c r="B58" s="1">
        <v>2</v>
      </c>
      <c r="C58" s="1">
        <v>1</v>
      </c>
      <c r="D58" s="1">
        <v>3</v>
      </c>
      <c r="E58" s="3">
        <v>905</v>
      </c>
    </row>
    <row r="59" spans="1:13" x14ac:dyDescent="0.25">
      <c r="A59" s="2">
        <v>1525</v>
      </c>
      <c r="B59" s="1">
        <v>3</v>
      </c>
      <c r="C59" s="1">
        <v>3</v>
      </c>
      <c r="D59" s="1">
        <v>8</v>
      </c>
      <c r="E59" s="3">
        <v>1500</v>
      </c>
    </row>
    <row r="60" spans="1:13" x14ac:dyDescent="0.25">
      <c r="A60" s="2">
        <v>1283</v>
      </c>
      <c r="B60" s="1">
        <v>3</v>
      </c>
      <c r="C60" s="1">
        <v>2</v>
      </c>
      <c r="D60" s="1">
        <v>10</v>
      </c>
      <c r="E60" s="3">
        <v>1275</v>
      </c>
    </row>
    <row r="61" spans="1:13" x14ac:dyDescent="0.25">
      <c r="A61" s="2">
        <v>2920</v>
      </c>
      <c r="B61" s="1">
        <v>4</v>
      </c>
      <c r="C61" s="1">
        <v>3.5</v>
      </c>
      <c r="D61" s="1">
        <v>5</v>
      </c>
      <c r="E61" s="3">
        <v>2200</v>
      </c>
    </row>
    <row r="62" spans="1:13" x14ac:dyDescent="0.25">
      <c r="A62" s="2">
        <v>970</v>
      </c>
      <c r="B62" s="1">
        <v>2</v>
      </c>
      <c r="C62" s="1">
        <v>1</v>
      </c>
      <c r="D62" s="1">
        <v>10</v>
      </c>
      <c r="E62" s="3">
        <v>995</v>
      </c>
    </row>
    <row r="63" spans="1:13" x14ac:dyDescent="0.25">
      <c r="A63" s="2">
        <v>1775</v>
      </c>
      <c r="B63" s="1">
        <v>3</v>
      </c>
      <c r="C63" s="1">
        <v>4</v>
      </c>
      <c r="D63" s="1">
        <v>3</v>
      </c>
      <c r="E63" s="3">
        <v>1975</v>
      </c>
    </row>
    <row r="64" spans="1:13" x14ac:dyDescent="0.25">
      <c r="A64" s="1">
        <v>842</v>
      </c>
      <c r="B64" s="1">
        <v>1</v>
      </c>
      <c r="C64" s="1">
        <v>1</v>
      </c>
      <c r="D64" s="1">
        <v>8</v>
      </c>
      <c r="E64" s="3">
        <v>820</v>
      </c>
    </row>
    <row r="65" spans="1:5" x14ac:dyDescent="0.25">
      <c r="A65" s="1">
        <v>699</v>
      </c>
      <c r="B65" s="1">
        <v>1</v>
      </c>
      <c r="C65" s="1">
        <v>1</v>
      </c>
      <c r="D65" s="1">
        <v>4</v>
      </c>
      <c r="E65" s="3">
        <v>760</v>
      </c>
    </row>
    <row r="66" spans="1:5" x14ac:dyDescent="0.25">
      <c r="A66" s="2">
        <v>1139</v>
      </c>
      <c r="B66" s="1">
        <v>2</v>
      </c>
      <c r="C66" s="1">
        <v>2</v>
      </c>
      <c r="D66" s="1">
        <v>5</v>
      </c>
      <c r="E66" s="3">
        <v>1100</v>
      </c>
    </row>
    <row r="67" spans="1:5" x14ac:dyDescent="0.25">
      <c r="A67" s="2">
        <v>1215</v>
      </c>
      <c r="B67" s="1">
        <v>2</v>
      </c>
      <c r="C67" s="1">
        <v>1.5</v>
      </c>
      <c r="D67" s="1">
        <v>4</v>
      </c>
      <c r="E67" s="3">
        <v>1049</v>
      </c>
    </row>
    <row r="68" spans="1:5" x14ac:dyDescent="0.25">
      <c r="A68" s="2">
        <v>1226</v>
      </c>
      <c r="B68" s="1">
        <v>3</v>
      </c>
      <c r="C68" s="1">
        <v>2.5</v>
      </c>
      <c r="D68" s="1">
        <v>8</v>
      </c>
      <c r="E68" s="3">
        <v>1400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0171C4-526B-A148-8686-031AB3107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Данные для анализа</vt:lpstr>
      <vt:lpstr>По годам</vt:lpstr>
      <vt:lpstr>Сводные</vt:lpstr>
      <vt:lpstr>Динамика и тренды</vt:lpstr>
      <vt:lpstr>Данные для регрессий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Прощенкова Анастасия Анатольевна</dc:creator>
  <cp:lastModifiedBy>Stanislav</cp:lastModifiedBy>
  <dcterms:created xsi:type="dcterms:W3CDTF">2025-09-26T10:21:52Z</dcterms:created>
  <dcterms:modified xsi:type="dcterms:W3CDTF">2025-10-06T16:30:24Z</dcterms:modified>
</cp:coreProperties>
</file>