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Thrust Test" sheetId="2" r:id="rId5"/>
    <sheet state="visible" name="Standard Balance curves" sheetId="3" r:id="rId6"/>
    <sheet state="visible" name="Hydrogen Balance Curves" sheetId="4" r:id="rId7"/>
  </sheets>
  <definedNames>
    <definedName hidden="1" localSheetId="0" name="_xlnm._FilterDatabase">Datasheet!$A$1:$U$662</definedName>
    <definedName hidden="1" localSheetId="1" name="_xlnm._FilterDatabase">'Thrust Test'!$A$1:$T$659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12">
      <text>
        <t xml:space="preserve">Overridden to account for lack of pump mult
	-Capkirk</t>
      </text>
    </comment>
    <comment authorId="0" ref="Q155">
      <text>
        <t xml:space="preserve">Overridden to account for lack of pump mult
	-Capkirk</t>
      </text>
    </comment>
    <comment authorId="0" ref="Q68">
      <text>
        <t xml:space="preserve">Overridden to compensate for lack of pump mult
	-Capkirk</t>
      </text>
    </comment>
    <comment authorId="0" ref="Q147">
      <text>
        <t xml:space="preserve">overridden for balance
	-Capkirk</t>
      </text>
    </comment>
    <comment authorId="0" ref="Q80">
      <text>
        <t xml:space="preserve">overridden for balance
	-Capkirk</t>
      </text>
    </comment>
    <comment authorId="0" ref="Q152">
      <text>
        <t xml:space="preserve">overridden for balance
	-Capkirk</t>
      </text>
    </comment>
    <comment authorId="0" ref="Q148">
      <text>
        <t xml:space="preserve">overridden for balance
	-Capkirk</t>
      </text>
    </comment>
    <comment authorId="0" ref="Q97">
      <text>
        <t xml:space="preserve">Overridden for balance
	-Capkirk</t>
      </text>
    </comment>
    <comment authorId="0" ref="Q96">
      <text>
        <t xml:space="preserve">Overridden for balance
	-Capkirk</t>
      </text>
    </comment>
    <comment authorId="0" ref="Q45">
      <text>
        <t xml:space="preserve">Overridden for balance
	-Capkirk</t>
      </text>
    </comment>
    <comment authorId="0" ref="Q236">
      <text>
        <t xml:space="preserve">Overridden because the formula breaks at this size
	-Capkirk</t>
      </text>
    </comment>
    <comment authorId="0" ref="Q435">
      <text>
        <t xml:space="preserve">Overridden because the formula breaks at this size
	-Capkirk</t>
      </text>
    </comment>
    <comment authorId="0" ref="Q210">
      <text>
        <t xml:space="preserve">Overridden to compensate for lack of Pump mult on XLR11
	-Capkirk</t>
      </text>
    </comment>
    <comment authorId="0" ref="Q49">
      <text>
        <t xml:space="preserve">Overridden to compensate for lack of Pump mult on XLR11
	-Capkirk</t>
      </text>
    </comment>
    <comment authorId="0" ref="Q21">
      <text>
        <t xml:space="preserve">Overridden to compensate for lack of Pump mult on XLR11
	-Capkirk</t>
      </text>
    </comment>
    <comment authorId="0" ref="Q22">
      <text>
        <t xml:space="preserve">Overridden to compensate for lack of Pump mult on XLR11
	-Capkirk</t>
      </text>
    </comment>
  </commentList>
</comments>
</file>

<file path=xl/sharedStrings.xml><?xml version="1.0" encoding="utf-8"?>
<sst xmlns="http://schemas.openxmlformats.org/spreadsheetml/2006/main" count="2731" uniqueCount="901">
  <si>
    <t>Config</t>
  </si>
  <si>
    <t>Type</t>
  </si>
  <si>
    <t>Year</t>
  </si>
  <si>
    <t>Hydrogen</t>
  </si>
  <si>
    <t>Pumpfed</t>
  </si>
  <si>
    <t>Solid</t>
  </si>
  <si>
    <t>Upper Stage</t>
  </si>
  <si>
    <t>Base Cost</t>
  </si>
  <si>
    <t>Config Cost</t>
  </si>
  <si>
    <t>Dry Mass</t>
  </si>
  <si>
    <t>Vac Thrust</t>
  </si>
  <si>
    <t>Vac ISP</t>
  </si>
  <si>
    <t>Chamber Pressure</t>
  </si>
  <si>
    <t>Part Cost</t>
  </si>
  <si>
    <t>T/W</t>
  </si>
  <si>
    <t>Cost/kN</t>
  </si>
  <si>
    <t>Autocalculate Cost</t>
  </si>
  <si>
    <t>Integration Mult</t>
  </si>
  <si>
    <t>Total Cost</t>
  </si>
  <si>
    <t>Total Cost/kN</t>
  </si>
  <si>
    <t>Cost Delta</t>
  </si>
  <si>
    <t>ORM-65</t>
  </si>
  <si>
    <t>ORM65</t>
  </si>
  <si>
    <t>RDA-1-150</t>
  </si>
  <si>
    <t>A-4</t>
  </si>
  <si>
    <t>2_5KS18000</t>
  </si>
  <si>
    <t>15KS18000</t>
  </si>
  <si>
    <t>1_8KS7800</t>
  </si>
  <si>
    <t>18KS7800</t>
  </si>
  <si>
    <t>RDA-1-300</t>
  </si>
  <si>
    <t>RD-1</t>
  </si>
  <si>
    <t>RD1</t>
  </si>
  <si>
    <t>WAC-Corporal</t>
  </si>
  <si>
    <t>Aerobee</t>
  </si>
  <si>
    <t>A-9</t>
  </si>
  <si>
    <t>U-1250</t>
  </si>
  <si>
    <t>U1250</t>
  </si>
  <si>
    <t>XLR41-NA-1</t>
  </si>
  <si>
    <t>XLR41</t>
  </si>
  <si>
    <t>RD-100</t>
  </si>
  <si>
    <t>RD100</t>
  </si>
  <si>
    <t>Veronique</t>
  </si>
  <si>
    <t>XLR11-RM-3</t>
  </si>
  <si>
    <t>XLR11</t>
  </si>
  <si>
    <t>RD-101</t>
  </si>
  <si>
    <t>XLR10-RM-2</t>
  </si>
  <si>
    <t>XLR10</t>
  </si>
  <si>
    <t>U-1700</t>
  </si>
  <si>
    <t>XASR-1</t>
  </si>
  <si>
    <t>RD-102</t>
  </si>
  <si>
    <t>XLR35-RM-1</t>
  </si>
  <si>
    <t>XLR11-RM-5</t>
  </si>
  <si>
    <t>XLR43-NA-1</t>
  </si>
  <si>
    <t>NAA75_110</t>
  </si>
  <si>
    <t>AJ10-27</t>
  </si>
  <si>
    <t>U-2000</t>
  </si>
  <si>
    <t>RD-200</t>
  </si>
  <si>
    <t>RD200</t>
  </si>
  <si>
    <t>RD-103</t>
  </si>
  <si>
    <t>A-6</t>
  </si>
  <si>
    <t>Stentor</t>
  </si>
  <si>
    <t>S2.253</t>
  </si>
  <si>
    <t>XLR25-CW-1</t>
  </si>
  <si>
    <t>XLR25</t>
  </si>
  <si>
    <t>VeroniqueAGI</t>
  </si>
  <si>
    <t>XLR43-NA-3</t>
  </si>
  <si>
    <t>LR89</t>
  </si>
  <si>
    <t>LR43-NA-3</t>
  </si>
  <si>
    <t>RD-211-8D57</t>
  </si>
  <si>
    <t>RD211</t>
  </si>
  <si>
    <t>RD-212-8D41</t>
  </si>
  <si>
    <t>RD-107-8D74</t>
  </si>
  <si>
    <t>RD107_117</t>
  </si>
  <si>
    <t>RD-108-8D75</t>
  </si>
  <si>
    <t>RD108_118</t>
  </si>
  <si>
    <t>S-3</t>
  </si>
  <si>
    <t>LR79</t>
  </si>
  <si>
    <t>RD-103M</t>
  </si>
  <si>
    <t>A-6H</t>
  </si>
  <si>
    <t>A-7</t>
  </si>
  <si>
    <t>LR43-NA-5</t>
  </si>
  <si>
    <t>LR105</t>
  </si>
  <si>
    <t>X-405</t>
  </si>
  <si>
    <t>X405</t>
  </si>
  <si>
    <t>Gamma-201</t>
  </si>
  <si>
    <t>Gamma301</t>
  </si>
  <si>
    <t>Veronique61</t>
  </si>
  <si>
    <t>AJ10-37</t>
  </si>
  <si>
    <t>AJ10_Early</t>
  </si>
  <si>
    <t>S-155</t>
  </si>
  <si>
    <t>S155</t>
  </si>
  <si>
    <t>XLR11-RM-13-8k</t>
  </si>
  <si>
    <t>AJ260-FL</t>
  </si>
  <si>
    <t>AJ260FL</t>
  </si>
  <si>
    <t>AJ260-SL1</t>
  </si>
  <si>
    <t>AJ260SL</t>
  </si>
  <si>
    <t>AJ260-SL3</t>
  </si>
  <si>
    <t>AJ-60A</t>
  </si>
  <si>
    <t>AJ60A</t>
  </si>
  <si>
    <t>LR101-NA-3</t>
  </si>
  <si>
    <t>LR101</t>
  </si>
  <si>
    <t>Alcyone</t>
  </si>
  <si>
    <t>Algol-I</t>
  </si>
  <si>
    <t>Algol-II</t>
  </si>
  <si>
    <t>Algol-III</t>
  </si>
  <si>
    <t>Altair</t>
  </si>
  <si>
    <t>Altair-II</t>
  </si>
  <si>
    <t>Altair-III</t>
  </si>
  <si>
    <t>RD-213-8D13</t>
  </si>
  <si>
    <t>RD-107-8D74PS</t>
  </si>
  <si>
    <t>Antares-I</t>
  </si>
  <si>
    <t>Antares-II</t>
  </si>
  <si>
    <t>Antares-IIC</t>
  </si>
  <si>
    <t>RD-108-8D75PS</t>
  </si>
  <si>
    <t>S3.42T</t>
  </si>
  <si>
    <t>ASRB</t>
  </si>
  <si>
    <t>LR83-NA-1</t>
  </si>
  <si>
    <t>LR83</t>
  </si>
  <si>
    <t>LR89-NA-3</t>
  </si>
  <si>
    <t>RD-107-8D74-1958</t>
  </si>
  <si>
    <t>RD-107-8D76</t>
  </si>
  <si>
    <t>JPL-532A</t>
  </si>
  <si>
    <t>BabySergeant</t>
  </si>
  <si>
    <t>T17-E2</t>
  </si>
  <si>
    <t>Viking-2</t>
  </si>
  <si>
    <t>VIking</t>
  </si>
  <si>
    <t>S-3D</t>
  </si>
  <si>
    <t>RD-108-8D75-1958</t>
  </si>
  <si>
    <t>RZ.1</t>
  </si>
  <si>
    <t>RZ</t>
  </si>
  <si>
    <t>Gamma-8</t>
  </si>
  <si>
    <t>Gamma8</t>
  </si>
  <si>
    <t>Cajun</t>
  </si>
  <si>
    <t>Castor-1-SL</t>
  </si>
  <si>
    <t>Castor-1</t>
  </si>
  <si>
    <t>Castor-1-Vac</t>
  </si>
  <si>
    <t>XM-20</t>
  </si>
  <si>
    <t>Castor-120</t>
  </si>
  <si>
    <t>Castor-2-SL</t>
  </si>
  <si>
    <t>Castor-2</t>
  </si>
  <si>
    <t>Castor-2-Vac</t>
  </si>
  <si>
    <t>Castor-30A</t>
  </si>
  <si>
    <t>Castor-30B</t>
  </si>
  <si>
    <t>Castor-30XL</t>
  </si>
  <si>
    <t>Castor-4</t>
  </si>
  <si>
    <t>Castor-4A</t>
  </si>
  <si>
    <t>Castor-4AXL</t>
  </si>
  <si>
    <t>RD-108-8D77</t>
  </si>
  <si>
    <t>LR105-NA-3</t>
  </si>
  <si>
    <t>Gamma-301</t>
  </si>
  <si>
    <t>Gamma-2</t>
  </si>
  <si>
    <t>Gamma2</t>
  </si>
  <si>
    <t>Dropt</t>
  </si>
  <si>
    <t>Model117</t>
  </si>
  <si>
    <t>Agena</t>
  </si>
  <si>
    <t>AJ10-42</t>
  </si>
  <si>
    <t>RD-0105</t>
  </si>
  <si>
    <t>RD0105</t>
  </si>
  <si>
    <t>RD-214-8D59</t>
  </si>
  <si>
    <t>LR87-AJ-3</t>
  </si>
  <si>
    <t>LR87</t>
  </si>
  <si>
    <t>RD-107-8D74-1959</t>
  </si>
  <si>
    <t>LR79-NA-9</t>
  </si>
  <si>
    <t>MPS-241</t>
  </si>
  <si>
    <t>EAP-241</t>
  </si>
  <si>
    <t>MPS-241A</t>
  </si>
  <si>
    <t>RZ.2-Mk3</t>
  </si>
  <si>
    <t>RD-108-8D75-1959</t>
  </si>
  <si>
    <t>Viking-4</t>
  </si>
  <si>
    <t>Viking</t>
  </si>
  <si>
    <t>Viking-5</t>
  </si>
  <si>
    <t>LR91-AJ-3</t>
  </si>
  <si>
    <t>LR91</t>
  </si>
  <si>
    <t>XLR99-RM-2</t>
  </si>
  <si>
    <t>XLR99</t>
  </si>
  <si>
    <t>XLR81-BA-5</t>
  </si>
  <si>
    <t>XLR81-BA-3</t>
  </si>
  <si>
    <t>AJ10-101A</t>
  </si>
  <si>
    <t>RD-215-8D513</t>
  </si>
  <si>
    <t>RD215</t>
  </si>
  <si>
    <t>RD-214U-8D59U</t>
  </si>
  <si>
    <t>LR89-NA-5</t>
  </si>
  <si>
    <t>LR79-NA-11</t>
  </si>
  <si>
    <t>RD-107-8D74K</t>
  </si>
  <si>
    <t>GCRC</t>
  </si>
  <si>
    <t>GEM-40/Air</t>
  </si>
  <si>
    <t>GEM-40</t>
  </si>
  <si>
    <t>GEM-40/Ground</t>
  </si>
  <si>
    <t>GEM-46/Fixed-Air</t>
  </si>
  <si>
    <t>GEM-46</t>
  </si>
  <si>
    <t>GEM-46/Fixed-Ground</t>
  </si>
  <si>
    <t>GEM-46/TVC-Ground</t>
  </si>
  <si>
    <t>GEM-60/Fixed</t>
  </si>
  <si>
    <t>GEM-60</t>
  </si>
  <si>
    <t>GEM-60/TVC</t>
  </si>
  <si>
    <t>GEM-63</t>
  </si>
  <si>
    <t>GEM-63XL</t>
  </si>
  <si>
    <t>RZ.2-Mk4</t>
  </si>
  <si>
    <t>Juno45k-BI</t>
  </si>
  <si>
    <t>Juno45k</t>
  </si>
  <si>
    <t>RD-108-8D75K</t>
  </si>
  <si>
    <t>LR105-NA-5</t>
  </si>
  <si>
    <t>RD-0107</t>
  </si>
  <si>
    <t>RD0110</t>
  </si>
  <si>
    <t>X-405H</t>
  </si>
  <si>
    <t>RD-109-8D711</t>
  </si>
  <si>
    <t>RD109</t>
  </si>
  <si>
    <t>RD-0109</t>
  </si>
  <si>
    <t>AJ10-142</t>
  </si>
  <si>
    <t>AJ10-104</t>
  </si>
  <si>
    <t>AJ10_Mid</t>
  </si>
  <si>
    <t>Juno6k-BI</t>
  </si>
  <si>
    <t>Juno6k</t>
  </si>
  <si>
    <t>RD-111-8D716</t>
  </si>
  <si>
    <t>RD111</t>
  </si>
  <si>
    <t>RD-217-8D515</t>
  </si>
  <si>
    <t>RD-219-8D713</t>
  </si>
  <si>
    <t>RD219</t>
  </si>
  <si>
    <t>H-1-165k</t>
  </si>
  <si>
    <t>H1</t>
  </si>
  <si>
    <t>Larch-8</t>
  </si>
  <si>
    <t>Larch-4</t>
  </si>
  <si>
    <t>RD-0106</t>
  </si>
  <si>
    <t>X-405H-2</t>
  </si>
  <si>
    <t>RD-851</t>
  </si>
  <si>
    <t>RD855</t>
  </si>
  <si>
    <t>Larch-2</t>
  </si>
  <si>
    <t>RD-119-8D710</t>
  </si>
  <si>
    <t>XLR81-BA-7</t>
  </si>
  <si>
    <t>S5.2</t>
  </si>
  <si>
    <t>S1.5400</t>
  </si>
  <si>
    <t>RD58</t>
  </si>
  <si>
    <t>G-1</t>
  </si>
  <si>
    <t>G1</t>
  </si>
  <si>
    <t>RD-852</t>
  </si>
  <si>
    <t>RD856</t>
  </si>
  <si>
    <t>KDU-414</t>
  </si>
  <si>
    <t>KDU414</t>
  </si>
  <si>
    <t>MC-4-610</t>
  </si>
  <si>
    <t>RangerRetro</t>
  </si>
  <si>
    <t>RL10A-1</t>
  </si>
  <si>
    <t>RL10</t>
  </si>
  <si>
    <t>LR87-AJ-5</t>
  </si>
  <si>
    <t>RD-225-8D721</t>
  </si>
  <si>
    <t>Juno45k-BII</t>
  </si>
  <si>
    <t>LR89-NA-6</t>
  </si>
  <si>
    <t>S-3FH</t>
  </si>
  <si>
    <t>LR91-AJ-5</t>
  </si>
  <si>
    <t>LR105-NA-6</t>
  </si>
  <si>
    <t>X-405H-3</t>
  </si>
  <si>
    <t>XLR81-BA-11</t>
  </si>
  <si>
    <t>AJ10-118D</t>
  </si>
  <si>
    <t>AJ10-118</t>
  </si>
  <si>
    <t>Juno6k-BII</t>
  </si>
  <si>
    <t>LR101-NA-11</t>
  </si>
  <si>
    <t>Model8250</t>
  </si>
  <si>
    <t>Agena SPS</t>
  </si>
  <si>
    <t>E-1</t>
  </si>
  <si>
    <t>E1</t>
  </si>
  <si>
    <t>RD-111-8D716A</t>
  </si>
  <si>
    <t>RD-250-8D518</t>
  </si>
  <si>
    <t>RD-252-8D724</t>
  </si>
  <si>
    <t>LR79-NA-13</t>
  </si>
  <si>
    <t>Viking-5B</t>
  </si>
  <si>
    <t>Viking-4B</t>
  </si>
  <si>
    <t>LR87-AJ-7</t>
  </si>
  <si>
    <t>RD-220</t>
  </si>
  <si>
    <t>RD220</t>
  </si>
  <si>
    <t>H-1-188k</t>
  </si>
  <si>
    <t>RD-221</t>
  </si>
  <si>
    <t>RD221</t>
  </si>
  <si>
    <t>RD-0203</t>
  </si>
  <si>
    <t>RD0203</t>
  </si>
  <si>
    <t>RL10A-3-1</t>
  </si>
  <si>
    <t>RZ.20-Mk1</t>
  </si>
  <si>
    <t>RZ20</t>
  </si>
  <si>
    <t>RD-0206</t>
  </si>
  <si>
    <t>RD0213</t>
  </si>
  <si>
    <t>NK-9</t>
  </si>
  <si>
    <t>NK9</t>
  </si>
  <si>
    <t>Vesta</t>
  </si>
  <si>
    <t>Vexin</t>
  </si>
  <si>
    <t>RD-0205</t>
  </si>
  <si>
    <t>RD0212</t>
  </si>
  <si>
    <t>S5.23</t>
  </si>
  <si>
    <t>S5_23</t>
  </si>
  <si>
    <t>LR91-AJ-7</t>
  </si>
  <si>
    <t>NK-9V</t>
  </si>
  <si>
    <t>NK9V</t>
  </si>
  <si>
    <t>RD-855</t>
  </si>
  <si>
    <t>11D33</t>
  </si>
  <si>
    <t>AJ10-138</t>
  </si>
  <si>
    <t>AJ10_Adv</t>
  </si>
  <si>
    <t>RD-0207</t>
  </si>
  <si>
    <t>RD0214</t>
  </si>
  <si>
    <t>LR87-AJ-9</t>
  </si>
  <si>
    <t>RD-253</t>
  </si>
  <si>
    <t>RD253</t>
  </si>
  <si>
    <t>LR89-NA-7.1</t>
  </si>
  <si>
    <t>RD-107-8D728</t>
  </si>
  <si>
    <t>RD-108-8D727</t>
  </si>
  <si>
    <t>RD-0208</t>
  </si>
  <si>
    <t>RD0210</t>
  </si>
  <si>
    <t>RD-856</t>
  </si>
  <si>
    <t>LR105-NA-7.1</t>
  </si>
  <si>
    <t>XLR11-RM-13-10k</t>
  </si>
  <si>
    <t>LR91-AJ-9</t>
  </si>
  <si>
    <t>Isayev-R17</t>
  </si>
  <si>
    <t>RD-0216</t>
  </si>
  <si>
    <t>RD0216</t>
  </si>
  <si>
    <t>RD-0110</t>
  </si>
  <si>
    <t>Model8096-39</t>
  </si>
  <si>
    <t>XLR81-BA-13</t>
  </si>
  <si>
    <t>AJ10-118E</t>
  </si>
  <si>
    <t>LR87-LH2-TitanC</t>
  </si>
  <si>
    <t>LR87LH2</t>
  </si>
  <si>
    <t>G-1A</t>
  </si>
  <si>
    <t>H-1-200k</t>
  </si>
  <si>
    <t>TD-339</t>
  </si>
  <si>
    <t>TD339</t>
  </si>
  <si>
    <t>RD-254</t>
  </si>
  <si>
    <t>RD254</t>
  </si>
  <si>
    <t>11D33M</t>
  </si>
  <si>
    <t>F-1-1.5M</t>
  </si>
  <si>
    <t>F1</t>
  </si>
  <si>
    <t>RD-253-Mk2</t>
  </si>
  <si>
    <t>LR89-NA-7.2</t>
  </si>
  <si>
    <t>Viking-6</t>
  </si>
  <si>
    <t>Viking-5C</t>
  </si>
  <si>
    <t>S5_60</t>
  </si>
  <si>
    <t>KTDU35</t>
  </si>
  <si>
    <t>RD-0203U</t>
  </si>
  <si>
    <t>S5_35</t>
  </si>
  <si>
    <t>J-2-200k</t>
  </si>
  <si>
    <t>J2</t>
  </si>
  <si>
    <t>LR87-LH2-Vacuum</t>
  </si>
  <si>
    <t>LR105-NA-7.2</t>
  </si>
  <si>
    <t>RL10A-3-3</t>
  </si>
  <si>
    <t>AJ10-133-LH</t>
  </si>
  <si>
    <t>HM-7</t>
  </si>
  <si>
    <t>HM7</t>
  </si>
  <si>
    <t>RD-215M-8D613</t>
  </si>
  <si>
    <t>XLR81-LF2-SPS</t>
  </si>
  <si>
    <t>Viking-4C</t>
  </si>
  <si>
    <t>RD-0213</t>
  </si>
  <si>
    <t>RD-0210</t>
  </si>
  <si>
    <t>RD-0212</t>
  </si>
  <si>
    <t>Model8096A</t>
  </si>
  <si>
    <t>RD-58</t>
  </si>
  <si>
    <t>E-1-468k</t>
  </si>
  <si>
    <t>RD-0214</t>
  </si>
  <si>
    <t>J-2-225k</t>
  </si>
  <si>
    <t>11D23</t>
  </si>
  <si>
    <t>15D13</t>
  </si>
  <si>
    <t>11D423</t>
  </si>
  <si>
    <t>AJ10-137</t>
  </si>
  <si>
    <t>AJ10_137</t>
  </si>
  <si>
    <t>F-1-1.52M</t>
  </si>
  <si>
    <t>C-1</t>
  </si>
  <si>
    <t>C1</t>
  </si>
  <si>
    <t>NK-15</t>
  </si>
  <si>
    <t>NK33</t>
  </si>
  <si>
    <t>ISPS</t>
  </si>
  <si>
    <t>ISPS-HDA</t>
  </si>
  <si>
    <t>AstrisII</t>
  </si>
  <si>
    <t>Astris</t>
  </si>
  <si>
    <t>M55</t>
  </si>
  <si>
    <t>NK-9-1969</t>
  </si>
  <si>
    <t>AstrisI</t>
  </si>
  <si>
    <t>RZ.20-Mk2</t>
  </si>
  <si>
    <t>11D417B</t>
  </si>
  <si>
    <t>KTDU417</t>
  </si>
  <si>
    <t>RD-254-Mk2</t>
  </si>
  <si>
    <t>NK-15V</t>
  </si>
  <si>
    <t>NK43</t>
  </si>
  <si>
    <t>E-1-Upgrade</t>
  </si>
  <si>
    <t>LR87-AJ-11</t>
  </si>
  <si>
    <t>RD-250PM</t>
  </si>
  <si>
    <t>ValoisA</t>
  </si>
  <si>
    <t>NK-21</t>
  </si>
  <si>
    <t>NK-19</t>
  </si>
  <si>
    <t>LMDE-H</t>
  </si>
  <si>
    <t>LMDE</t>
  </si>
  <si>
    <t>LMAE</t>
  </si>
  <si>
    <t>11D417</t>
  </si>
  <si>
    <t>RD-262-11D26</t>
  </si>
  <si>
    <t>X-405H-4</t>
  </si>
  <si>
    <t>RD-858</t>
  </si>
  <si>
    <t>RD858</t>
  </si>
  <si>
    <t>LR87-AJ-11A</t>
  </si>
  <si>
    <t>H-1-205k</t>
  </si>
  <si>
    <t>NK-9-1972</t>
  </si>
  <si>
    <t>5D22</t>
  </si>
  <si>
    <t>RD-859</t>
  </si>
  <si>
    <t>RD859</t>
  </si>
  <si>
    <t>Nike-M5E1</t>
  </si>
  <si>
    <t>KTDU-425</t>
  </si>
  <si>
    <t>KTDU425A</t>
  </si>
  <si>
    <t>MR-80-TDE</t>
  </si>
  <si>
    <t>TDE</t>
  </si>
  <si>
    <t>LR87-LH2-VacuumUpgrade</t>
  </si>
  <si>
    <t>RL10A-3-7</t>
  </si>
  <si>
    <t>RD-107-11D512</t>
  </si>
  <si>
    <t>RD-108-11D511</t>
  </si>
  <si>
    <t>LR91-AJ-11</t>
  </si>
  <si>
    <t>LMDE-J</t>
  </si>
  <si>
    <t>AJ10-118F</t>
  </si>
  <si>
    <t>TR-201</t>
  </si>
  <si>
    <t>RD-0236</t>
  </si>
  <si>
    <t>RD0236</t>
  </si>
  <si>
    <t>RD-270M-8D420M</t>
  </si>
  <si>
    <t>RD270</t>
  </si>
  <si>
    <t>RD-270-8D420</t>
  </si>
  <si>
    <t>RS-27</t>
  </si>
  <si>
    <t>KTDU-425A</t>
  </si>
  <si>
    <t>NK-33</t>
  </si>
  <si>
    <t>M-1-Spec</t>
  </si>
  <si>
    <t>M1</t>
  </si>
  <si>
    <t>RL10A-3-9</t>
  </si>
  <si>
    <t>RD-263-15D117</t>
  </si>
  <si>
    <t>RD263</t>
  </si>
  <si>
    <t>HM-7B</t>
  </si>
  <si>
    <t>RD-254-Mk3</t>
  </si>
  <si>
    <t>RD-0233-15D95</t>
  </si>
  <si>
    <t>RD0233</t>
  </si>
  <si>
    <t>RD-116-8D420K</t>
  </si>
  <si>
    <t>RD-0235</t>
  </si>
  <si>
    <t>E-1-Upgrade2</t>
  </si>
  <si>
    <t>R-103</t>
  </si>
  <si>
    <t>R103</t>
  </si>
  <si>
    <t>E-1A_KS</t>
  </si>
  <si>
    <t>H-1-250k</t>
  </si>
  <si>
    <t>NK-39</t>
  </si>
  <si>
    <t>NK-31</t>
  </si>
  <si>
    <t>F-1A_ETS</t>
  </si>
  <si>
    <t>F-1A</t>
  </si>
  <si>
    <t>RD-253-Mk3</t>
  </si>
  <si>
    <t>LR87-LH2-SustainerUpgrade</t>
  </si>
  <si>
    <t>RD-57</t>
  </si>
  <si>
    <t>RD57</t>
  </si>
  <si>
    <t>RD-58M</t>
  </si>
  <si>
    <t>NK-43</t>
  </si>
  <si>
    <t>E-1-500k</t>
  </si>
  <si>
    <t>RD-0229</t>
  </si>
  <si>
    <t>RD0229</t>
  </si>
  <si>
    <t>RD-0228</t>
  </si>
  <si>
    <t>RD0228</t>
  </si>
  <si>
    <t>RD-268-15D168</t>
  </si>
  <si>
    <t>RD-0230</t>
  </si>
  <si>
    <t>RD0230</t>
  </si>
  <si>
    <t>J-2-230k</t>
  </si>
  <si>
    <t>J-2S</t>
  </si>
  <si>
    <t>RL10A-3-3A</t>
  </si>
  <si>
    <t>RD-56</t>
  </si>
  <si>
    <t>KVD1</t>
  </si>
  <si>
    <t>Model8096C</t>
  </si>
  <si>
    <t>M-1</t>
  </si>
  <si>
    <t>HG-3</t>
  </si>
  <si>
    <t>HG3</t>
  </si>
  <si>
    <t>HM-7B+</t>
  </si>
  <si>
    <t>RD-0213-Mk2</t>
  </si>
  <si>
    <t>XLR129-P-1</t>
  </si>
  <si>
    <t>LR129</t>
  </si>
  <si>
    <t>RD-0210-Mk2</t>
  </si>
  <si>
    <t>RD-0212-Mk2</t>
  </si>
  <si>
    <t>RD-864-15D177</t>
  </si>
  <si>
    <t>RD864</t>
  </si>
  <si>
    <t>J-2T-200k</t>
  </si>
  <si>
    <t>J2T</t>
  </si>
  <si>
    <t>KVD-1</t>
  </si>
  <si>
    <t>R-4D-15-300</t>
  </si>
  <si>
    <t>R4D11</t>
  </si>
  <si>
    <t>M-1SL</t>
  </si>
  <si>
    <t>R-4D-15DM-300</t>
  </si>
  <si>
    <t>E-1-575k</t>
  </si>
  <si>
    <t>HG-3-SL</t>
  </si>
  <si>
    <t>RD-301</t>
  </si>
  <si>
    <t>RD301</t>
  </si>
  <si>
    <t>RS-30</t>
  </si>
  <si>
    <t>RS30</t>
  </si>
  <si>
    <t>LR129-P-1</t>
  </si>
  <si>
    <t>RD-107-11D512P</t>
  </si>
  <si>
    <t>RD-108-11D511P</t>
  </si>
  <si>
    <t>17D12</t>
  </si>
  <si>
    <t>AJ10-190</t>
  </si>
  <si>
    <t>AJ10_190</t>
  </si>
  <si>
    <t>R-40B</t>
  </si>
  <si>
    <t>R40</t>
  </si>
  <si>
    <t>R-40A</t>
  </si>
  <si>
    <t>R-4D-11-164</t>
  </si>
  <si>
    <t>J-2T-250k</t>
  </si>
  <si>
    <t>HG-3A</t>
  </si>
  <si>
    <t>LR91-AJ-11A</t>
  </si>
  <si>
    <t>RD-253-Mk4</t>
  </si>
  <si>
    <t>LE-3</t>
  </si>
  <si>
    <t>LE3</t>
  </si>
  <si>
    <t>RD-273-15D286</t>
  </si>
  <si>
    <t>RD-120</t>
  </si>
  <si>
    <t>RD120</t>
  </si>
  <si>
    <t>RD-8</t>
  </si>
  <si>
    <t>RD8</t>
  </si>
  <si>
    <t>RD-805</t>
  </si>
  <si>
    <t>RD805</t>
  </si>
  <si>
    <t>RL10A-3-3B</t>
  </si>
  <si>
    <t>RD-254-Mk4</t>
  </si>
  <si>
    <t>RD-0256</t>
  </si>
  <si>
    <t>RD-0255</t>
  </si>
  <si>
    <t>RD-170</t>
  </si>
  <si>
    <t>RD170</t>
  </si>
  <si>
    <t>HG-3A-SL</t>
  </si>
  <si>
    <t>RD-0243</t>
  </si>
  <si>
    <t>RD0243</t>
  </si>
  <si>
    <t>RD-0257</t>
  </si>
  <si>
    <t>RD-171</t>
  </si>
  <si>
    <t>RD-869-15D300</t>
  </si>
  <si>
    <t>LR129-P-2</t>
  </si>
  <si>
    <t>M-1U</t>
  </si>
  <si>
    <t>RS-25-35</t>
  </si>
  <si>
    <t>SSME</t>
  </si>
  <si>
    <t>RS-25-50</t>
  </si>
  <si>
    <t>LE-5</t>
  </si>
  <si>
    <t>LE5</t>
  </si>
  <si>
    <t>RS-25</t>
  </si>
  <si>
    <t>RS-27A</t>
  </si>
  <si>
    <t>RS-25-150</t>
  </si>
  <si>
    <t>RD-0410MID</t>
  </si>
  <si>
    <t>RD0410MID</t>
  </si>
  <si>
    <t>Model8096L</t>
  </si>
  <si>
    <t>AJ23-153</t>
  </si>
  <si>
    <t>AJ10_Transtar</t>
  </si>
  <si>
    <t>RS-56-OBA</t>
  </si>
  <si>
    <t>RS-56-OSA</t>
  </si>
  <si>
    <t>LR101-NA-15</t>
  </si>
  <si>
    <t>M-1U-SL</t>
  </si>
  <si>
    <t>AJ23-151-OMS</t>
  </si>
  <si>
    <t>HG-3B-2</t>
  </si>
  <si>
    <t>RD-0120</t>
  </si>
  <si>
    <t>RD0120</t>
  </si>
  <si>
    <t>HG-3B-SL-2</t>
  </si>
  <si>
    <t>HG-3B</t>
  </si>
  <si>
    <t>AJ10-118K</t>
  </si>
  <si>
    <t>RD-275</t>
  </si>
  <si>
    <t>Vikas-1</t>
  </si>
  <si>
    <t>Vikas</t>
  </si>
  <si>
    <t>R-42</t>
  </si>
  <si>
    <t>R42</t>
  </si>
  <si>
    <t>HG-3B-SL</t>
  </si>
  <si>
    <t>HM-7B++</t>
  </si>
  <si>
    <t>RS-44-Core</t>
  </si>
  <si>
    <t>RS44</t>
  </si>
  <si>
    <t>RL10A-4</t>
  </si>
  <si>
    <t>RL10A-4N</t>
  </si>
  <si>
    <t>STBE-1A</t>
  </si>
  <si>
    <t>STBE1</t>
  </si>
  <si>
    <t>RD-0213-Mk3</t>
  </si>
  <si>
    <t>RD-0210-Mk3</t>
  </si>
  <si>
    <t>RD-0212-Mk3</t>
  </si>
  <si>
    <t>STBE</t>
  </si>
  <si>
    <t>RS-25A-35</t>
  </si>
  <si>
    <t>RL10A-4-1N</t>
  </si>
  <si>
    <t>RL10A-5</t>
  </si>
  <si>
    <t>RS-44-Incremental</t>
  </si>
  <si>
    <t>RD-120K</t>
  </si>
  <si>
    <t>RS-25A-50</t>
  </si>
  <si>
    <t>RD-172-173</t>
  </si>
  <si>
    <t>RD-57M</t>
  </si>
  <si>
    <t>LE-5A</t>
  </si>
  <si>
    <t>STBE-1B</t>
  </si>
  <si>
    <t>STBE-3</t>
  </si>
  <si>
    <t>RS-25A</t>
  </si>
  <si>
    <t>RD-58S</t>
  </si>
  <si>
    <t>RS-76</t>
  </si>
  <si>
    <t>RS76</t>
  </si>
  <si>
    <t>RS-25A-150</t>
  </si>
  <si>
    <t>AJ23-156</t>
  </si>
  <si>
    <t>XLR132</t>
  </si>
  <si>
    <t>RD-0120M</t>
  </si>
  <si>
    <t>RD-107A-14D22</t>
  </si>
  <si>
    <t>RD-108A-14D21</t>
  </si>
  <si>
    <t>Aestus</t>
  </si>
  <si>
    <t>LEROS-1b</t>
  </si>
  <si>
    <t>LEROS1b</t>
  </si>
  <si>
    <t>LE-7</t>
  </si>
  <si>
    <t>LE7</t>
  </si>
  <si>
    <t>RD-180</t>
  </si>
  <si>
    <t>RD180</t>
  </si>
  <si>
    <t>LEROS-1c</t>
  </si>
  <si>
    <t>LEROS-2b</t>
  </si>
  <si>
    <t>AJ23-154</t>
  </si>
  <si>
    <t>RL10B-2</t>
  </si>
  <si>
    <t>RD-0411</t>
  </si>
  <si>
    <t>RD0411</t>
  </si>
  <si>
    <t>RD-171M</t>
  </si>
  <si>
    <t>RS-44-Full</t>
  </si>
  <si>
    <t>RD-277</t>
  </si>
  <si>
    <t>STME</t>
  </si>
  <si>
    <t>Vikas-1+</t>
  </si>
  <si>
    <t>S5.98M</t>
  </si>
  <si>
    <t>S5_98M</t>
  </si>
  <si>
    <t>S5.92</t>
  </si>
  <si>
    <t>S5_92</t>
  </si>
  <si>
    <t>S5.92-l.n.</t>
  </si>
  <si>
    <t>RL10A-4-1-2</t>
  </si>
  <si>
    <t>RL10A-4-2N</t>
  </si>
  <si>
    <t>LR129-P-3</t>
  </si>
  <si>
    <t>RD-275M</t>
  </si>
  <si>
    <t>Merlin1C</t>
  </si>
  <si>
    <t>Merlin1</t>
  </si>
  <si>
    <t>Vulcain</t>
  </si>
  <si>
    <t>RS-25C-35</t>
  </si>
  <si>
    <t>RS-25C-50</t>
  </si>
  <si>
    <t>Merlin1B</t>
  </si>
  <si>
    <t>RS-25C</t>
  </si>
  <si>
    <t>Merlin1A</t>
  </si>
  <si>
    <t>LE-5B</t>
  </si>
  <si>
    <t>RS-25C-150</t>
  </si>
  <si>
    <t>RD-0146</t>
  </si>
  <si>
    <t>RD0146</t>
  </si>
  <si>
    <t>Agena-2000</t>
  </si>
  <si>
    <t>RD-0122</t>
  </si>
  <si>
    <t>RD-120F</t>
  </si>
  <si>
    <t>Vikas-2</t>
  </si>
  <si>
    <t>RD-0124</t>
  </si>
  <si>
    <t>RD0124</t>
  </si>
  <si>
    <t>RD-58M-CCN</t>
  </si>
  <si>
    <t>XRS-2200</t>
  </si>
  <si>
    <t>XRS2200</t>
  </si>
  <si>
    <t>AMBR-890N</t>
  </si>
  <si>
    <t>AMBR</t>
  </si>
  <si>
    <t>AMBR-623N</t>
  </si>
  <si>
    <t>MB-XX-Demo</t>
  </si>
  <si>
    <t>MB45</t>
  </si>
  <si>
    <t>ATCRE</t>
  </si>
  <si>
    <t>TR-107</t>
  </si>
  <si>
    <t>TR107</t>
  </si>
  <si>
    <t>Merlin1BVac</t>
  </si>
  <si>
    <t>RS-84</t>
  </si>
  <si>
    <t>RS84</t>
  </si>
  <si>
    <t>Kestrel</t>
  </si>
  <si>
    <t>Kestrel-2</t>
  </si>
  <si>
    <t>MR-80B</t>
  </si>
  <si>
    <t>LE-7A</t>
  </si>
  <si>
    <t>RS-25D-35</t>
  </si>
  <si>
    <t>RS-25D-50</t>
  </si>
  <si>
    <t>RS-76A</t>
  </si>
  <si>
    <t>RS-25D</t>
  </si>
  <si>
    <t>Rita</t>
  </si>
  <si>
    <t>RS-25D-150</t>
  </si>
  <si>
    <t>RD-151</t>
  </si>
  <si>
    <t>RD191</t>
  </si>
  <si>
    <t>NK-9-2009</t>
  </si>
  <si>
    <t>RD-57A-1</t>
  </si>
  <si>
    <t>Kestrel-1B</t>
  </si>
  <si>
    <t>Kestrel_1B</t>
  </si>
  <si>
    <t>AJ26-62</t>
  </si>
  <si>
    <t>RD-193</t>
  </si>
  <si>
    <t>RD-0242M2</t>
  </si>
  <si>
    <t>RD0242M2</t>
  </si>
  <si>
    <t>Merlin1D</t>
  </si>
  <si>
    <t>RD-0110R</t>
  </si>
  <si>
    <t>RD0110R</t>
  </si>
  <si>
    <t>RD-191</t>
  </si>
  <si>
    <t>R-42DM</t>
  </si>
  <si>
    <t>RD-277M</t>
  </si>
  <si>
    <t>Merlin1D+</t>
  </si>
  <si>
    <t>Merlin1D++</t>
  </si>
  <si>
    <t>Rutherford-SL</t>
  </si>
  <si>
    <t>Rutherford</t>
  </si>
  <si>
    <t>AJ26-60</t>
  </si>
  <si>
    <t>MB-60</t>
  </si>
  <si>
    <t>MB60</t>
  </si>
  <si>
    <t>RS-68</t>
  </si>
  <si>
    <t>RS68</t>
  </si>
  <si>
    <t>RD-181</t>
  </si>
  <si>
    <t>RS-88</t>
  </si>
  <si>
    <t>RS88</t>
  </si>
  <si>
    <t>LAE</t>
  </si>
  <si>
    <t>SuperDraco</t>
  </si>
  <si>
    <t>Vulcain-2</t>
  </si>
  <si>
    <t>RD-701</t>
  </si>
  <si>
    <t>RD701</t>
  </si>
  <si>
    <t>Aestus-II</t>
  </si>
  <si>
    <t>LEROS-4</t>
  </si>
  <si>
    <t>LEROS4</t>
  </si>
  <si>
    <t>RD-704</t>
  </si>
  <si>
    <t>RD704</t>
  </si>
  <si>
    <t>MB-45</t>
  </si>
  <si>
    <t>LE-7A-2</t>
  </si>
  <si>
    <t>LE-5B-2</t>
  </si>
  <si>
    <t>RS-2100</t>
  </si>
  <si>
    <t>RS2100</t>
  </si>
  <si>
    <t>MB-35</t>
  </si>
  <si>
    <t>MB35</t>
  </si>
  <si>
    <t>BE-4</t>
  </si>
  <si>
    <t>BE4</t>
  </si>
  <si>
    <t>Vikas-2B</t>
  </si>
  <si>
    <t>COBRA</t>
  </si>
  <si>
    <t>RD-0162</t>
  </si>
  <si>
    <t>RD0162</t>
  </si>
  <si>
    <t>Merlin1CVac</t>
  </si>
  <si>
    <t>CE-7.5</t>
  </si>
  <si>
    <t>COBRAH</t>
  </si>
  <si>
    <t>RS-83</t>
  </si>
  <si>
    <t>RS83</t>
  </si>
  <si>
    <t>Merlin1DVac</t>
  </si>
  <si>
    <t>AJ26-58</t>
  </si>
  <si>
    <t>FWC-SRM</t>
  </si>
  <si>
    <t>RSRM</t>
  </si>
  <si>
    <t>RSRMV</t>
  </si>
  <si>
    <t>Rubis</t>
  </si>
  <si>
    <t>AJ26-59</t>
  </si>
  <si>
    <t>RL10C-1</t>
  </si>
  <si>
    <t>Merlin1DVac+</t>
  </si>
  <si>
    <t>ATCRE-BlockII</t>
  </si>
  <si>
    <t>Rutherford-Vac</t>
  </si>
  <si>
    <t>RutherfordVac</t>
  </si>
  <si>
    <t>CECE-High</t>
  </si>
  <si>
    <t>RS-68A</t>
  </si>
  <si>
    <t>F-1B</t>
  </si>
  <si>
    <t>F1B</t>
  </si>
  <si>
    <t>CECE-Methane</t>
  </si>
  <si>
    <t>AJ1200</t>
  </si>
  <si>
    <t>CECE-Base</t>
  </si>
  <si>
    <t>J-2X</t>
  </si>
  <si>
    <t>J2X</t>
  </si>
  <si>
    <t>RS-68B</t>
  </si>
  <si>
    <t>RD-0164</t>
  </si>
  <si>
    <t>RD0164</t>
  </si>
  <si>
    <t>RD-0146D</t>
  </si>
  <si>
    <t>RS-68K</t>
  </si>
  <si>
    <t>S-II-Ullage</t>
  </si>
  <si>
    <t>SIIUllageMotor</t>
  </si>
  <si>
    <t>BE3</t>
  </si>
  <si>
    <t>RD-0162A</t>
  </si>
  <si>
    <t>Raptor 3</t>
  </si>
  <si>
    <t>Raptor</t>
  </si>
  <si>
    <t>SRMU</t>
  </si>
  <si>
    <t>YF-77</t>
  </si>
  <si>
    <t>YF77</t>
  </si>
  <si>
    <t>RD-0169</t>
  </si>
  <si>
    <t>RD0169</t>
  </si>
  <si>
    <t>RS-18</t>
  </si>
  <si>
    <t>RL60</t>
  </si>
  <si>
    <t>AR-1</t>
  </si>
  <si>
    <t>AR1</t>
  </si>
  <si>
    <t>RS-800</t>
  </si>
  <si>
    <t>RD-222</t>
  </si>
  <si>
    <t>AR-22</t>
  </si>
  <si>
    <t>AR22</t>
  </si>
  <si>
    <t>Vinci-180</t>
  </si>
  <si>
    <t>RL10C-1-1</t>
  </si>
  <si>
    <t>RL10C-2-1</t>
  </si>
  <si>
    <t>BNTR</t>
  </si>
  <si>
    <t>LE-5B-3</t>
  </si>
  <si>
    <t>RD-114</t>
  </si>
  <si>
    <t>LE-9</t>
  </si>
  <si>
    <t>LE9</t>
  </si>
  <si>
    <t>RL10C-3</t>
  </si>
  <si>
    <t>M10</t>
  </si>
  <si>
    <t>RL200S</t>
  </si>
  <si>
    <t>RL200</t>
  </si>
  <si>
    <t>RL200-230k</t>
  </si>
  <si>
    <t>RL200-225k</t>
  </si>
  <si>
    <t>RL200-200k</t>
  </si>
  <si>
    <t>Star-13B</t>
  </si>
  <si>
    <t>Star13B</t>
  </si>
  <si>
    <t>Star-15G</t>
  </si>
  <si>
    <t>Star15G</t>
  </si>
  <si>
    <t>Star-17</t>
  </si>
  <si>
    <t>Star17</t>
  </si>
  <si>
    <t>Star-17A</t>
  </si>
  <si>
    <t>Star17A</t>
  </si>
  <si>
    <t>Star-20</t>
  </si>
  <si>
    <t>Star20</t>
  </si>
  <si>
    <t>Star-24C</t>
  </si>
  <si>
    <t>Star24C</t>
  </si>
  <si>
    <t>Star-27</t>
  </si>
  <si>
    <t>Star27</t>
  </si>
  <si>
    <t>Star-27H</t>
  </si>
  <si>
    <t>Star-3</t>
  </si>
  <si>
    <t>Star3</t>
  </si>
  <si>
    <t>Star-30</t>
  </si>
  <si>
    <t>Star30</t>
  </si>
  <si>
    <t>Star-37</t>
  </si>
  <si>
    <t>Star37</t>
  </si>
  <si>
    <t>Star-37E</t>
  </si>
  <si>
    <t>Star37E</t>
  </si>
  <si>
    <t>Star-37FM</t>
  </si>
  <si>
    <t>Star37FM</t>
  </si>
  <si>
    <t>Star-48B/Long</t>
  </si>
  <si>
    <t>Star48B</t>
  </si>
  <si>
    <t>Star-48B/Short</t>
  </si>
  <si>
    <t>Star-48BV</t>
  </si>
  <si>
    <t>Star-4G</t>
  </si>
  <si>
    <t>Star4G</t>
  </si>
  <si>
    <t>Star-5C</t>
  </si>
  <si>
    <t>Star5C</t>
  </si>
  <si>
    <t>Star-5D</t>
  </si>
  <si>
    <t>Star5D</t>
  </si>
  <si>
    <t>Star-63D</t>
  </si>
  <si>
    <t>Star63D</t>
  </si>
  <si>
    <t>Star-6B</t>
  </si>
  <si>
    <t>Star6B</t>
  </si>
  <si>
    <t>Star-8</t>
  </si>
  <si>
    <t>Star8</t>
  </si>
  <si>
    <t>Star-9</t>
  </si>
  <si>
    <t>Star9</t>
  </si>
  <si>
    <t>ALCE</t>
  </si>
  <si>
    <t>DFMMHPE-2</t>
  </si>
  <si>
    <t>DFMMHPE</t>
  </si>
  <si>
    <t>RD-0120T</t>
  </si>
  <si>
    <t>RD0120T</t>
  </si>
  <si>
    <t>RS-25D-50X</t>
  </si>
  <si>
    <t>SSME50X</t>
  </si>
  <si>
    <t>RS-25A-50X</t>
  </si>
  <si>
    <t>RS-25-650</t>
  </si>
  <si>
    <t>SSME650</t>
  </si>
  <si>
    <t>NERVA-II</t>
  </si>
  <si>
    <t>NERVAII</t>
  </si>
  <si>
    <t>SNTPPFE100-Hydrogen</t>
  </si>
  <si>
    <t>SNTPPFE100</t>
  </si>
  <si>
    <t>Raptor 2</t>
  </si>
  <si>
    <t>TinyTim</t>
  </si>
  <si>
    <t>Topaze</t>
  </si>
  <si>
    <t>RD-223</t>
  </si>
  <si>
    <t>RD-115</t>
  </si>
  <si>
    <t>DFMMHPE-1</t>
  </si>
  <si>
    <t>Phoebus2N100</t>
  </si>
  <si>
    <t>RD-112</t>
  </si>
  <si>
    <t>SNTPPFE100-Prototype</t>
  </si>
  <si>
    <t>UA1204</t>
  </si>
  <si>
    <t>UA1205</t>
  </si>
  <si>
    <t>UA1206</t>
  </si>
  <si>
    <t>UA1207</t>
  </si>
  <si>
    <t>UA1208</t>
  </si>
  <si>
    <t>ValoisB</t>
  </si>
  <si>
    <t>LRBE</t>
  </si>
  <si>
    <t>NERVA-I</t>
  </si>
  <si>
    <t>NERVA</t>
  </si>
  <si>
    <t>Phoebus1N50</t>
  </si>
  <si>
    <t>PEWEE100</t>
  </si>
  <si>
    <t>LRBE-BlockII</t>
  </si>
  <si>
    <t>Vikas-X</t>
  </si>
  <si>
    <t>RD-113</t>
  </si>
  <si>
    <t>INsTAR</t>
  </si>
  <si>
    <t>LPNTR-3200</t>
  </si>
  <si>
    <t>LPNTR</t>
  </si>
  <si>
    <t>SSBE</t>
  </si>
  <si>
    <t>VexinA</t>
  </si>
  <si>
    <t>LPNTR-3600</t>
  </si>
  <si>
    <t>SSBE-BlockII</t>
  </si>
  <si>
    <t>NERVA_XE</t>
  </si>
  <si>
    <t>Aeon1-Vac</t>
  </si>
  <si>
    <t>Aeon1</t>
  </si>
  <si>
    <t>XLR99-RM-2A</t>
  </si>
  <si>
    <t>Aeon1-SL</t>
  </si>
  <si>
    <t>KTDU-5A</t>
  </si>
  <si>
    <t>KTDU5A</t>
  </si>
  <si>
    <t>RD-510</t>
  </si>
  <si>
    <t>RD510</t>
  </si>
  <si>
    <t>SmallEngine</t>
  </si>
  <si>
    <t>KRD-61</t>
  </si>
  <si>
    <t>KRD61</t>
  </si>
  <si>
    <t>NERVA_NRX</t>
  </si>
  <si>
    <t>Waxwing</t>
  </si>
  <si>
    <t>KTDU-416</t>
  </si>
  <si>
    <t>KTDU416</t>
  </si>
  <si>
    <t>RD-0225</t>
  </si>
  <si>
    <t>RD0225</t>
  </si>
  <si>
    <t>ISE-100</t>
  </si>
  <si>
    <t>ISE100</t>
  </si>
  <si>
    <t>KRD-442</t>
  </si>
  <si>
    <t>KRD442</t>
  </si>
  <si>
    <t>KRD-79</t>
  </si>
  <si>
    <t>KRD79</t>
  </si>
  <si>
    <t>R-4D-11-44</t>
  </si>
  <si>
    <t>R-4D-11-300</t>
  </si>
  <si>
    <t>TR-308</t>
  </si>
  <si>
    <t>TR308</t>
  </si>
  <si>
    <t>KIWIB48</t>
  </si>
  <si>
    <t>TR-312-100YN</t>
  </si>
  <si>
    <t>BNTR25k</t>
  </si>
  <si>
    <t>TR-312-100MN</t>
  </si>
  <si>
    <t>KIWIA24</t>
  </si>
  <si>
    <t>R-4D-15-375</t>
  </si>
  <si>
    <t>PrincetonLNTR-WCH</t>
  </si>
  <si>
    <t>PrincetonLNTR</t>
  </si>
  <si>
    <t>R-4D-15DM-375</t>
  </si>
  <si>
    <t>PrincetonLNTR-ZrC</t>
  </si>
  <si>
    <t>LRCLNTR</t>
  </si>
  <si>
    <t>J-2-200K-CVS</t>
  </si>
  <si>
    <t>J-2-225K-CVS</t>
  </si>
  <si>
    <t>J-2-230K-CVS</t>
  </si>
  <si>
    <t>Junk6k</t>
  </si>
  <si>
    <t>TWR</t>
  </si>
  <si>
    <t>Funds/kN</t>
  </si>
  <si>
    <t>Pc*mass</t>
  </si>
  <si>
    <t>ISP*mass</t>
  </si>
  <si>
    <t>ISP*Pc*mass</t>
  </si>
  <si>
    <t>New Cost Formula</t>
  </si>
  <si>
    <t>Avg 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</si>
</sst>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165" xfId="0" applyFont="1" applyNumberFormat="1"/>
    <xf borderId="0" fillId="3" fontId="1" numFmtId="164" xfId="0" applyFont="1" applyNumberFormat="1"/>
    <xf borderId="0" fillId="3" fontId="1" numFmtId="1" xfId="0" applyFont="1" applyNumberFormat="1"/>
    <xf borderId="0" fillId="3" fontId="1" numFmtId="4" xfId="0" applyFont="1" applyNumberFormat="1"/>
    <xf borderId="0" fillId="3" fontId="1" numFmtId="9" xfId="0" applyFont="1" applyNumberFormat="1"/>
    <xf borderId="0" fillId="4" fontId="1" numFmtId="0" xfId="0" applyAlignment="1" applyFill="1" applyFont="1">
      <alignment readingOrder="0"/>
    </xf>
    <xf borderId="0" fillId="4" fontId="1" numFmtId="165" xfId="0" applyFont="1" applyNumberFormat="1"/>
    <xf borderId="0" fillId="4" fontId="1" numFmtId="164" xfId="0" applyFont="1" applyNumberFormat="1"/>
    <xf borderId="0" fillId="4" fontId="1" numFmtId="1" xfId="0" applyFont="1" applyNumberFormat="1"/>
    <xf borderId="0" fillId="4" fontId="1" numFmtId="4" xfId="0" applyFont="1" applyNumberFormat="1"/>
    <xf borderId="0" fillId="4" fontId="1" numFmtId="9" xfId="0" applyFont="1" applyNumberFormat="1"/>
    <xf borderId="0" fillId="4" fontId="1" numFmtId="0" xfId="0" applyFont="1"/>
    <xf borderId="0" fillId="3" fontId="1" numFmtId="0" xfId="0" applyFont="1"/>
    <xf borderId="0" fillId="4" fontId="1" numFmtId="1" xfId="0" applyAlignment="1" applyFont="1" applyNumberFormat="1">
      <alignment readingOrder="0"/>
    </xf>
    <xf borderId="0" fillId="3" fontId="1" numFmtId="1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2" xfId="0" applyAlignment="1" applyFont="1" applyNumberFormat="1">
      <alignment readingOrder="0"/>
    </xf>
    <xf borderId="0" fillId="4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0" fontId="1" numFmtId="9" xfId="0" applyFont="1" applyNumberFormat="1"/>
    <xf borderId="0" fillId="0" fontId="1" numFmtId="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2" pivot="0" name="Standard Balance curves-style">
      <tableStyleElement dxfId="1" type="firstRowStripe"/>
      <tableStyleElement dxfId="2" type="secondRowStripe"/>
    </tableStyle>
    <tableStyle count="2" pivot="0" name="Hydrogen Balance Curve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curves'!$E$5:$E$7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44242"/>
        <c:axId val="737592137"/>
      </c:scatterChart>
      <c:valAx>
        <c:axId val="240644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592137"/>
      </c:valAx>
      <c:valAx>
        <c:axId val="737592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644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Curves'!$G$2:$G$4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42358"/>
        <c:axId val="356512844"/>
      </c:scatterChart>
      <c:valAx>
        <c:axId val="1103542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512844"/>
      </c:valAx>
      <c:valAx>
        <c:axId val="356512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42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Curves'!$L$2:$L$4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57591"/>
        <c:axId val="1952654687"/>
      </c:scatterChart>
      <c:valAx>
        <c:axId val="1721457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654687"/>
      </c:valAx>
      <c:valAx>
        <c:axId val="1952654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457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Curves'!$M$2:$M$4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66829"/>
        <c:axId val="1021704262"/>
      </c:scatterChart>
      <c:valAx>
        <c:axId val="3774668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704262"/>
      </c:valAx>
      <c:valAx>
        <c:axId val="1021704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66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Curves'!$N$2:$N$4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66607"/>
        <c:axId val="1675947548"/>
      </c:scatterChart>
      <c:valAx>
        <c:axId val="795666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947548"/>
      </c:valAx>
      <c:valAx>
        <c:axId val="1675947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666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curves'!$H$5:$H$7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85595"/>
        <c:axId val="1324755689"/>
      </c:scatterChart>
      <c:valAx>
        <c:axId val="2113485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755689"/>
      </c:valAx>
      <c:valAx>
        <c:axId val="1324755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485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curves'!$G$5:$G$7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92523"/>
        <c:axId val="1679849587"/>
      </c:scatterChart>
      <c:valAx>
        <c:axId val="1899492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849587"/>
      </c:valAx>
      <c:valAx>
        <c:axId val="1679849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492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curves'!$L$5:$L$7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68943"/>
        <c:axId val="1522263454"/>
      </c:scatterChart>
      <c:valAx>
        <c:axId val="19760689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263454"/>
      </c:valAx>
      <c:valAx>
        <c:axId val="152226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068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curves'!$M$5:$M$7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46301"/>
        <c:axId val="504981749"/>
      </c:scatterChart>
      <c:valAx>
        <c:axId val="636946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981749"/>
      </c:valAx>
      <c:valAx>
        <c:axId val="504981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946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Dry Mass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curves'!$N$5:$N$7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11101"/>
        <c:axId val="634462104"/>
      </c:scatterChart>
      <c:valAx>
        <c:axId val="590811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62104"/>
      </c:valAx>
      <c:valAx>
        <c:axId val="63446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811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Thrust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Balance curves'!$F$5:$F$7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869"/>
        <c:axId val="1487310242"/>
      </c:scatterChart>
      <c:valAx>
        <c:axId val="8941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Thrust (kN)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310242"/>
      </c:valAx>
      <c:valAx>
        <c:axId val="1487310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1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Curves'!$E$2:$E$4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47508"/>
        <c:axId val="1696127740"/>
      </c:scatterChart>
      <c:valAx>
        <c:axId val="1220947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127740"/>
      </c:valAx>
      <c:valAx>
        <c:axId val="1696127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947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Curves'!$H$2:$H$4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83087"/>
        <c:axId val="1419659788"/>
      </c:scatterChart>
      <c:valAx>
        <c:axId val="9080830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659788"/>
      </c:valAx>
      <c:valAx>
        <c:axId val="141965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83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295275</xdr:colOff>
      <xdr:row>26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295275</xdr:colOff>
      <xdr:row>44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371475</xdr:colOff>
      <xdr:row>17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819150</xdr:colOff>
      <xdr:row>26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45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P7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tandard Balance curv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7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ydrogen Balance Cur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idden="1">
      <c r="A2" s="4" t="s">
        <v>21</v>
      </c>
      <c r="B2" s="4" t="s">
        <v>22</v>
      </c>
      <c r="C2" s="4">
        <v>1936.0</v>
      </c>
      <c r="D2" s="4"/>
      <c r="E2" s="4" t="b">
        <v>0</v>
      </c>
      <c r="F2" s="4" t="b">
        <v>0</v>
      </c>
      <c r="G2" s="4" t="b">
        <v>1</v>
      </c>
      <c r="H2" s="4">
        <v>15.0</v>
      </c>
      <c r="I2" s="4">
        <v>0.0</v>
      </c>
      <c r="J2" s="4">
        <v>90.0</v>
      </c>
      <c r="K2" s="4">
        <v>1.785</v>
      </c>
      <c r="L2" s="4">
        <v>215.0</v>
      </c>
      <c r="M2" s="4">
        <v>2.53</v>
      </c>
      <c r="N2" s="5">
        <f t="shared" ref="N2:N662" si="1">H2+I2</f>
        <v>15</v>
      </c>
      <c r="O2" s="5">
        <f t="shared" ref="O2:O662" si="2">(K2*101.971621)/J2</f>
        <v>2.02243715</v>
      </c>
      <c r="P2" s="6">
        <f t="shared" ref="P2:P662" si="3">Q2/K2</f>
        <v>47.00901632</v>
      </c>
      <c r="Q2" s="7">
        <f t="shared" ref="Q2:Q20" si="4">0.2*(8.17*POW(J2*M2,0.46))+0.8*(0.146*POW(J2*L2,0.639))</f>
        <v>83.91109413</v>
      </c>
      <c r="R2" s="8">
        <f t="shared" ref="R2:R662" si="5">IF(E2,4,1)*IF(F2,1.05,1)*IF(AND(NOT(E2),NOT(F2)),1.75,1)</f>
        <v>1.75</v>
      </c>
      <c r="S2" s="8">
        <f t="shared" ref="S2:S662" si="6">Q2+Q2*R2</f>
        <v>230.7555089</v>
      </c>
      <c r="T2" s="8">
        <f t="shared" ref="T2:T662" si="7">S2/K2</f>
        <v>129.2747949</v>
      </c>
      <c r="U2" s="9">
        <f t="shared" ref="U2:U662" si="8">IFERROR(Q2/N2,#N/A)</f>
        <v>5.594072942</v>
      </c>
    </row>
    <row r="3" hidden="1">
      <c r="A3" s="10" t="s">
        <v>23</v>
      </c>
      <c r="B3" s="10" t="s">
        <v>22</v>
      </c>
      <c r="C3" s="10">
        <v>1938.0</v>
      </c>
      <c r="D3" s="10"/>
      <c r="E3" s="10" t="b">
        <v>0</v>
      </c>
      <c r="F3" s="10" t="b">
        <v>0</v>
      </c>
      <c r="G3" s="10" t="b">
        <v>1</v>
      </c>
      <c r="H3" s="10">
        <v>15.0</v>
      </c>
      <c r="I3" s="10">
        <v>5.0</v>
      </c>
      <c r="J3" s="10">
        <f>90*0.86</f>
        <v>77.4</v>
      </c>
      <c r="K3" s="10">
        <v>1.46</v>
      </c>
      <c r="L3" s="10">
        <v>215.0</v>
      </c>
      <c r="M3" s="10">
        <v>2.53</v>
      </c>
      <c r="N3" s="11">
        <f t="shared" si="1"/>
        <v>20</v>
      </c>
      <c r="O3" s="11">
        <f t="shared" si="2"/>
        <v>1.923495693</v>
      </c>
      <c r="P3" s="12">
        <f t="shared" si="3"/>
        <v>52.53062743</v>
      </c>
      <c r="Q3" s="13">
        <f t="shared" si="4"/>
        <v>76.69471605</v>
      </c>
      <c r="R3" s="14">
        <f t="shared" si="5"/>
        <v>1.75</v>
      </c>
      <c r="S3" s="14">
        <f t="shared" si="6"/>
        <v>210.9104691</v>
      </c>
      <c r="T3" s="14">
        <f t="shared" si="7"/>
        <v>144.4592254</v>
      </c>
      <c r="U3" s="15">
        <f t="shared" si="8"/>
        <v>3.834735803</v>
      </c>
    </row>
    <row r="4" hidden="1">
      <c r="A4" s="4" t="s">
        <v>24</v>
      </c>
      <c r="B4" s="4" t="s">
        <v>24</v>
      </c>
      <c r="C4" s="4">
        <v>1939.0</v>
      </c>
      <c r="D4" s="4"/>
      <c r="E4" s="4" t="b">
        <v>1</v>
      </c>
      <c r="F4" s="4" t="b">
        <v>0</v>
      </c>
      <c r="G4" s="4" t="b">
        <v>0</v>
      </c>
      <c r="H4" s="4">
        <v>150.0</v>
      </c>
      <c r="I4" s="4">
        <v>0.0</v>
      </c>
      <c r="J4" s="4">
        <v>929.86</v>
      </c>
      <c r="K4" s="4">
        <v>284.68</v>
      </c>
      <c r="L4" s="4">
        <v>242.0</v>
      </c>
      <c r="M4" s="4">
        <v>1.5</v>
      </c>
      <c r="N4" s="5">
        <f t="shared" si="1"/>
        <v>150</v>
      </c>
      <c r="O4" s="5">
        <f t="shared" si="2"/>
        <v>31.21898035</v>
      </c>
      <c r="P4" s="6">
        <f t="shared" si="3"/>
        <v>1.239811951</v>
      </c>
      <c r="Q4" s="7">
        <f t="shared" si="4"/>
        <v>352.9496663</v>
      </c>
      <c r="R4" s="8">
        <f t="shared" si="5"/>
        <v>4</v>
      </c>
      <c r="S4" s="8">
        <f t="shared" si="6"/>
        <v>1764.748331</v>
      </c>
      <c r="T4" s="8">
        <f t="shared" si="7"/>
        <v>6.199059756</v>
      </c>
      <c r="U4" s="9">
        <f t="shared" si="8"/>
        <v>2.352997775</v>
      </c>
    </row>
    <row r="5" hidden="1">
      <c r="A5" s="10" t="s">
        <v>25</v>
      </c>
      <c r="B5" s="10" t="s">
        <v>26</v>
      </c>
      <c r="C5" s="10">
        <v>1950.0</v>
      </c>
      <c r="D5" s="10"/>
      <c r="E5" s="10" t="b">
        <v>0</v>
      </c>
      <c r="F5" s="10" t="b">
        <v>1</v>
      </c>
      <c r="G5" s="10" t="b">
        <v>0</v>
      </c>
      <c r="H5" s="10">
        <v>30.0</v>
      </c>
      <c r="I5" s="10">
        <v>0.0</v>
      </c>
      <c r="J5" s="10">
        <v>117.9</v>
      </c>
      <c r="K5" s="10">
        <v>82.7</v>
      </c>
      <c r="L5" s="10">
        <v>198.8</v>
      </c>
      <c r="M5" s="10">
        <v>9.24</v>
      </c>
      <c r="N5" s="11">
        <f t="shared" si="1"/>
        <v>30</v>
      </c>
      <c r="O5" s="11">
        <f t="shared" si="2"/>
        <v>71.52716757</v>
      </c>
      <c r="P5" s="12">
        <f t="shared" si="3"/>
        <v>1.368639979</v>
      </c>
      <c r="Q5" s="13">
        <f t="shared" si="4"/>
        <v>113.1865263</v>
      </c>
      <c r="R5" s="14">
        <f t="shared" si="5"/>
        <v>1.05</v>
      </c>
      <c r="S5" s="14">
        <f t="shared" si="6"/>
        <v>232.0323789</v>
      </c>
      <c r="T5" s="14">
        <f t="shared" si="7"/>
        <v>2.805711957</v>
      </c>
      <c r="U5" s="15">
        <f t="shared" si="8"/>
        <v>3.772884209</v>
      </c>
    </row>
    <row r="6" hidden="1">
      <c r="A6" s="4" t="s">
        <v>27</v>
      </c>
      <c r="B6" s="4" t="s">
        <v>28</v>
      </c>
      <c r="C6" s="4">
        <v>1955.0</v>
      </c>
      <c r="D6" s="4"/>
      <c r="E6" s="4" t="b">
        <v>0</v>
      </c>
      <c r="F6" s="4" t="b">
        <v>1</v>
      </c>
      <c r="G6" s="4" t="b">
        <v>0</v>
      </c>
      <c r="H6" s="4">
        <v>35.0</v>
      </c>
      <c r="I6" s="4">
        <v>0.0</v>
      </c>
      <c r="J6" s="4">
        <v>27.21</v>
      </c>
      <c r="K6" s="4">
        <v>34.09</v>
      </c>
      <c r="L6" s="4">
        <v>238.8</v>
      </c>
      <c r="M6" s="4">
        <v>6.89</v>
      </c>
      <c r="N6" s="5">
        <f t="shared" si="1"/>
        <v>35</v>
      </c>
      <c r="O6" s="5">
        <f t="shared" si="2"/>
        <v>127.7549636</v>
      </c>
      <c r="P6" s="6">
        <f t="shared" si="3"/>
        <v>1.468104825</v>
      </c>
      <c r="Q6" s="7">
        <f t="shared" si="4"/>
        <v>50.0476935</v>
      </c>
      <c r="R6" s="8">
        <f t="shared" si="5"/>
        <v>1.05</v>
      </c>
      <c r="S6" s="8">
        <f t="shared" si="6"/>
        <v>102.5977717</v>
      </c>
      <c r="T6" s="8">
        <f t="shared" si="7"/>
        <v>3.009614892</v>
      </c>
      <c r="U6" s="9">
        <f t="shared" si="8"/>
        <v>1.4299341</v>
      </c>
    </row>
    <row r="7" hidden="1">
      <c r="A7" s="10" t="s">
        <v>29</v>
      </c>
      <c r="B7" s="10" t="s">
        <v>22</v>
      </c>
      <c r="C7" s="10">
        <v>1940.0</v>
      </c>
      <c r="D7" s="10"/>
      <c r="E7" s="10" t="b">
        <v>0</v>
      </c>
      <c r="F7" s="10" t="b">
        <v>0</v>
      </c>
      <c r="G7" s="10" t="b">
        <v>1</v>
      </c>
      <c r="H7" s="10">
        <v>15.0</v>
      </c>
      <c r="I7" s="10">
        <v>5.0</v>
      </c>
      <c r="J7" s="16">
        <f>90*0.86</f>
        <v>77.4</v>
      </c>
      <c r="K7" s="10">
        <v>2.942</v>
      </c>
      <c r="L7" s="10">
        <v>215.0</v>
      </c>
      <c r="M7" s="10">
        <v>2.53</v>
      </c>
      <c r="N7" s="11">
        <f t="shared" si="1"/>
        <v>20</v>
      </c>
      <c r="O7" s="11">
        <f t="shared" si="2"/>
        <v>3.875975568</v>
      </c>
      <c r="P7" s="12">
        <f t="shared" si="3"/>
        <v>26.06890417</v>
      </c>
      <c r="Q7" s="13">
        <f t="shared" si="4"/>
        <v>76.69471605</v>
      </c>
      <c r="R7" s="14">
        <f t="shared" si="5"/>
        <v>1.75</v>
      </c>
      <c r="S7" s="14">
        <f t="shared" si="6"/>
        <v>210.9104691</v>
      </c>
      <c r="T7" s="14">
        <f t="shared" si="7"/>
        <v>71.68948645</v>
      </c>
      <c r="U7" s="15">
        <f t="shared" si="8"/>
        <v>3.834735803</v>
      </c>
    </row>
    <row r="8" hidden="1">
      <c r="A8" s="4" t="s">
        <v>30</v>
      </c>
      <c r="B8" s="4" t="s">
        <v>31</v>
      </c>
      <c r="C8" s="4">
        <v>1942.0</v>
      </c>
      <c r="D8" s="4"/>
      <c r="E8" s="4" t="b">
        <v>1</v>
      </c>
      <c r="F8" s="4" t="b">
        <v>0</v>
      </c>
      <c r="G8" s="4" t="b">
        <v>1</v>
      </c>
      <c r="H8" s="17"/>
      <c r="I8" s="17"/>
      <c r="J8" s="4">
        <v>56.0</v>
      </c>
      <c r="K8" s="4">
        <v>12.6</v>
      </c>
      <c r="L8" s="4">
        <v>215.0</v>
      </c>
      <c r="M8" s="4">
        <v>2.0</v>
      </c>
      <c r="N8" s="5">
        <f t="shared" si="1"/>
        <v>0</v>
      </c>
      <c r="O8" s="5">
        <f t="shared" si="2"/>
        <v>22.94361473</v>
      </c>
      <c r="P8" s="6">
        <f t="shared" si="3"/>
        <v>4.891225595</v>
      </c>
      <c r="Q8" s="7">
        <f t="shared" si="4"/>
        <v>61.6294425</v>
      </c>
      <c r="R8" s="8">
        <f t="shared" si="5"/>
        <v>4</v>
      </c>
      <c r="S8" s="8">
        <f t="shared" si="6"/>
        <v>308.1472125</v>
      </c>
      <c r="T8" s="8">
        <f t="shared" si="7"/>
        <v>24.45612797</v>
      </c>
      <c r="U8" s="9" t="str">
        <f t="shared" si="8"/>
        <v>#N/A</v>
      </c>
    </row>
    <row r="9" hidden="1">
      <c r="A9" s="10" t="s">
        <v>32</v>
      </c>
      <c r="B9" s="10" t="s">
        <v>33</v>
      </c>
      <c r="C9" s="10">
        <v>1944.0</v>
      </c>
      <c r="D9" s="10"/>
      <c r="E9" s="10" t="b">
        <v>0</v>
      </c>
      <c r="F9" s="10" t="b">
        <v>0</v>
      </c>
      <c r="G9" s="10" t="b">
        <v>0</v>
      </c>
      <c r="H9" s="10">
        <v>30.0</v>
      </c>
      <c r="I9" s="10">
        <v>0.0</v>
      </c>
      <c r="J9" s="10">
        <v>8.0</v>
      </c>
      <c r="K9" s="10">
        <v>7.733</v>
      </c>
      <c r="L9" s="10">
        <v>226.0</v>
      </c>
      <c r="M9" s="10">
        <v>2.06</v>
      </c>
      <c r="N9" s="11">
        <f t="shared" si="1"/>
        <v>30</v>
      </c>
      <c r="O9" s="11">
        <f t="shared" si="2"/>
        <v>98.56831815</v>
      </c>
      <c r="P9" s="12">
        <f t="shared" si="3"/>
        <v>2.588404098</v>
      </c>
      <c r="Q9" s="13">
        <f t="shared" si="4"/>
        <v>20.01612889</v>
      </c>
      <c r="R9" s="14">
        <f t="shared" si="5"/>
        <v>1.75</v>
      </c>
      <c r="S9" s="14">
        <f t="shared" si="6"/>
        <v>55.04435445</v>
      </c>
      <c r="T9" s="14">
        <f t="shared" si="7"/>
        <v>7.11811127</v>
      </c>
      <c r="U9" s="15">
        <f t="shared" si="8"/>
        <v>0.6672042964</v>
      </c>
    </row>
    <row r="10" hidden="1">
      <c r="A10" s="4" t="s">
        <v>34</v>
      </c>
      <c r="B10" s="4" t="s">
        <v>24</v>
      </c>
      <c r="C10" s="4">
        <v>1945.0</v>
      </c>
      <c r="D10" s="4"/>
      <c r="E10" s="4" t="b">
        <v>1</v>
      </c>
      <c r="F10" s="4" t="b">
        <v>0</v>
      </c>
      <c r="G10" s="4" t="b">
        <v>1</v>
      </c>
      <c r="H10" s="4">
        <v>150.0</v>
      </c>
      <c r="I10" s="4">
        <v>550.0</v>
      </c>
      <c r="J10" s="4">
        <v>929.86</v>
      </c>
      <c r="K10" s="4">
        <v>288.68</v>
      </c>
      <c r="L10" s="4">
        <v>255.0</v>
      </c>
      <c r="M10" s="4">
        <v>1.7</v>
      </c>
      <c r="N10" s="5">
        <f t="shared" si="1"/>
        <v>700</v>
      </c>
      <c r="O10" s="5">
        <f t="shared" si="2"/>
        <v>31.657634</v>
      </c>
      <c r="P10" s="6">
        <f t="shared" si="3"/>
        <v>1.268201819</v>
      </c>
      <c r="Q10" s="7">
        <f t="shared" si="4"/>
        <v>366.1045011</v>
      </c>
      <c r="R10" s="8">
        <f t="shared" si="5"/>
        <v>4</v>
      </c>
      <c r="S10" s="8">
        <f t="shared" si="6"/>
        <v>1830.522506</v>
      </c>
      <c r="T10" s="8">
        <f t="shared" si="7"/>
        <v>6.341009095</v>
      </c>
      <c r="U10" s="9">
        <f t="shared" si="8"/>
        <v>0.5230064302</v>
      </c>
    </row>
    <row r="11" hidden="1">
      <c r="A11" s="10" t="s">
        <v>35</v>
      </c>
      <c r="B11" s="10" t="s">
        <v>36</v>
      </c>
      <c r="C11" s="10">
        <v>1945.0</v>
      </c>
      <c r="D11" s="10"/>
      <c r="E11" s="10" t="b">
        <v>0</v>
      </c>
      <c r="F11" s="10" t="b">
        <v>0</v>
      </c>
      <c r="G11" s="10" t="b">
        <v>0</v>
      </c>
      <c r="H11" s="10">
        <v>45.0</v>
      </c>
      <c r="I11" s="10">
        <v>0.0</v>
      </c>
      <c r="J11" s="10">
        <v>14.7</v>
      </c>
      <c r="K11" s="10">
        <v>14.417</v>
      </c>
      <c r="L11" s="10">
        <v>232.1</v>
      </c>
      <c r="M11" s="10">
        <v>2.1</v>
      </c>
      <c r="N11" s="11">
        <f t="shared" si="1"/>
        <v>45</v>
      </c>
      <c r="O11" s="11">
        <f t="shared" si="2"/>
        <v>100.0084939</v>
      </c>
      <c r="P11" s="12">
        <f t="shared" si="3"/>
        <v>2.015044026</v>
      </c>
      <c r="Q11" s="13">
        <f t="shared" si="4"/>
        <v>29.05088972</v>
      </c>
      <c r="R11" s="14">
        <f t="shared" si="5"/>
        <v>1.75</v>
      </c>
      <c r="S11" s="14">
        <f t="shared" si="6"/>
        <v>79.88994672</v>
      </c>
      <c r="T11" s="14">
        <f t="shared" si="7"/>
        <v>5.54137107</v>
      </c>
      <c r="U11" s="15">
        <f t="shared" si="8"/>
        <v>0.645575327</v>
      </c>
    </row>
    <row r="12" hidden="1">
      <c r="A12" s="4" t="s">
        <v>37</v>
      </c>
      <c r="B12" s="4" t="s">
        <v>38</v>
      </c>
      <c r="C12" s="4">
        <v>1946.0</v>
      </c>
      <c r="D12" s="4"/>
      <c r="E12" s="4" t="b">
        <v>1</v>
      </c>
      <c r="F12" s="4" t="b">
        <v>0</v>
      </c>
      <c r="G12" s="4" t="b">
        <v>0</v>
      </c>
      <c r="H12" s="4">
        <v>135.0</v>
      </c>
      <c r="I12" s="4">
        <v>0.0</v>
      </c>
      <c r="J12" s="4">
        <v>791.0</v>
      </c>
      <c r="K12" s="4">
        <v>333.0</v>
      </c>
      <c r="L12" s="4">
        <v>239.0</v>
      </c>
      <c r="M12" s="4">
        <v>1.5</v>
      </c>
      <c r="N12" s="5">
        <f t="shared" si="1"/>
        <v>135</v>
      </c>
      <c r="O12" s="5">
        <f t="shared" si="2"/>
        <v>42.92863438</v>
      </c>
      <c r="P12" s="6">
        <f t="shared" si="3"/>
        <v>0.9528656793</v>
      </c>
      <c r="Q12" s="7">
        <f t="shared" si="4"/>
        <v>317.3042712</v>
      </c>
      <c r="R12" s="8">
        <f t="shared" si="5"/>
        <v>4</v>
      </c>
      <c r="S12" s="8">
        <f t="shared" si="6"/>
        <v>1586.521356</v>
      </c>
      <c r="T12" s="8">
        <f t="shared" si="7"/>
        <v>4.764328397</v>
      </c>
      <c r="U12" s="9">
        <f t="shared" si="8"/>
        <v>2.350402009</v>
      </c>
    </row>
    <row r="13" hidden="1">
      <c r="A13" s="10" t="s">
        <v>39</v>
      </c>
      <c r="B13" s="10" t="s">
        <v>40</v>
      </c>
      <c r="C13" s="10">
        <v>1946.0</v>
      </c>
      <c r="D13" s="10"/>
      <c r="E13" s="10" t="b">
        <v>1</v>
      </c>
      <c r="F13" s="10" t="b">
        <v>0</v>
      </c>
      <c r="G13" s="10" t="b">
        <v>0</v>
      </c>
      <c r="H13" s="10">
        <v>150.0</v>
      </c>
      <c r="I13" s="10">
        <v>0.0</v>
      </c>
      <c r="J13" s="10">
        <v>885.0</v>
      </c>
      <c r="K13" s="10">
        <v>307.0</v>
      </c>
      <c r="L13" s="10">
        <v>237.0</v>
      </c>
      <c r="M13" s="10">
        <v>1.62</v>
      </c>
      <c r="N13" s="11">
        <f t="shared" si="1"/>
        <v>150</v>
      </c>
      <c r="O13" s="11">
        <f t="shared" si="2"/>
        <v>35.37320638</v>
      </c>
      <c r="P13" s="12">
        <f t="shared" si="3"/>
        <v>1.107587498</v>
      </c>
      <c r="Q13" s="13">
        <f t="shared" si="4"/>
        <v>340.0293619</v>
      </c>
      <c r="R13" s="14">
        <f t="shared" si="5"/>
        <v>4</v>
      </c>
      <c r="S13" s="14">
        <f t="shared" si="6"/>
        <v>1700.146809</v>
      </c>
      <c r="T13" s="14">
        <f t="shared" si="7"/>
        <v>5.53793749</v>
      </c>
      <c r="U13" s="15">
        <f t="shared" si="8"/>
        <v>2.266862413</v>
      </c>
    </row>
    <row r="14" hidden="1">
      <c r="A14" s="4" t="s">
        <v>41</v>
      </c>
      <c r="B14" s="4" t="s">
        <v>41</v>
      </c>
      <c r="C14" s="4">
        <v>1946.0</v>
      </c>
      <c r="D14" s="4"/>
      <c r="E14" s="4" t="b">
        <v>0</v>
      </c>
      <c r="F14" s="4" t="b">
        <v>0</v>
      </c>
      <c r="G14" s="4" t="b">
        <v>0</v>
      </c>
      <c r="H14" s="4">
        <v>75.0</v>
      </c>
      <c r="I14" s="4">
        <v>0.0</v>
      </c>
      <c r="J14" s="4">
        <v>150.0</v>
      </c>
      <c r="K14" s="4">
        <v>49.3</v>
      </c>
      <c r="L14" s="4">
        <v>249.0</v>
      </c>
      <c r="M14" s="4">
        <v>1.5</v>
      </c>
      <c r="N14" s="5">
        <f t="shared" si="1"/>
        <v>75</v>
      </c>
      <c r="O14" s="5">
        <f t="shared" si="2"/>
        <v>33.51467277</v>
      </c>
      <c r="P14" s="6">
        <f t="shared" si="3"/>
        <v>2.378610137</v>
      </c>
      <c r="Q14" s="7">
        <f t="shared" si="4"/>
        <v>117.2654797</v>
      </c>
      <c r="R14" s="8">
        <f t="shared" si="5"/>
        <v>1.75</v>
      </c>
      <c r="S14" s="8">
        <f t="shared" si="6"/>
        <v>322.4800693</v>
      </c>
      <c r="T14" s="8">
        <f t="shared" si="7"/>
        <v>6.541177876</v>
      </c>
      <c r="U14" s="9">
        <f t="shared" si="8"/>
        <v>1.56353973</v>
      </c>
    </row>
    <row r="15" hidden="1">
      <c r="A15" s="10" t="s">
        <v>42</v>
      </c>
      <c r="B15" s="10" t="s">
        <v>43</v>
      </c>
      <c r="C15" s="10">
        <v>1946.0</v>
      </c>
      <c r="D15" s="10"/>
      <c r="E15" s="10" t="b">
        <v>0</v>
      </c>
      <c r="F15" s="10" t="b">
        <v>0</v>
      </c>
      <c r="G15" s="10" t="b">
        <v>1</v>
      </c>
      <c r="H15" s="10">
        <v>300.0</v>
      </c>
      <c r="I15" s="10">
        <v>0.0</v>
      </c>
      <c r="J15" s="10">
        <v>150.0</v>
      </c>
      <c r="K15" s="10">
        <v>26.68</v>
      </c>
      <c r="L15" s="10">
        <v>226.6</v>
      </c>
      <c r="M15" s="10">
        <v>1.52</v>
      </c>
      <c r="N15" s="11">
        <f t="shared" si="1"/>
        <v>300</v>
      </c>
      <c r="O15" s="11">
        <f t="shared" si="2"/>
        <v>18.13735232</v>
      </c>
      <c r="P15" s="12">
        <f t="shared" si="3"/>
        <v>4.18608346</v>
      </c>
      <c r="Q15" s="13">
        <f t="shared" si="4"/>
        <v>111.6847067</v>
      </c>
      <c r="R15" s="14">
        <f t="shared" si="5"/>
        <v>1.75</v>
      </c>
      <c r="S15" s="14">
        <f t="shared" si="6"/>
        <v>307.1329435</v>
      </c>
      <c r="T15" s="14">
        <f t="shared" si="7"/>
        <v>11.51172952</v>
      </c>
      <c r="U15" s="15">
        <f t="shared" si="8"/>
        <v>0.3722823558</v>
      </c>
    </row>
    <row r="16" hidden="1">
      <c r="A16" s="4" t="s">
        <v>44</v>
      </c>
      <c r="B16" s="4" t="s">
        <v>40</v>
      </c>
      <c r="C16" s="4">
        <v>1948.0</v>
      </c>
      <c r="D16" s="4"/>
      <c r="E16" s="4" t="b">
        <v>1</v>
      </c>
      <c r="F16" s="4" t="b">
        <v>0</v>
      </c>
      <c r="G16" s="4" t="b">
        <v>0</v>
      </c>
      <c r="H16" s="4">
        <v>150.0</v>
      </c>
      <c r="I16" s="4">
        <v>75.0</v>
      </c>
      <c r="J16" s="4">
        <v>888.0</v>
      </c>
      <c r="K16" s="4">
        <v>404.0</v>
      </c>
      <c r="L16" s="4">
        <v>237.0</v>
      </c>
      <c r="M16" s="4">
        <v>2.16</v>
      </c>
      <c r="N16" s="5">
        <f t="shared" si="1"/>
        <v>225</v>
      </c>
      <c r="O16" s="5">
        <f t="shared" si="2"/>
        <v>46.39249424</v>
      </c>
      <c r="P16" s="6">
        <f t="shared" si="3"/>
        <v>0.8596364445</v>
      </c>
      <c r="Q16" s="7">
        <f t="shared" si="4"/>
        <v>347.2931236</v>
      </c>
      <c r="R16" s="8">
        <f t="shared" si="5"/>
        <v>4</v>
      </c>
      <c r="S16" s="8">
        <f t="shared" si="6"/>
        <v>1736.465618</v>
      </c>
      <c r="T16" s="8">
        <f t="shared" si="7"/>
        <v>4.298182222</v>
      </c>
      <c r="U16" s="9">
        <f t="shared" si="8"/>
        <v>1.543524994</v>
      </c>
    </row>
    <row r="17" hidden="1">
      <c r="A17" s="10" t="s">
        <v>45</v>
      </c>
      <c r="B17" s="10" t="s">
        <v>46</v>
      </c>
      <c r="C17" s="10">
        <v>1948.0</v>
      </c>
      <c r="D17" s="10"/>
      <c r="E17" s="10" t="b">
        <v>1</v>
      </c>
      <c r="F17" s="10" t="b">
        <v>0</v>
      </c>
      <c r="G17" s="10" t="b">
        <v>0</v>
      </c>
      <c r="H17" s="10">
        <v>100.0</v>
      </c>
      <c r="I17" s="10">
        <v>0.0</v>
      </c>
      <c r="J17" s="10">
        <v>192.0</v>
      </c>
      <c r="K17" s="10">
        <v>110.5</v>
      </c>
      <c r="L17" s="10">
        <v>214.5</v>
      </c>
      <c r="M17" s="10">
        <v>1.5</v>
      </c>
      <c r="N17" s="11">
        <f t="shared" si="1"/>
        <v>100</v>
      </c>
      <c r="O17" s="11">
        <f t="shared" si="2"/>
        <v>58.68679229</v>
      </c>
      <c r="P17" s="12">
        <f t="shared" si="3"/>
        <v>1.139572909</v>
      </c>
      <c r="Q17" s="13">
        <f t="shared" si="4"/>
        <v>125.9228064</v>
      </c>
      <c r="R17" s="14">
        <f t="shared" si="5"/>
        <v>4</v>
      </c>
      <c r="S17" s="14">
        <f t="shared" si="6"/>
        <v>629.6140321</v>
      </c>
      <c r="T17" s="14">
        <f t="shared" si="7"/>
        <v>5.697864544</v>
      </c>
      <c r="U17" s="15">
        <f t="shared" si="8"/>
        <v>1.259228064</v>
      </c>
    </row>
    <row r="18" hidden="1">
      <c r="A18" s="4" t="s">
        <v>47</v>
      </c>
      <c r="B18" s="4" t="s">
        <v>36</v>
      </c>
      <c r="C18" s="4">
        <v>1948.0</v>
      </c>
      <c r="D18" s="4"/>
      <c r="E18" s="4" t="b">
        <v>0</v>
      </c>
      <c r="F18" s="4" t="b">
        <v>0</v>
      </c>
      <c r="G18" s="4" t="b">
        <v>0</v>
      </c>
      <c r="H18" s="4">
        <v>45.0</v>
      </c>
      <c r="I18" s="4">
        <v>15.0</v>
      </c>
      <c r="J18" s="4">
        <v>14.7</v>
      </c>
      <c r="K18" s="4">
        <v>19.411</v>
      </c>
      <c r="L18" s="4">
        <v>236.4</v>
      </c>
      <c r="M18" s="4">
        <v>2.2</v>
      </c>
      <c r="N18" s="5">
        <f t="shared" si="1"/>
        <v>60</v>
      </c>
      <c r="O18" s="5">
        <f t="shared" si="2"/>
        <v>134.6510976</v>
      </c>
      <c r="P18" s="6">
        <f t="shared" si="3"/>
        <v>1.518287236</v>
      </c>
      <c r="Q18" s="7">
        <f t="shared" si="4"/>
        <v>29.47147354</v>
      </c>
      <c r="R18" s="8">
        <f t="shared" si="5"/>
        <v>1.75</v>
      </c>
      <c r="S18" s="8">
        <f t="shared" si="6"/>
        <v>81.04655224</v>
      </c>
      <c r="T18" s="8">
        <f t="shared" si="7"/>
        <v>4.175289899</v>
      </c>
      <c r="U18" s="9">
        <f t="shared" si="8"/>
        <v>0.4911912257</v>
      </c>
    </row>
    <row r="19" hidden="1">
      <c r="A19" s="10" t="s">
        <v>48</v>
      </c>
      <c r="B19" s="10" t="s">
        <v>33</v>
      </c>
      <c r="C19" s="10">
        <v>1948.0</v>
      </c>
      <c r="D19" s="10"/>
      <c r="E19" s="10" t="b">
        <v>0</v>
      </c>
      <c r="F19" s="10" t="b">
        <v>0</v>
      </c>
      <c r="G19" s="10" t="b">
        <v>0</v>
      </c>
      <c r="H19" s="10">
        <v>30.0</v>
      </c>
      <c r="I19" s="10">
        <v>10.0</v>
      </c>
      <c r="J19" s="10">
        <v>10.4</v>
      </c>
      <c r="K19" s="10">
        <v>13.7628</v>
      </c>
      <c r="L19" s="10">
        <v>235.44</v>
      </c>
      <c r="M19" s="10">
        <v>2.28</v>
      </c>
      <c r="N19" s="11">
        <f t="shared" si="1"/>
        <v>40</v>
      </c>
      <c r="O19" s="11">
        <f t="shared" si="2"/>
        <v>134.9437525</v>
      </c>
      <c r="P19" s="12">
        <f t="shared" si="3"/>
        <v>1.751739274</v>
      </c>
      <c r="Q19" s="13">
        <f t="shared" si="4"/>
        <v>24.10883728</v>
      </c>
      <c r="R19" s="14">
        <f t="shared" si="5"/>
        <v>1.75</v>
      </c>
      <c r="S19" s="14">
        <f t="shared" si="6"/>
        <v>66.29930252</v>
      </c>
      <c r="T19" s="14">
        <f t="shared" si="7"/>
        <v>4.817283003</v>
      </c>
      <c r="U19" s="15">
        <f t="shared" si="8"/>
        <v>0.602720932</v>
      </c>
    </row>
    <row r="20" hidden="1">
      <c r="A20" s="4" t="s">
        <v>49</v>
      </c>
      <c r="B20" s="4" t="s">
        <v>40</v>
      </c>
      <c r="C20" s="4">
        <v>1950.0</v>
      </c>
      <c r="D20" s="4"/>
      <c r="E20" s="4" t="b">
        <v>1</v>
      </c>
      <c r="F20" s="4" t="b">
        <v>0</v>
      </c>
      <c r="G20" s="4" t="b">
        <v>0</v>
      </c>
      <c r="H20" s="4">
        <v>150.0</v>
      </c>
      <c r="I20" s="4">
        <v>120.0</v>
      </c>
      <c r="J20" s="4">
        <v>885.0</v>
      </c>
      <c r="K20" s="4">
        <v>428.0</v>
      </c>
      <c r="L20" s="4">
        <v>235.0</v>
      </c>
      <c r="M20" s="4">
        <v>2.28</v>
      </c>
      <c r="N20" s="5">
        <f t="shared" si="1"/>
        <v>270</v>
      </c>
      <c r="O20" s="5">
        <f t="shared" si="2"/>
        <v>49.31508903</v>
      </c>
      <c r="P20" s="6">
        <f t="shared" si="3"/>
        <v>0.8091547074</v>
      </c>
      <c r="Q20" s="7">
        <f t="shared" si="4"/>
        <v>346.3182148</v>
      </c>
      <c r="R20" s="8">
        <f t="shared" si="5"/>
        <v>4</v>
      </c>
      <c r="S20" s="8">
        <f t="shared" si="6"/>
        <v>1731.591074</v>
      </c>
      <c r="T20" s="8">
        <f t="shared" si="7"/>
        <v>4.045773537</v>
      </c>
      <c r="U20" s="9">
        <f t="shared" si="8"/>
        <v>1.282660055</v>
      </c>
    </row>
    <row r="21" hidden="1">
      <c r="A21" s="10" t="s">
        <v>50</v>
      </c>
      <c r="B21" s="10" t="s">
        <v>43</v>
      </c>
      <c r="C21" s="10">
        <v>1950.0</v>
      </c>
      <c r="D21" s="10"/>
      <c r="E21" s="10" t="b">
        <v>0</v>
      </c>
      <c r="F21" s="10" t="b">
        <v>0</v>
      </c>
      <c r="G21" s="10" t="b">
        <v>1</v>
      </c>
      <c r="H21" s="10">
        <v>300.0</v>
      </c>
      <c r="I21" s="10">
        <v>100.0</v>
      </c>
      <c r="J21" s="10">
        <v>185.0</v>
      </c>
      <c r="K21" s="10">
        <v>37.56</v>
      </c>
      <c r="L21" s="10">
        <v>234.4</v>
      </c>
      <c r="M21" s="10">
        <v>2.86</v>
      </c>
      <c r="N21" s="11">
        <f t="shared" si="1"/>
        <v>400</v>
      </c>
      <c r="O21" s="11">
        <f t="shared" si="2"/>
        <v>20.70299505</v>
      </c>
      <c r="P21" s="12">
        <f t="shared" si="3"/>
        <v>6.602768903</v>
      </c>
      <c r="Q21" s="18">
        <v>248.0</v>
      </c>
      <c r="R21" s="14">
        <f t="shared" si="5"/>
        <v>1.75</v>
      </c>
      <c r="S21" s="14">
        <f t="shared" si="6"/>
        <v>682</v>
      </c>
      <c r="T21" s="14">
        <f t="shared" si="7"/>
        <v>18.15761448</v>
      </c>
      <c r="U21" s="15">
        <f t="shared" si="8"/>
        <v>0.62</v>
      </c>
    </row>
    <row r="22" hidden="1">
      <c r="A22" s="4" t="s">
        <v>51</v>
      </c>
      <c r="B22" s="4" t="s">
        <v>43</v>
      </c>
      <c r="C22" s="4">
        <v>1950.0</v>
      </c>
      <c r="D22" s="4"/>
      <c r="E22" s="4" t="b">
        <v>0</v>
      </c>
      <c r="F22" s="4" t="b">
        <v>0</v>
      </c>
      <c r="G22" s="4" t="b">
        <v>1</v>
      </c>
      <c r="H22" s="4">
        <v>300.0</v>
      </c>
      <c r="I22" s="4">
        <v>100.0</v>
      </c>
      <c r="J22" s="4">
        <v>212.0</v>
      </c>
      <c r="K22" s="4">
        <v>28.8</v>
      </c>
      <c r="L22" s="4">
        <v>228.0</v>
      </c>
      <c r="M22" s="4">
        <v>1.52</v>
      </c>
      <c r="N22" s="5">
        <f t="shared" si="1"/>
        <v>400</v>
      </c>
      <c r="O22" s="5">
        <f t="shared" si="2"/>
        <v>13.85274851</v>
      </c>
      <c r="P22" s="6">
        <f t="shared" si="3"/>
        <v>8.715277778</v>
      </c>
      <c r="Q22" s="19">
        <v>251.0</v>
      </c>
      <c r="R22" s="8">
        <f t="shared" si="5"/>
        <v>1.75</v>
      </c>
      <c r="S22" s="8">
        <f t="shared" si="6"/>
        <v>690.25</v>
      </c>
      <c r="T22" s="8">
        <f t="shared" si="7"/>
        <v>23.96701389</v>
      </c>
      <c r="U22" s="9">
        <f t="shared" si="8"/>
        <v>0.6275</v>
      </c>
    </row>
    <row r="23" hidden="1">
      <c r="A23" s="10" t="s">
        <v>52</v>
      </c>
      <c r="B23" s="10" t="s">
        <v>53</v>
      </c>
      <c r="C23" s="10">
        <v>1951.0</v>
      </c>
      <c r="D23" s="10"/>
      <c r="E23" s="10" t="b">
        <v>1</v>
      </c>
      <c r="F23" s="10" t="b">
        <v>0</v>
      </c>
      <c r="G23" s="10" t="b">
        <v>0</v>
      </c>
      <c r="H23" s="10">
        <v>400.0</v>
      </c>
      <c r="I23" s="10">
        <v>0.0</v>
      </c>
      <c r="J23" s="10">
        <v>670.0</v>
      </c>
      <c r="K23" s="10">
        <v>383.0</v>
      </c>
      <c r="L23" s="10">
        <v>248.0</v>
      </c>
      <c r="M23" s="10">
        <v>2.06</v>
      </c>
      <c r="N23" s="11">
        <f t="shared" si="1"/>
        <v>400</v>
      </c>
      <c r="O23" s="11">
        <f t="shared" si="2"/>
        <v>58.29124006</v>
      </c>
      <c r="P23" s="12">
        <f t="shared" si="3"/>
        <v>0.7796310602</v>
      </c>
      <c r="Q23" s="13">
        <f t="shared" ref="Q23:Q44" si="9">0.2*(8.17*POW(J23*M23,0.46))+0.8*(0.146*POW(J23*L23,0.639))</f>
        <v>298.5986961</v>
      </c>
      <c r="R23" s="14">
        <f t="shared" si="5"/>
        <v>4</v>
      </c>
      <c r="S23" s="14">
        <f t="shared" si="6"/>
        <v>1492.99348</v>
      </c>
      <c r="T23" s="14">
        <f t="shared" si="7"/>
        <v>3.898155301</v>
      </c>
      <c r="U23" s="15">
        <f t="shared" si="8"/>
        <v>0.7464967402</v>
      </c>
    </row>
    <row r="24" hidden="1">
      <c r="A24" s="4" t="s">
        <v>54</v>
      </c>
      <c r="B24" s="4" t="s">
        <v>33</v>
      </c>
      <c r="C24" s="4">
        <v>1951.0</v>
      </c>
      <c r="D24" s="4"/>
      <c r="E24" s="4" t="b">
        <v>0</v>
      </c>
      <c r="F24" s="4" t="b">
        <v>0</v>
      </c>
      <c r="G24" s="4" t="b">
        <v>0</v>
      </c>
      <c r="H24" s="4">
        <v>30.0</v>
      </c>
      <c r="I24" s="4">
        <v>15.0</v>
      </c>
      <c r="J24" s="4">
        <v>10.4</v>
      </c>
      <c r="K24" s="4">
        <v>21.28</v>
      </c>
      <c r="L24" s="4">
        <v>231.0</v>
      </c>
      <c r="M24" s="4">
        <v>2.23</v>
      </c>
      <c r="N24" s="5">
        <f t="shared" si="1"/>
        <v>45</v>
      </c>
      <c r="O24" s="5">
        <f t="shared" si="2"/>
        <v>208.6496245</v>
      </c>
      <c r="P24" s="6">
        <f t="shared" si="3"/>
        <v>1.119875151</v>
      </c>
      <c r="Q24" s="7">
        <f t="shared" si="9"/>
        <v>23.83094321</v>
      </c>
      <c r="R24" s="8">
        <f t="shared" si="5"/>
        <v>1.75</v>
      </c>
      <c r="S24" s="8">
        <f t="shared" si="6"/>
        <v>65.53509384</v>
      </c>
      <c r="T24" s="8">
        <f t="shared" si="7"/>
        <v>3.079656665</v>
      </c>
      <c r="U24" s="9">
        <f t="shared" si="8"/>
        <v>0.5295765159</v>
      </c>
    </row>
    <row r="25" hidden="1">
      <c r="A25" s="10" t="s">
        <v>55</v>
      </c>
      <c r="B25" s="10" t="s">
        <v>36</v>
      </c>
      <c r="C25" s="10">
        <v>1951.0</v>
      </c>
      <c r="D25" s="10"/>
      <c r="E25" s="10" t="b">
        <v>0</v>
      </c>
      <c r="F25" s="10" t="b">
        <v>0</v>
      </c>
      <c r="G25" s="10" t="b">
        <v>0</v>
      </c>
      <c r="H25" s="10">
        <v>45.0</v>
      </c>
      <c r="I25" s="10">
        <v>25.0</v>
      </c>
      <c r="J25" s="10">
        <v>12.9</v>
      </c>
      <c r="K25" s="10">
        <v>23.0</v>
      </c>
      <c r="L25" s="10">
        <v>241.3</v>
      </c>
      <c r="M25" s="10">
        <v>2.3</v>
      </c>
      <c r="N25" s="11">
        <f t="shared" si="1"/>
        <v>70</v>
      </c>
      <c r="O25" s="11">
        <f t="shared" si="2"/>
        <v>181.8098669</v>
      </c>
      <c r="P25" s="12">
        <f t="shared" si="3"/>
        <v>1.204536103</v>
      </c>
      <c r="Q25" s="13">
        <f t="shared" si="9"/>
        <v>27.70433038</v>
      </c>
      <c r="R25" s="14">
        <f t="shared" si="5"/>
        <v>1.75</v>
      </c>
      <c r="S25" s="14">
        <f t="shared" si="6"/>
        <v>76.18690854</v>
      </c>
      <c r="T25" s="14">
        <f t="shared" si="7"/>
        <v>3.312474284</v>
      </c>
      <c r="U25" s="15">
        <f t="shared" si="8"/>
        <v>0.3957761483</v>
      </c>
    </row>
    <row r="26" hidden="1">
      <c r="A26" s="4" t="s">
        <v>56</v>
      </c>
      <c r="B26" s="4" t="s">
        <v>57</v>
      </c>
      <c r="C26" s="4">
        <v>1951.0</v>
      </c>
      <c r="D26" s="4"/>
      <c r="E26" s="4" t="b">
        <v>1</v>
      </c>
      <c r="F26" s="4" t="b">
        <v>0</v>
      </c>
      <c r="G26" s="4" t="b">
        <v>0</v>
      </c>
      <c r="H26" s="4">
        <v>150.0</v>
      </c>
      <c r="I26" s="4">
        <v>0.0</v>
      </c>
      <c r="J26" s="4">
        <v>169.0</v>
      </c>
      <c r="K26" s="4">
        <v>98.51</v>
      </c>
      <c r="L26" s="4">
        <v>234.0</v>
      </c>
      <c r="M26" s="4">
        <v>2.35</v>
      </c>
      <c r="N26" s="5">
        <f t="shared" si="1"/>
        <v>150</v>
      </c>
      <c r="O26" s="5">
        <f t="shared" si="2"/>
        <v>59.43919754</v>
      </c>
      <c r="P26" s="6">
        <f t="shared" si="3"/>
        <v>1.287049723</v>
      </c>
      <c r="Q26" s="7">
        <f t="shared" si="9"/>
        <v>126.7872683</v>
      </c>
      <c r="R26" s="8">
        <f t="shared" si="5"/>
        <v>4</v>
      </c>
      <c r="S26" s="8">
        <f t="shared" si="6"/>
        <v>633.9363413</v>
      </c>
      <c r="T26" s="8">
        <f t="shared" si="7"/>
        <v>6.435248617</v>
      </c>
      <c r="U26" s="9">
        <f t="shared" si="8"/>
        <v>0.845248455</v>
      </c>
    </row>
    <row r="27" hidden="1">
      <c r="A27" s="10" t="s">
        <v>58</v>
      </c>
      <c r="B27" s="10" t="s">
        <v>40</v>
      </c>
      <c r="C27" s="10">
        <v>1952.0</v>
      </c>
      <c r="D27" s="10"/>
      <c r="E27" s="10" t="b">
        <v>1</v>
      </c>
      <c r="F27" s="10" t="b">
        <v>0</v>
      </c>
      <c r="G27" s="10" t="b">
        <v>0</v>
      </c>
      <c r="H27" s="10">
        <v>150.0</v>
      </c>
      <c r="I27" s="10">
        <v>300.0</v>
      </c>
      <c r="J27" s="10">
        <v>870.0</v>
      </c>
      <c r="K27" s="10">
        <v>490.33</v>
      </c>
      <c r="L27" s="10">
        <v>248.0</v>
      </c>
      <c r="M27" s="10">
        <v>2.39</v>
      </c>
      <c r="N27" s="11">
        <f t="shared" si="1"/>
        <v>450</v>
      </c>
      <c r="O27" s="11">
        <f t="shared" si="2"/>
        <v>57.47097118</v>
      </c>
      <c r="P27" s="12">
        <f t="shared" si="3"/>
        <v>0.7219901042</v>
      </c>
      <c r="Q27" s="13">
        <f t="shared" si="9"/>
        <v>354.0134078</v>
      </c>
      <c r="R27" s="14">
        <f t="shared" si="5"/>
        <v>4</v>
      </c>
      <c r="S27" s="14">
        <f t="shared" si="6"/>
        <v>1770.067039</v>
      </c>
      <c r="T27" s="14">
        <f t="shared" si="7"/>
        <v>3.609950521</v>
      </c>
      <c r="U27" s="15">
        <f t="shared" si="8"/>
        <v>0.7866964618</v>
      </c>
    </row>
    <row r="28" hidden="1">
      <c r="A28" s="4" t="s">
        <v>59</v>
      </c>
      <c r="B28" s="4" t="s">
        <v>53</v>
      </c>
      <c r="C28" s="4">
        <v>1952.0</v>
      </c>
      <c r="D28" s="4"/>
      <c r="E28" s="4" t="b">
        <v>1</v>
      </c>
      <c r="F28" s="4" t="b">
        <v>0</v>
      </c>
      <c r="G28" s="4" t="b">
        <v>0</v>
      </c>
      <c r="H28" s="4">
        <v>400.0</v>
      </c>
      <c r="I28" s="4">
        <v>0.0</v>
      </c>
      <c r="J28" s="4">
        <v>740.0</v>
      </c>
      <c r="K28" s="4">
        <v>383.0</v>
      </c>
      <c r="L28" s="4">
        <v>248.0</v>
      </c>
      <c r="M28" s="4">
        <v>2.19</v>
      </c>
      <c r="N28" s="5">
        <f t="shared" si="1"/>
        <v>400</v>
      </c>
      <c r="O28" s="5">
        <f t="shared" si="2"/>
        <v>52.77720384</v>
      </c>
      <c r="P28" s="6">
        <f t="shared" si="3"/>
        <v>0.8320598312</v>
      </c>
      <c r="Q28" s="7">
        <f t="shared" si="9"/>
        <v>318.6789153</v>
      </c>
      <c r="R28" s="8">
        <f t="shared" si="5"/>
        <v>4</v>
      </c>
      <c r="S28" s="8">
        <f t="shared" si="6"/>
        <v>1593.394577</v>
      </c>
      <c r="T28" s="8">
        <f t="shared" si="7"/>
        <v>4.160299156</v>
      </c>
      <c r="U28" s="9">
        <f t="shared" si="8"/>
        <v>0.7966972884</v>
      </c>
    </row>
    <row r="29" hidden="1">
      <c r="A29" s="10" t="s">
        <v>60</v>
      </c>
      <c r="B29" s="10" t="s">
        <v>60</v>
      </c>
      <c r="C29" s="10">
        <v>1953.0</v>
      </c>
      <c r="D29" s="10"/>
      <c r="E29" s="10" t="b">
        <v>1</v>
      </c>
      <c r="F29" s="10" t="b">
        <v>0</v>
      </c>
      <c r="G29" s="10" t="b">
        <v>0</v>
      </c>
      <c r="H29" s="10">
        <v>200.0</v>
      </c>
      <c r="I29" s="10">
        <v>0.0</v>
      </c>
      <c r="J29" s="10">
        <v>339.0</v>
      </c>
      <c r="K29" s="10">
        <v>110.0</v>
      </c>
      <c r="L29" s="10">
        <v>220.0</v>
      </c>
      <c r="M29" s="10">
        <v>3.28</v>
      </c>
      <c r="N29" s="11">
        <f t="shared" si="1"/>
        <v>200</v>
      </c>
      <c r="O29" s="11">
        <f t="shared" si="2"/>
        <v>33.08813661</v>
      </c>
      <c r="P29" s="12">
        <f t="shared" si="3"/>
        <v>1.753447274</v>
      </c>
      <c r="Q29" s="13">
        <f t="shared" si="9"/>
        <v>192.8792001</v>
      </c>
      <c r="R29" s="14">
        <f t="shared" si="5"/>
        <v>4</v>
      </c>
      <c r="S29" s="14">
        <f t="shared" si="6"/>
        <v>964.3960007</v>
      </c>
      <c r="T29" s="14">
        <f t="shared" si="7"/>
        <v>8.76723637</v>
      </c>
      <c r="U29" s="15">
        <f t="shared" si="8"/>
        <v>0.9643960007</v>
      </c>
    </row>
    <row r="30" hidden="1">
      <c r="A30" s="4" t="s">
        <v>61</v>
      </c>
      <c r="B30" s="4" t="s">
        <v>61</v>
      </c>
      <c r="C30" s="4">
        <v>1953.0</v>
      </c>
      <c r="D30" s="4"/>
      <c r="E30" s="4" t="b">
        <v>0</v>
      </c>
      <c r="F30" s="4" t="b">
        <v>0</v>
      </c>
      <c r="G30" s="4" t="b">
        <v>0</v>
      </c>
      <c r="H30" s="4">
        <v>150.0</v>
      </c>
      <c r="I30" s="4">
        <v>0.0</v>
      </c>
      <c r="J30" s="4">
        <v>300.0</v>
      </c>
      <c r="K30" s="4">
        <v>94.8</v>
      </c>
      <c r="L30" s="4">
        <v>255.0</v>
      </c>
      <c r="M30" s="4">
        <v>2.5</v>
      </c>
      <c r="N30" s="5">
        <f t="shared" si="1"/>
        <v>150</v>
      </c>
      <c r="O30" s="5">
        <f t="shared" si="2"/>
        <v>32.22303224</v>
      </c>
      <c r="P30" s="6">
        <f t="shared" si="3"/>
        <v>1.988869726</v>
      </c>
      <c r="Q30" s="7">
        <f t="shared" si="9"/>
        <v>188.54485</v>
      </c>
      <c r="R30" s="8">
        <f t="shared" si="5"/>
        <v>1.75</v>
      </c>
      <c r="S30" s="8">
        <f t="shared" si="6"/>
        <v>518.4983376</v>
      </c>
      <c r="T30" s="8">
        <f t="shared" si="7"/>
        <v>5.469391747</v>
      </c>
      <c r="U30" s="9">
        <f t="shared" si="8"/>
        <v>1.256965667</v>
      </c>
    </row>
    <row r="31" hidden="1">
      <c r="A31" s="10" t="s">
        <v>62</v>
      </c>
      <c r="B31" s="10" t="s">
        <v>63</v>
      </c>
      <c r="C31" s="10">
        <v>1954.0</v>
      </c>
      <c r="D31" s="10"/>
      <c r="E31" s="10" t="b">
        <v>1</v>
      </c>
      <c r="F31" s="10" t="b">
        <v>0</v>
      </c>
      <c r="G31" s="10" t="b">
        <v>1</v>
      </c>
      <c r="H31" s="10">
        <v>450.0</v>
      </c>
      <c r="I31" s="10">
        <v>0.0</v>
      </c>
      <c r="J31" s="10">
        <v>157.0</v>
      </c>
      <c r="K31" s="10">
        <v>66.72</v>
      </c>
      <c r="L31" s="10">
        <v>225.0</v>
      </c>
      <c r="M31" s="10">
        <v>1.52</v>
      </c>
      <c r="N31" s="11">
        <f t="shared" si="1"/>
        <v>450</v>
      </c>
      <c r="O31" s="11">
        <f t="shared" si="2"/>
        <v>43.33469142</v>
      </c>
      <c r="P31" s="12">
        <f t="shared" si="3"/>
        <v>1.714543179</v>
      </c>
      <c r="Q31" s="13">
        <f t="shared" si="9"/>
        <v>114.3943209</v>
      </c>
      <c r="R31" s="14">
        <f t="shared" si="5"/>
        <v>4</v>
      </c>
      <c r="S31" s="14">
        <f t="shared" si="6"/>
        <v>571.9716045</v>
      </c>
      <c r="T31" s="14">
        <f t="shared" si="7"/>
        <v>8.572715895</v>
      </c>
      <c r="U31" s="15">
        <f t="shared" si="8"/>
        <v>0.254209602</v>
      </c>
    </row>
    <row r="32" hidden="1">
      <c r="A32" s="4" t="s">
        <v>64</v>
      </c>
      <c r="B32" s="4" t="s">
        <v>41</v>
      </c>
      <c r="C32" s="4">
        <v>1954.0</v>
      </c>
      <c r="D32" s="4"/>
      <c r="E32" s="4" t="b">
        <v>0</v>
      </c>
      <c r="F32" s="4" t="b">
        <v>0</v>
      </c>
      <c r="G32" s="4" t="b">
        <v>0</v>
      </c>
      <c r="H32" s="4">
        <v>75.0</v>
      </c>
      <c r="I32" s="4">
        <v>20.0</v>
      </c>
      <c r="J32" s="4">
        <v>150.0</v>
      </c>
      <c r="K32" s="4">
        <v>49.3</v>
      </c>
      <c r="L32" s="4">
        <v>261.0</v>
      </c>
      <c r="M32" s="4">
        <v>1.76</v>
      </c>
      <c r="N32" s="5">
        <f t="shared" si="1"/>
        <v>95</v>
      </c>
      <c r="O32" s="5">
        <f t="shared" si="2"/>
        <v>33.51467277</v>
      </c>
      <c r="P32" s="6">
        <f t="shared" si="3"/>
        <v>2.469558256</v>
      </c>
      <c r="Q32" s="7">
        <f t="shared" si="9"/>
        <v>121.749222</v>
      </c>
      <c r="R32" s="8">
        <f t="shared" si="5"/>
        <v>1.75</v>
      </c>
      <c r="S32" s="8">
        <f t="shared" si="6"/>
        <v>334.8103605</v>
      </c>
      <c r="T32" s="8">
        <f t="shared" si="7"/>
        <v>6.791285203</v>
      </c>
      <c r="U32" s="9">
        <f t="shared" si="8"/>
        <v>1.281570758</v>
      </c>
    </row>
    <row r="33" hidden="1">
      <c r="A33" s="10" t="s">
        <v>65</v>
      </c>
      <c r="B33" s="10" t="s">
        <v>66</v>
      </c>
      <c r="C33" s="10">
        <v>1955.0</v>
      </c>
      <c r="D33" s="10"/>
      <c r="E33" s="10" t="b">
        <v>1</v>
      </c>
      <c r="F33" s="10" t="b">
        <v>0</v>
      </c>
      <c r="G33" s="10" t="b">
        <v>0</v>
      </c>
      <c r="H33" s="10">
        <v>300.0</v>
      </c>
      <c r="I33" s="10">
        <v>-50.0</v>
      </c>
      <c r="J33" s="10">
        <v>489.0</v>
      </c>
      <c r="K33" s="10">
        <v>617.4</v>
      </c>
      <c r="L33" s="10">
        <v>265.0</v>
      </c>
      <c r="M33" s="10">
        <v>3.61</v>
      </c>
      <c r="N33" s="11">
        <f t="shared" si="1"/>
        <v>250</v>
      </c>
      <c r="O33" s="11">
        <f t="shared" si="2"/>
        <v>128.7469914</v>
      </c>
      <c r="P33" s="12">
        <f t="shared" si="3"/>
        <v>0.4322387201</v>
      </c>
      <c r="Q33" s="13">
        <f t="shared" si="9"/>
        <v>266.8641858</v>
      </c>
      <c r="R33" s="14">
        <f t="shared" si="5"/>
        <v>4</v>
      </c>
      <c r="S33" s="14">
        <f t="shared" si="6"/>
        <v>1334.320929</v>
      </c>
      <c r="T33" s="14">
        <f t="shared" si="7"/>
        <v>2.1611936</v>
      </c>
      <c r="U33" s="15">
        <f t="shared" si="8"/>
        <v>1.067456743</v>
      </c>
    </row>
    <row r="34" hidden="1">
      <c r="A34" s="4" t="s">
        <v>67</v>
      </c>
      <c r="B34" s="4" t="s">
        <v>66</v>
      </c>
      <c r="C34" s="4">
        <v>1956.0</v>
      </c>
      <c r="D34" s="4"/>
      <c r="E34" s="4" t="b">
        <v>1</v>
      </c>
      <c r="F34" s="4" t="b">
        <v>0</v>
      </c>
      <c r="G34" s="4" t="b">
        <v>0</v>
      </c>
      <c r="H34" s="4">
        <v>300.0</v>
      </c>
      <c r="I34" s="4">
        <v>0.0</v>
      </c>
      <c r="J34" s="4">
        <v>720.0</v>
      </c>
      <c r="K34" s="4">
        <v>756.8</v>
      </c>
      <c r="L34" s="4">
        <v>278.0</v>
      </c>
      <c r="M34" s="4">
        <v>3.92</v>
      </c>
      <c r="N34" s="5">
        <f t="shared" si="1"/>
        <v>300</v>
      </c>
      <c r="O34" s="5">
        <f t="shared" si="2"/>
        <v>107.1835039</v>
      </c>
      <c r="P34" s="6">
        <f t="shared" si="3"/>
        <v>0.4602148812</v>
      </c>
      <c r="Q34" s="7">
        <f t="shared" si="9"/>
        <v>348.2906221</v>
      </c>
      <c r="R34" s="8">
        <f t="shared" si="5"/>
        <v>4</v>
      </c>
      <c r="S34" s="8">
        <f t="shared" si="6"/>
        <v>1741.453111</v>
      </c>
      <c r="T34" s="8">
        <f t="shared" si="7"/>
        <v>2.301074406</v>
      </c>
      <c r="U34" s="9">
        <f t="shared" si="8"/>
        <v>1.16096874</v>
      </c>
    </row>
    <row r="35" hidden="1">
      <c r="A35" s="10" t="s">
        <v>68</v>
      </c>
      <c r="B35" s="10" t="s">
        <v>69</v>
      </c>
      <c r="C35" s="10">
        <v>1956.0</v>
      </c>
      <c r="D35" s="10"/>
      <c r="E35" s="10" t="b">
        <v>1</v>
      </c>
      <c r="F35" s="10" t="b">
        <v>0</v>
      </c>
      <c r="G35" s="10" t="b">
        <v>0</v>
      </c>
      <c r="H35" s="10">
        <v>200.0</v>
      </c>
      <c r="I35" s="10">
        <v>0.0</v>
      </c>
      <c r="J35" s="10">
        <v>635.0</v>
      </c>
      <c r="K35" s="10">
        <v>642.3</v>
      </c>
      <c r="L35" s="10">
        <v>261.8</v>
      </c>
      <c r="M35" s="10">
        <v>3.923</v>
      </c>
      <c r="N35" s="11">
        <f t="shared" si="1"/>
        <v>200</v>
      </c>
      <c r="O35" s="11">
        <f t="shared" si="2"/>
        <v>103.1438932</v>
      </c>
      <c r="P35" s="12">
        <f t="shared" si="3"/>
        <v>0.4871048297</v>
      </c>
      <c r="Q35" s="13">
        <f t="shared" si="9"/>
        <v>312.8674321</v>
      </c>
      <c r="R35" s="14">
        <f t="shared" si="5"/>
        <v>4</v>
      </c>
      <c r="S35" s="14">
        <f t="shared" si="6"/>
        <v>1564.337161</v>
      </c>
      <c r="T35" s="14">
        <f t="shared" si="7"/>
        <v>2.435524148</v>
      </c>
      <c r="U35" s="15">
        <f t="shared" si="8"/>
        <v>1.564337161</v>
      </c>
    </row>
    <row r="36" hidden="1">
      <c r="A36" s="4" t="s">
        <v>70</v>
      </c>
      <c r="B36" s="4" t="s">
        <v>69</v>
      </c>
      <c r="C36" s="4">
        <v>1956.0</v>
      </c>
      <c r="D36" s="4"/>
      <c r="E36" s="4" t="b">
        <v>1</v>
      </c>
      <c r="F36" s="4" t="b">
        <v>0</v>
      </c>
      <c r="G36" s="4" t="b">
        <v>0</v>
      </c>
      <c r="H36" s="4">
        <v>200.0</v>
      </c>
      <c r="I36" s="4">
        <v>100.0</v>
      </c>
      <c r="J36" s="4">
        <v>642.0</v>
      </c>
      <c r="K36" s="4">
        <v>622.7</v>
      </c>
      <c r="L36" s="4">
        <v>253.0</v>
      </c>
      <c r="M36" s="4">
        <v>3.923</v>
      </c>
      <c r="N36" s="5">
        <f t="shared" si="1"/>
        <v>300</v>
      </c>
      <c r="O36" s="5">
        <f t="shared" si="2"/>
        <v>98.906119</v>
      </c>
      <c r="P36" s="6">
        <f t="shared" si="3"/>
        <v>0.4969299537</v>
      </c>
      <c r="Q36" s="7">
        <f t="shared" si="9"/>
        <v>309.4382821</v>
      </c>
      <c r="R36" s="8">
        <f t="shared" si="5"/>
        <v>4</v>
      </c>
      <c r="S36" s="8">
        <f t="shared" si="6"/>
        <v>1547.191411</v>
      </c>
      <c r="T36" s="8">
        <f t="shared" si="7"/>
        <v>2.484649768</v>
      </c>
      <c r="U36" s="9">
        <f t="shared" si="8"/>
        <v>1.03146094</v>
      </c>
    </row>
    <row r="37" hidden="1">
      <c r="A37" s="10" t="s">
        <v>71</v>
      </c>
      <c r="B37" s="10" t="s">
        <v>72</v>
      </c>
      <c r="C37" s="10">
        <v>1956.0</v>
      </c>
      <c r="D37" s="10"/>
      <c r="E37" s="10" t="b">
        <v>1</v>
      </c>
      <c r="F37" s="10" t="b">
        <v>0</v>
      </c>
      <c r="G37" s="10" t="b">
        <v>0</v>
      </c>
      <c r="H37" s="10">
        <v>470.0</v>
      </c>
      <c r="I37" s="10">
        <v>30.0</v>
      </c>
      <c r="J37" s="10">
        <v>1190.0</v>
      </c>
      <c r="K37" s="10">
        <v>1000.28</v>
      </c>
      <c r="L37" s="10">
        <v>312.64</v>
      </c>
      <c r="M37" s="10">
        <v>5.84</v>
      </c>
      <c r="N37" s="11">
        <f t="shared" si="1"/>
        <v>500</v>
      </c>
      <c r="O37" s="11">
        <f t="shared" si="2"/>
        <v>85.71443114</v>
      </c>
      <c r="P37" s="12">
        <f t="shared" si="3"/>
        <v>0.5191682313</v>
      </c>
      <c r="Q37" s="13">
        <f t="shared" si="9"/>
        <v>519.3135985</v>
      </c>
      <c r="R37" s="14">
        <f t="shared" si="5"/>
        <v>4</v>
      </c>
      <c r="S37" s="14">
        <f t="shared" si="6"/>
        <v>2596.567992</v>
      </c>
      <c r="T37" s="14">
        <f t="shared" si="7"/>
        <v>2.595841157</v>
      </c>
      <c r="U37" s="15">
        <f t="shared" si="8"/>
        <v>1.038627197</v>
      </c>
    </row>
    <row r="38" hidden="1">
      <c r="A38" s="4" t="s">
        <v>73</v>
      </c>
      <c r="B38" s="4" t="s">
        <v>74</v>
      </c>
      <c r="C38" s="4">
        <v>1956.0</v>
      </c>
      <c r="D38" s="4"/>
      <c r="E38" s="4" t="b">
        <v>1</v>
      </c>
      <c r="F38" s="4" t="b">
        <v>0</v>
      </c>
      <c r="G38" s="4" t="b">
        <v>0</v>
      </c>
      <c r="H38" s="4">
        <v>450.0</v>
      </c>
      <c r="I38" s="4">
        <v>30.0</v>
      </c>
      <c r="J38" s="4">
        <v>1278.0</v>
      </c>
      <c r="K38" s="4">
        <v>941.44</v>
      </c>
      <c r="L38" s="4">
        <v>314.68</v>
      </c>
      <c r="M38" s="4">
        <v>5.1</v>
      </c>
      <c r="N38" s="5">
        <f t="shared" si="1"/>
        <v>480</v>
      </c>
      <c r="O38" s="5">
        <f t="shared" si="2"/>
        <v>75.11749834</v>
      </c>
      <c r="P38" s="6">
        <f t="shared" si="3"/>
        <v>0.571616369</v>
      </c>
      <c r="Q38" s="7">
        <f t="shared" si="9"/>
        <v>538.1425145</v>
      </c>
      <c r="R38" s="8">
        <f t="shared" si="5"/>
        <v>4</v>
      </c>
      <c r="S38" s="8">
        <f t="shared" si="6"/>
        <v>2690.712572</v>
      </c>
      <c r="T38" s="8">
        <f t="shared" si="7"/>
        <v>2.858081845</v>
      </c>
      <c r="U38" s="9">
        <f t="shared" si="8"/>
        <v>1.121130238</v>
      </c>
    </row>
    <row r="39" hidden="1">
      <c r="A39" s="10" t="s">
        <v>75</v>
      </c>
      <c r="B39" s="10" t="s">
        <v>76</v>
      </c>
      <c r="C39" s="10">
        <v>1956.0</v>
      </c>
      <c r="D39" s="10"/>
      <c r="E39" s="10" t="b">
        <v>1</v>
      </c>
      <c r="F39" s="10" t="b">
        <v>0</v>
      </c>
      <c r="G39" s="10" t="b">
        <v>0</v>
      </c>
      <c r="H39" s="10">
        <v>300.0</v>
      </c>
      <c r="I39" s="10">
        <v>0.0</v>
      </c>
      <c r="J39" s="10">
        <v>945.3</v>
      </c>
      <c r="K39" s="10">
        <v>696.6</v>
      </c>
      <c r="L39" s="10">
        <v>288.0</v>
      </c>
      <c r="M39" s="10">
        <v>3.61</v>
      </c>
      <c r="N39" s="11">
        <f t="shared" si="1"/>
        <v>300</v>
      </c>
      <c r="O39" s="11">
        <f t="shared" si="2"/>
        <v>75.14379688</v>
      </c>
      <c r="P39" s="12">
        <f t="shared" si="3"/>
        <v>0.5971614658</v>
      </c>
      <c r="Q39" s="13">
        <f t="shared" si="9"/>
        <v>415.9826771</v>
      </c>
      <c r="R39" s="14">
        <f t="shared" si="5"/>
        <v>4</v>
      </c>
      <c r="S39" s="14">
        <f t="shared" si="6"/>
        <v>2079.913385</v>
      </c>
      <c r="T39" s="14">
        <f t="shared" si="7"/>
        <v>2.985807329</v>
      </c>
      <c r="U39" s="15">
        <f t="shared" si="8"/>
        <v>1.386608924</v>
      </c>
    </row>
    <row r="40" hidden="1">
      <c r="A40" s="4" t="s">
        <v>77</v>
      </c>
      <c r="B40" s="4" t="s">
        <v>40</v>
      </c>
      <c r="C40" s="4">
        <v>1956.0</v>
      </c>
      <c r="D40" s="4"/>
      <c r="E40" s="4" t="b">
        <v>1</v>
      </c>
      <c r="F40" s="4" t="b">
        <v>0</v>
      </c>
      <c r="G40" s="4" t="b">
        <v>0</v>
      </c>
      <c r="H40" s="4">
        <v>150.0</v>
      </c>
      <c r="I40" s="4">
        <v>350.0</v>
      </c>
      <c r="J40" s="4">
        <v>867.0</v>
      </c>
      <c r="K40" s="4">
        <v>500.14</v>
      </c>
      <c r="L40" s="4">
        <v>248.0</v>
      </c>
      <c r="M40" s="4">
        <v>2.44</v>
      </c>
      <c r="N40" s="5">
        <f t="shared" si="1"/>
        <v>500</v>
      </c>
      <c r="O40" s="5">
        <f t="shared" si="2"/>
        <v>58.82362921</v>
      </c>
      <c r="P40" s="6">
        <f t="shared" si="3"/>
        <v>0.707384314</v>
      </c>
      <c r="Q40" s="7">
        <f t="shared" si="9"/>
        <v>353.7911908</v>
      </c>
      <c r="R40" s="8">
        <f t="shared" si="5"/>
        <v>4</v>
      </c>
      <c r="S40" s="8">
        <f t="shared" si="6"/>
        <v>1768.955954</v>
      </c>
      <c r="T40" s="8">
        <f t="shared" si="7"/>
        <v>3.53692157</v>
      </c>
      <c r="U40" s="9">
        <f t="shared" si="8"/>
        <v>0.7075823816</v>
      </c>
    </row>
    <row r="41" hidden="1">
      <c r="A41" s="10" t="s">
        <v>78</v>
      </c>
      <c r="B41" s="10" t="s">
        <v>53</v>
      </c>
      <c r="C41" s="10">
        <v>1956.0</v>
      </c>
      <c r="D41" s="10"/>
      <c r="E41" s="10" t="b">
        <v>1</v>
      </c>
      <c r="F41" s="10" t="b">
        <v>0</v>
      </c>
      <c r="G41" s="10" t="b">
        <v>0</v>
      </c>
      <c r="H41" s="10">
        <v>400.0</v>
      </c>
      <c r="I41" s="10">
        <v>200.0</v>
      </c>
      <c r="J41" s="10">
        <v>740.0</v>
      </c>
      <c r="K41" s="10">
        <v>409.36</v>
      </c>
      <c r="L41" s="10">
        <v>265.0</v>
      </c>
      <c r="M41" s="10">
        <v>2.19</v>
      </c>
      <c r="N41" s="11">
        <f t="shared" si="1"/>
        <v>600</v>
      </c>
      <c r="O41" s="11">
        <f t="shared" si="2"/>
        <v>56.40959834</v>
      </c>
      <c r="P41" s="12">
        <f t="shared" si="3"/>
        <v>0.8069965879</v>
      </c>
      <c r="Q41" s="13">
        <f t="shared" si="9"/>
        <v>330.3521232</v>
      </c>
      <c r="R41" s="14">
        <f t="shared" si="5"/>
        <v>4</v>
      </c>
      <c r="S41" s="14">
        <f t="shared" si="6"/>
        <v>1651.760616</v>
      </c>
      <c r="T41" s="14">
        <f t="shared" si="7"/>
        <v>4.03498294</v>
      </c>
      <c r="U41" s="15">
        <f t="shared" si="8"/>
        <v>0.550586872</v>
      </c>
    </row>
    <row r="42" hidden="1">
      <c r="A42" s="4" t="s">
        <v>79</v>
      </c>
      <c r="B42" s="4" t="s">
        <v>53</v>
      </c>
      <c r="C42" s="4">
        <v>1956.0</v>
      </c>
      <c r="D42" s="4"/>
      <c r="E42" s="4" t="b">
        <v>1</v>
      </c>
      <c r="F42" s="4" t="b">
        <v>0</v>
      </c>
      <c r="G42" s="4" t="b">
        <v>0</v>
      </c>
      <c r="H42" s="4">
        <v>400.0</v>
      </c>
      <c r="I42" s="4">
        <v>50.0</v>
      </c>
      <c r="J42" s="4">
        <v>740.0</v>
      </c>
      <c r="K42" s="4">
        <v>395.5</v>
      </c>
      <c r="L42" s="4">
        <v>249.0</v>
      </c>
      <c r="M42" s="4">
        <v>2.19</v>
      </c>
      <c r="N42" s="5">
        <f t="shared" si="1"/>
        <v>450</v>
      </c>
      <c r="O42" s="5">
        <f t="shared" si="2"/>
        <v>54.49969744</v>
      </c>
      <c r="P42" s="6">
        <f t="shared" si="3"/>
        <v>0.8075181084</v>
      </c>
      <c r="Q42" s="7">
        <f t="shared" si="9"/>
        <v>319.3734119</v>
      </c>
      <c r="R42" s="8">
        <f t="shared" si="5"/>
        <v>4</v>
      </c>
      <c r="S42" s="8">
        <f t="shared" si="6"/>
        <v>1596.867059</v>
      </c>
      <c r="T42" s="8">
        <f t="shared" si="7"/>
        <v>4.037590542</v>
      </c>
      <c r="U42" s="9">
        <f t="shared" si="8"/>
        <v>0.7097186931</v>
      </c>
    </row>
    <row r="43" hidden="1">
      <c r="A43" s="10" t="s">
        <v>80</v>
      </c>
      <c r="B43" s="10" t="s">
        <v>81</v>
      </c>
      <c r="C43" s="10">
        <v>1956.0</v>
      </c>
      <c r="D43" s="10"/>
      <c r="E43" s="10" t="b">
        <v>1</v>
      </c>
      <c r="F43" s="10" t="b">
        <v>0</v>
      </c>
      <c r="G43" s="10" t="b">
        <v>0</v>
      </c>
      <c r="H43" s="10">
        <v>275.0</v>
      </c>
      <c r="I43" s="10">
        <v>0.0</v>
      </c>
      <c r="J43" s="10">
        <v>460.0</v>
      </c>
      <c r="K43" s="10">
        <v>240.2</v>
      </c>
      <c r="L43" s="10">
        <v>301.0</v>
      </c>
      <c r="M43" s="10">
        <v>4.52</v>
      </c>
      <c r="N43" s="11">
        <f t="shared" si="1"/>
        <v>275</v>
      </c>
      <c r="O43" s="11">
        <f t="shared" si="2"/>
        <v>53.24692036</v>
      </c>
      <c r="P43" s="12">
        <f t="shared" si="3"/>
        <v>1.16645544</v>
      </c>
      <c r="Q43" s="13">
        <f t="shared" si="9"/>
        <v>280.1825966</v>
      </c>
      <c r="R43" s="14">
        <f t="shared" si="5"/>
        <v>4</v>
      </c>
      <c r="S43" s="14">
        <f t="shared" si="6"/>
        <v>1400.912983</v>
      </c>
      <c r="T43" s="14">
        <f t="shared" si="7"/>
        <v>5.832277199</v>
      </c>
      <c r="U43" s="15">
        <f t="shared" si="8"/>
        <v>1.018845806</v>
      </c>
    </row>
    <row r="44" hidden="1">
      <c r="A44" s="4" t="s">
        <v>82</v>
      </c>
      <c r="B44" s="4" t="s">
        <v>83</v>
      </c>
      <c r="C44" s="4">
        <v>1956.0</v>
      </c>
      <c r="D44" s="4"/>
      <c r="E44" s="4" t="b">
        <v>1</v>
      </c>
      <c r="F44" s="4" t="b">
        <v>0</v>
      </c>
      <c r="G44" s="4" t="b">
        <v>0</v>
      </c>
      <c r="H44" s="4">
        <v>400.0</v>
      </c>
      <c r="I44" s="4">
        <v>0.0</v>
      </c>
      <c r="J44" s="4">
        <v>192.0</v>
      </c>
      <c r="K44" s="4">
        <v>135.28</v>
      </c>
      <c r="L44" s="4">
        <v>278.0</v>
      </c>
      <c r="M44" s="4">
        <v>4.2</v>
      </c>
      <c r="N44" s="5">
        <f t="shared" si="1"/>
        <v>400</v>
      </c>
      <c r="O44" s="5">
        <f t="shared" si="2"/>
        <v>71.84750463</v>
      </c>
      <c r="P44" s="6">
        <f t="shared" si="3"/>
        <v>1.168138902</v>
      </c>
      <c r="Q44" s="7">
        <f t="shared" si="9"/>
        <v>158.0258306</v>
      </c>
      <c r="R44" s="8">
        <f t="shared" si="5"/>
        <v>4</v>
      </c>
      <c r="S44" s="8">
        <f t="shared" si="6"/>
        <v>790.129153</v>
      </c>
      <c r="T44" s="8">
        <f t="shared" si="7"/>
        <v>5.840694508</v>
      </c>
      <c r="U44" s="9">
        <f t="shared" si="8"/>
        <v>0.3950645765</v>
      </c>
    </row>
    <row r="45" hidden="1">
      <c r="A45" s="10" t="s">
        <v>84</v>
      </c>
      <c r="B45" s="10" t="s">
        <v>85</v>
      </c>
      <c r="C45" s="10">
        <v>1956.0</v>
      </c>
      <c r="D45" s="10"/>
      <c r="E45" s="10" t="b">
        <v>1</v>
      </c>
      <c r="F45" s="10" t="b">
        <v>0</v>
      </c>
      <c r="G45" s="10" t="b">
        <v>0</v>
      </c>
      <c r="H45" s="10">
        <v>56.0</v>
      </c>
      <c r="I45" s="10">
        <v>0.0</v>
      </c>
      <c r="J45" s="10">
        <v>204.0</v>
      </c>
      <c r="K45" s="10">
        <v>84.3</v>
      </c>
      <c r="L45" s="10">
        <v>226.9</v>
      </c>
      <c r="M45" s="10">
        <v>3.28</v>
      </c>
      <c r="N45" s="11">
        <f t="shared" si="1"/>
        <v>56</v>
      </c>
      <c r="O45" s="11">
        <f t="shared" si="2"/>
        <v>42.1382728</v>
      </c>
      <c r="P45" s="12">
        <f t="shared" si="3"/>
        <v>1.28113879</v>
      </c>
      <c r="Q45" s="18">
        <v>108.0</v>
      </c>
      <c r="R45" s="14">
        <f t="shared" si="5"/>
        <v>4</v>
      </c>
      <c r="S45" s="14">
        <f t="shared" si="6"/>
        <v>540</v>
      </c>
      <c r="T45" s="14">
        <f t="shared" si="7"/>
        <v>6.40569395</v>
      </c>
      <c r="U45" s="15">
        <f t="shared" si="8"/>
        <v>1.928571429</v>
      </c>
    </row>
    <row r="46" hidden="1">
      <c r="A46" s="4" t="s">
        <v>86</v>
      </c>
      <c r="B46" s="4" t="s">
        <v>41</v>
      </c>
      <c r="C46" s="4">
        <v>1956.0</v>
      </c>
      <c r="D46" s="4"/>
      <c r="E46" s="4" t="b">
        <v>0</v>
      </c>
      <c r="F46" s="4" t="b">
        <v>0</v>
      </c>
      <c r="G46" s="4" t="b">
        <v>0</v>
      </c>
      <c r="H46" s="4">
        <v>75.0</v>
      </c>
      <c r="I46" s="4">
        <v>25.0</v>
      </c>
      <c r="J46" s="4">
        <v>150.0</v>
      </c>
      <c r="K46" s="4">
        <v>73.8</v>
      </c>
      <c r="L46" s="4">
        <v>261.0</v>
      </c>
      <c r="M46" s="4">
        <v>1.76</v>
      </c>
      <c r="N46" s="5">
        <f t="shared" si="1"/>
        <v>100</v>
      </c>
      <c r="O46" s="5">
        <f t="shared" si="2"/>
        <v>50.17003753</v>
      </c>
      <c r="P46" s="6">
        <f t="shared" si="3"/>
        <v>1.649718455</v>
      </c>
      <c r="Q46" s="7">
        <f t="shared" ref="Q46:Q48" si="10">0.2*(8.17*POW(J46*M46,0.46))+0.8*(0.146*POW(J46*L46,0.639))</f>
        <v>121.749222</v>
      </c>
      <c r="R46" s="8">
        <f t="shared" si="5"/>
        <v>1.75</v>
      </c>
      <c r="S46" s="8">
        <f t="shared" si="6"/>
        <v>334.8103605</v>
      </c>
      <c r="T46" s="8">
        <f t="shared" si="7"/>
        <v>4.536725752</v>
      </c>
      <c r="U46" s="9">
        <f t="shared" si="8"/>
        <v>1.21749222</v>
      </c>
    </row>
    <row r="47" hidden="1">
      <c r="A47" s="10" t="s">
        <v>87</v>
      </c>
      <c r="B47" s="10" t="s">
        <v>88</v>
      </c>
      <c r="C47" s="10">
        <v>1956.0</v>
      </c>
      <c r="D47" s="10"/>
      <c r="E47" s="10" t="b">
        <v>0</v>
      </c>
      <c r="F47" s="10" t="b">
        <v>0</v>
      </c>
      <c r="G47" s="10" t="b">
        <v>1</v>
      </c>
      <c r="H47" s="10">
        <v>100.0</v>
      </c>
      <c r="I47" s="10">
        <v>0.0</v>
      </c>
      <c r="J47" s="10">
        <v>84.0</v>
      </c>
      <c r="K47" s="10">
        <v>33.8</v>
      </c>
      <c r="L47" s="10">
        <v>271.0</v>
      </c>
      <c r="M47" s="10">
        <v>1.4</v>
      </c>
      <c r="N47" s="11">
        <f t="shared" si="1"/>
        <v>100</v>
      </c>
      <c r="O47" s="11">
        <f t="shared" si="2"/>
        <v>41.03143797</v>
      </c>
      <c r="P47" s="12">
        <f t="shared" si="3"/>
        <v>2.536082678</v>
      </c>
      <c r="Q47" s="13">
        <f t="shared" si="10"/>
        <v>85.71959452</v>
      </c>
      <c r="R47" s="14">
        <f t="shared" si="5"/>
        <v>1.75</v>
      </c>
      <c r="S47" s="14">
        <f t="shared" si="6"/>
        <v>235.7288849</v>
      </c>
      <c r="T47" s="14">
        <f t="shared" si="7"/>
        <v>6.974227364</v>
      </c>
      <c r="U47" s="15">
        <f t="shared" si="8"/>
        <v>0.8571959452</v>
      </c>
    </row>
    <row r="48" hidden="1">
      <c r="A48" s="4" t="s">
        <v>89</v>
      </c>
      <c r="B48" s="4" t="s">
        <v>90</v>
      </c>
      <c r="C48" s="4">
        <v>1956.0</v>
      </c>
      <c r="D48" s="4"/>
      <c r="E48" s="4" t="b">
        <v>1</v>
      </c>
      <c r="F48" s="4" t="b">
        <v>0</v>
      </c>
      <c r="G48" s="4" t="b">
        <v>1</v>
      </c>
      <c r="H48" s="4">
        <v>250.0</v>
      </c>
      <c r="I48" s="4">
        <v>0.0</v>
      </c>
      <c r="J48" s="4">
        <v>100.0</v>
      </c>
      <c r="K48" s="4">
        <v>39.0</v>
      </c>
      <c r="L48" s="4">
        <v>255.0</v>
      </c>
      <c r="M48" s="4">
        <v>6.5</v>
      </c>
      <c r="N48" s="5">
        <f t="shared" si="1"/>
        <v>250</v>
      </c>
      <c r="O48" s="5">
        <f t="shared" si="2"/>
        <v>39.76893219</v>
      </c>
      <c r="P48" s="6">
        <f t="shared" si="3"/>
        <v>2.78393506</v>
      </c>
      <c r="Q48" s="7">
        <f t="shared" si="10"/>
        <v>108.5734673</v>
      </c>
      <c r="R48" s="8">
        <f t="shared" si="5"/>
        <v>4</v>
      </c>
      <c r="S48" s="8">
        <f t="shared" si="6"/>
        <v>542.8673367</v>
      </c>
      <c r="T48" s="8">
        <f t="shared" si="7"/>
        <v>13.9196753</v>
      </c>
      <c r="U48" s="9">
        <f t="shared" si="8"/>
        <v>0.4342938694</v>
      </c>
    </row>
    <row r="49" hidden="1">
      <c r="A49" s="10" t="s">
        <v>91</v>
      </c>
      <c r="B49" s="10" t="s">
        <v>43</v>
      </c>
      <c r="C49" s="10">
        <v>1956.0</v>
      </c>
      <c r="D49" s="10"/>
      <c r="E49" s="10" t="b">
        <v>0</v>
      </c>
      <c r="F49" s="10" t="b">
        <v>0</v>
      </c>
      <c r="G49" s="10" t="b">
        <v>1</v>
      </c>
      <c r="H49" s="10">
        <v>300.0</v>
      </c>
      <c r="I49" s="10">
        <v>150.0</v>
      </c>
      <c r="J49" s="10">
        <v>212.0</v>
      </c>
      <c r="K49" s="10">
        <v>38.45</v>
      </c>
      <c r="L49" s="10">
        <v>230.0</v>
      </c>
      <c r="M49" s="10">
        <v>1.52</v>
      </c>
      <c r="N49" s="11">
        <f t="shared" si="1"/>
        <v>450</v>
      </c>
      <c r="O49" s="11">
        <f t="shared" si="2"/>
        <v>18.49438126</v>
      </c>
      <c r="P49" s="12">
        <f t="shared" si="3"/>
        <v>6.55396619</v>
      </c>
      <c r="Q49" s="18">
        <v>252.0</v>
      </c>
      <c r="R49" s="14">
        <f t="shared" si="5"/>
        <v>1.75</v>
      </c>
      <c r="S49" s="14">
        <f t="shared" si="6"/>
        <v>693</v>
      </c>
      <c r="T49" s="14">
        <f t="shared" si="7"/>
        <v>18.02340702</v>
      </c>
      <c r="U49" s="15">
        <f t="shared" si="8"/>
        <v>0.56</v>
      </c>
    </row>
    <row r="50" hidden="1">
      <c r="A50" s="4" t="s">
        <v>92</v>
      </c>
      <c r="B50" s="4" t="s">
        <v>93</v>
      </c>
      <c r="C50" s="4">
        <v>1972.0</v>
      </c>
      <c r="D50" s="4"/>
      <c r="E50" s="4" t="b">
        <v>0</v>
      </c>
      <c r="F50" s="4" t="b">
        <v>1</v>
      </c>
      <c r="G50" s="4" t="b">
        <v>0</v>
      </c>
      <c r="H50" s="4">
        <v>9000.0</v>
      </c>
      <c r="I50" s="4">
        <v>0.0</v>
      </c>
      <c r="J50" s="4">
        <v>156126.0</v>
      </c>
      <c r="K50" s="4">
        <v>35391.0</v>
      </c>
      <c r="L50" s="4">
        <v>263.0</v>
      </c>
      <c r="M50" s="4">
        <v>4.15</v>
      </c>
      <c r="N50" s="5">
        <f t="shared" si="1"/>
        <v>9000</v>
      </c>
      <c r="O50" s="5">
        <f t="shared" si="2"/>
        <v>23.11516108</v>
      </c>
      <c r="P50" s="6">
        <f t="shared" si="3"/>
        <v>0.2636024318</v>
      </c>
      <c r="Q50" s="7">
        <f t="shared" ref="Q50:Q67" si="11">0.2*(8.17*POW(J50*M50,0.46))+0.8*(0.146*POW(J50*L50,0.639))</f>
        <v>9329.153663</v>
      </c>
      <c r="R50" s="8">
        <f t="shared" si="5"/>
        <v>1.05</v>
      </c>
      <c r="S50" s="8">
        <f t="shared" si="6"/>
        <v>19124.76501</v>
      </c>
      <c r="T50" s="8">
        <f t="shared" si="7"/>
        <v>0.5403849852</v>
      </c>
      <c r="U50" s="9">
        <f t="shared" si="8"/>
        <v>1.036572629</v>
      </c>
    </row>
    <row r="51" hidden="1">
      <c r="A51" s="10" t="s">
        <v>94</v>
      </c>
      <c r="B51" s="10" t="s">
        <v>95</v>
      </c>
      <c r="C51" s="10">
        <v>1966.0</v>
      </c>
      <c r="D51" s="10"/>
      <c r="E51" s="10" t="b">
        <v>0</v>
      </c>
      <c r="F51" s="10" t="b">
        <v>1</v>
      </c>
      <c r="G51" s="10" t="b">
        <v>0</v>
      </c>
      <c r="H51" s="10">
        <v>6000.0</v>
      </c>
      <c r="I51" s="10">
        <v>0.0</v>
      </c>
      <c r="J51" s="10">
        <v>89174.0</v>
      </c>
      <c r="K51" s="10">
        <v>15866.8</v>
      </c>
      <c r="L51" s="10">
        <v>263.0</v>
      </c>
      <c r="M51" s="10">
        <v>4.15</v>
      </c>
      <c r="N51" s="11">
        <f t="shared" si="1"/>
        <v>6000</v>
      </c>
      <c r="O51" s="11">
        <f t="shared" si="2"/>
        <v>18.14389078</v>
      </c>
      <c r="P51" s="12">
        <f t="shared" si="3"/>
        <v>0.4146565854</v>
      </c>
      <c r="Q51" s="13">
        <f t="shared" si="11"/>
        <v>6579.273109</v>
      </c>
      <c r="R51" s="14">
        <f t="shared" si="5"/>
        <v>1.05</v>
      </c>
      <c r="S51" s="14">
        <f t="shared" si="6"/>
        <v>13487.50987</v>
      </c>
      <c r="T51" s="14">
        <f t="shared" si="7"/>
        <v>0.8500460001</v>
      </c>
      <c r="U51" s="15">
        <f t="shared" si="8"/>
        <v>1.096545518</v>
      </c>
    </row>
    <row r="52" hidden="1">
      <c r="A52" s="4" t="s">
        <v>96</v>
      </c>
      <c r="B52" s="4" t="s">
        <v>95</v>
      </c>
      <c r="C52" s="4">
        <v>1969.0</v>
      </c>
      <c r="D52" s="4"/>
      <c r="E52" s="4" t="b">
        <v>0</v>
      </c>
      <c r="F52" s="4" t="b">
        <v>1</v>
      </c>
      <c r="G52" s="4" t="b">
        <v>0</v>
      </c>
      <c r="H52" s="4">
        <v>6000.0</v>
      </c>
      <c r="I52" s="4">
        <v>0.0</v>
      </c>
      <c r="J52" s="4">
        <v>89174.0</v>
      </c>
      <c r="K52" s="4">
        <v>26708.0</v>
      </c>
      <c r="L52" s="4">
        <v>263.0</v>
      </c>
      <c r="M52" s="4">
        <v>4.14</v>
      </c>
      <c r="N52" s="5">
        <f t="shared" si="1"/>
        <v>6000</v>
      </c>
      <c r="O52" s="5">
        <f t="shared" si="2"/>
        <v>30.54094303</v>
      </c>
      <c r="P52" s="6">
        <f t="shared" si="3"/>
        <v>0.2463161951</v>
      </c>
      <c r="Q52" s="7">
        <f t="shared" si="11"/>
        <v>6578.612938</v>
      </c>
      <c r="R52" s="8">
        <f t="shared" si="5"/>
        <v>1.05</v>
      </c>
      <c r="S52" s="8">
        <f t="shared" si="6"/>
        <v>13486.15652</v>
      </c>
      <c r="T52" s="8">
        <f t="shared" si="7"/>
        <v>0.5049481999</v>
      </c>
      <c r="U52" s="9">
        <f t="shared" si="8"/>
        <v>1.09643549</v>
      </c>
    </row>
    <row r="53" hidden="1">
      <c r="A53" s="10" t="s">
        <v>97</v>
      </c>
      <c r="B53" s="10" t="s">
        <v>98</v>
      </c>
      <c r="C53" s="10">
        <v>2002.0</v>
      </c>
      <c r="D53" s="10"/>
      <c r="E53" s="10" t="b">
        <v>0</v>
      </c>
      <c r="F53" s="10" t="b">
        <v>1</v>
      </c>
      <c r="G53" s="10" t="b">
        <v>0</v>
      </c>
      <c r="H53" s="10">
        <v>2400.0</v>
      </c>
      <c r="I53" s="10">
        <v>0.0</v>
      </c>
      <c r="J53" s="10">
        <v>3950.0</v>
      </c>
      <c r="K53" s="10">
        <v>1688.4</v>
      </c>
      <c r="L53" s="10">
        <v>275.0</v>
      </c>
      <c r="M53" s="16"/>
      <c r="N53" s="11">
        <f t="shared" si="1"/>
        <v>2400</v>
      </c>
      <c r="O53" s="11">
        <f t="shared" si="2"/>
        <v>43.58705947</v>
      </c>
      <c r="P53" s="12">
        <f t="shared" si="3"/>
        <v>0.4976530095</v>
      </c>
      <c r="Q53" s="13">
        <f t="shared" si="11"/>
        <v>840.2373412</v>
      </c>
      <c r="R53" s="14">
        <f t="shared" si="5"/>
        <v>1.05</v>
      </c>
      <c r="S53" s="14">
        <f t="shared" si="6"/>
        <v>1722.48655</v>
      </c>
      <c r="T53" s="14">
        <f t="shared" si="7"/>
        <v>1.020188669</v>
      </c>
      <c r="U53" s="15">
        <f t="shared" si="8"/>
        <v>0.3500988922</v>
      </c>
    </row>
    <row r="54" hidden="1">
      <c r="A54" s="4" t="s">
        <v>99</v>
      </c>
      <c r="B54" s="4" t="s">
        <v>100</v>
      </c>
      <c r="C54" s="4">
        <v>1956.0</v>
      </c>
      <c r="D54" s="4"/>
      <c r="E54" s="4" t="b">
        <v>1</v>
      </c>
      <c r="F54" s="4" t="b">
        <v>0</v>
      </c>
      <c r="G54" s="4" t="b">
        <v>0</v>
      </c>
      <c r="H54" s="4">
        <v>15.0</v>
      </c>
      <c r="I54" s="4">
        <v>0.0</v>
      </c>
      <c r="J54" s="4">
        <v>24.0</v>
      </c>
      <c r="K54" s="4">
        <v>5.114</v>
      </c>
      <c r="L54" s="4">
        <v>238.0</v>
      </c>
      <c r="M54" s="4">
        <v>2.48</v>
      </c>
      <c r="N54" s="5">
        <f t="shared" si="1"/>
        <v>15</v>
      </c>
      <c r="O54" s="5">
        <f t="shared" si="2"/>
        <v>21.72845291</v>
      </c>
      <c r="P54" s="6">
        <f t="shared" si="3"/>
        <v>7.8380552</v>
      </c>
      <c r="Q54" s="7">
        <f t="shared" si="11"/>
        <v>40.08381429</v>
      </c>
      <c r="R54" s="8">
        <f t="shared" si="5"/>
        <v>4</v>
      </c>
      <c r="S54" s="8">
        <f t="shared" si="6"/>
        <v>200.4190715</v>
      </c>
      <c r="T54" s="8">
        <f t="shared" si="7"/>
        <v>39.190276</v>
      </c>
      <c r="U54" s="9">
        <f t="shared" si="8"/>
        <v>2.672254286</v>
      </c>
    </row>
    <row r="55" hidden="1">
      <c r="A55" s="10" t="s">
        <v>101</v>
      </c>
      <c r="B55" s="10" t="s">
        <v>101</v>
      </c>
      <c r="C55" s="10">
        <v>1974.0</v>
      </c>
      <c r="D55" s="10"/>
      <c r="E55" s="10" t="b">
        <v>0</v>
      </c>
      <c r="F55" s="10" t="b">
        <v>1</v>
      </c>
      <c r="G55" s="10" t="b">
        <v>0</v>
      </c>
      <c r="H55" s="10">
        <v>4000.0</v>
      </c>
      <c r="I55" s="10">
        <v>0.0</v>
      </c>
      <c r="J55" s="10">
        <v>11.1</v>
      </c>
      <c r="K55" s="10">
        <v>27.491</v>
      </c>
      <c r="L55" s="10">
        <v>271.03</v>
      </c>
      <c r="M55" s="16"/>
      <c r="N55" s="11">
        <f t="shared" si="1"/>
        <v>4000</v>
      </c>
      <c r="O55" s="11">
        <f t="shared" si="2"/>
        <v>252.5497147</v>
      </c>
      <c r="P55" s="12">
        <f t="shared" si="3"/>
        <v>0.7094336508</v>
      </c>
      <c r="Q55" s="13">
        <f t="shared" si="11"/>
        <v>19.5030405</v>
      </c>
      <c r="R55" s="14">
        <f t="shared" si="5"/>
        <v>1.05</v>
      </c>
      <c r="S55" s="14">
        <f t="shared" si="6"/>
        <v>39.98123302</v>
      </c>
      <c r="T55" s="14">
        <f t="shared" si="7"/>
        <v>1.454338984</v>
      </c>
      <c r="U55" s="15">
        <f t="shared" si="8"/>
        <v>0.004875760124</v>
      </c>
    </row>
    <row r="56" hidden="1">
      <c r="A56" s="4" t="s">
        <v>102</v>
      </c>
      <c r="B56" s="4" t="s">
        <v>102</v>
      </c>
      <c r="C56" s="4">
        <v>1960.0</v>
      </c>
      <c r="D56" s="4"/>
      <c r="E56" s="4" t="b">
        <v>0</v>
      </c>
      <c r="F56" s="4" t="b">
        <v>1</v>
      </c>
      <c r="G56" s="4" t="b">
        <v>0</v>
      </c>
      <c r="H56" s="4">
        <v>300.0</v>
      </c>
      <c r="I56" s="4">
        <v>0.0</v>
      </c>
      <c r="J56" s="4">
        <v>1402.325</v>
      </c>
      <c r="K56" s="4">
        <v>493.6442</v>
      </c>
      <c r="L56" s="4">
        <v>241.4</v>
      </c>
      <c r="M56" s="4">
        <v>2.03</v>
      </c>
      <c r="N56" s="5">
        <f t="shared" si="1"/>
        <v>300</v>
      </c>
      <c r="O56" s="5">
        <f t="shared" si="2"/>
        <v>35.89588667</v>
      </c>
      <c r="P56" s="6">
        <f t="shared" si="3"/>
        <v>0.9365228445</v>
      </c>
      <c r="Q56" s="7">
        <f t="shared" si="11"/>
        <v>462.3090704</v>
      </c>
      <c r="R56" s="8">
        <f t="shared" si="5"/>
        <v>1.05</v>
      </c>
      <c r="S56" s="8">
        <f t="shared" si="6"/>
        <v>947.7335943</v>
      </c>
      <c r="T56" s="8">
        <f t="shared" si="7"/>
        <v>1.919871831</v>
      </c>
      <c r="U56" s="9">
        <f t="shared" si="8"/>
        <v>1.541030235</v>
      </c>
    </row>
    <row r="57" hidden="1">
      <c r="A57" s="10" t="s">
        <v>103</v>
      </c>
      <c r="B57" s="10" t="s">
        <v>103</v>
      </c>
      <c r="C57" s="10">
        <v>1962.0</v>
      </c>
      <c r="D57" s="10"/>
      <c r="E57" s="10" t="b">
        <v>0</v>
      </c>
      <c r="F57" s="10" t="b">
        <v>1</v>
      </c>
      <c r="G57" s="10" t="b">
        <v>0</v>
      </c>
      <c r="H57" s="10">
        <v>350.0</v>
      </c>
      <c r="I57" s="10">
        <v>0.0</v>
      </c>
      <c r="J57" s="10">
        <v>1065.533</v>
      </c>
      <c r="K57" s="10">
        <v>449.02112</v>
      </c>
      <c r="L57" s="10">
        <v>258.88</v>
      </c>
      <c r="M57" s="16"/>
      <c r="N57" s="11">
        <f t="shared" si="1"/>
        <v>350</v>
      </c>
      <c r="O57" s="11">
        <f t="shared" si="2"/>
        <v>42.97136876</v>
      </c>
      <c r="P57" s="12">
        <f t="shared" si="3"/>
        <v>0.7794015541</v>
      </c>
      <c r="Q57" s="13">
        <f t="shared" si="11"/>
        <v>349.9677588</v>
      </c>
      <c r="R57" s="14">
        <f t="shared" si="5"/>
        <v>1.05</v>
      </c>
      <c r="S57" s="14">
        <f t="shared" si="6"/>
        <v>717.4339054</v>
      </c>
      <c r="T57" s="14">
        <f t="shared" si="7"/>
        <v>1.597773186</v>
      </c>
      <c r="U57" s="15">
        <f t="shared" si="8"/>
        <v>0.9999078821</v>
      </c>
    </row>
    <row r="58" hidden="1">
      <c r="A58" s="4" t="s">
        <v>104</v>
      </c>
      <c r="B58" s="4" t="s">
        <v>104</v>
      </c>
      <c r="C58" s="4">
        <v>1972.0</v>
      </c>
      <c r="D58" s="4"/>
      <c r="E58" s="4" t="b">
        <v>0</v>
      </c>
      <c r="F58" s="4" t="b">
        <v>1</v>
      </c>
      <c r="G58" s="4" t="b">
        <v>0</v>
      </c>
      <c r="H58" s="4">
        <v>400.0</v>
      </c>
      <c r="I58" s="4">
        <v>0.0</v>
      </c>
      <c r="J58" s="4">
        <v>1391.121</v>
      </c>
      <c r="K58" s="4">
        <v>530.25896</v>
      </c>
      <c r="L58" s="4">
        <v>260.289</v>
      </c>
      <c r="M58" s="4">
        <v>6.69</v>
      </c>
      <c r="N58" s="5">
        <f t="shared" si="1"/>
        <v>400</v>
      </c>
      <c r="O58" s="5">
        <f t="shared" si="2"/>
        <v>38.86891629</v>
      </c>
      <c r="P58" s="6">
        <f t="shared" si="3"/>
        <v>0.9915668793</v>
      </c>
      <c r="Q58" s="7">
        <f t="shared" si="11"/>
        <v>525.7872222</v>
      </c>
      <c r="R58" s="8">
        <f t="shared" si="5"/>
        <v>1.05</v>
      </c>
      <c r="S58" s="8">
        <f t="shared" si="6"/>
        <v>1077.863805</v>
      </c>
      <c r="T58" s="8">
        <f t="shared" si="7"/>
        <v>2.032712102</v>
      </c>
      <c r="U58" s="9">
        <f t="shared" si="8"/>
        <v>1.314468055</v>
      </c>
    </row>
    <row r="59" hidden="1">
      <c r="A59" s="10" t="s">
        <v>105</v>
      </c>
      <c r="B59" s="10" t="s">
        <v>105</v>
      </c>
      <c r="C59" s="10">
        <v>1959.0</v>
      </c>
      <c r="D59" s="10"/>
      <c r="E59" s="10" t="b">
        <v>0</v>
      </c>
      <c r="F59" s="10" t="b">
        <v>1</v>
      </c>
      <c r="G59" s="10" t="b">
        <v>0</v>
      </c>
      <c r="H59" s="10">
        <v>180.0</v>
      </c>
      <c r="I59" s="10">
        <v>0.0</v>
      </c>
      <c r="J59" s="10">
        <v>22.49816</v>
      </c>
      <c r="K59" s="10">
        <v>16.35</v>
      </c>
      <c r="L59" s="10">
        <v>255.04</v>
      </c>
      <c r="M59" s="10">
        <v>1.49</v>
      </c>
      <c r="N59" s="11">
        <f t="shared" si="1"/>
        <v>180</v>
      </c>
      <c r="O59" s="11">
        <f t="shared" si="2"/>
        <v>74.1054381</v>
      </c>
      <c r="P59" s="12">
        <f t="shared" si="3"/>
        <v>2.304853096</v>
      </c>
      <c r="Q59" s="13">
        <f t="shared" si="11"/>
        <v>37.68434812</v>
      </c>
      <c r="R59" s="14">
        <f t="shared" si="5"/>
        <v>1.05</v>
      </c>
      <c r="S59" s="14">
        <f t="shared" si="6"/>
        <v>77.25291365</v>
      </c>
      <c r="T59" s="14">
        <f t="shared" si="7"/>
        <v>4.724948847</v>
      </c>
      <c r="U59" s="15">
        <f t="shared" si="8"/>
        <v>0.2093574896</v>
      </c>
    </row>
    <row r="60" hidden="1">
      <c r="A60" s="4" t="s">
        <v>106</v>
      </c>
      <c r="B60" s="4" t="s">
        <v>106</v>
      </c>
      <c r="C60" s="4">
        <v>1963.0</v>
      </c>
      <c r="D60" s="4"/>
      <c r="E60" s="4" t="b">
        <v>0</v>
      </c>
      <c r="F60" s="4" t="b">
        <v>1</v>
      </c>
      <c r="G60" s="4" t="b">
        <v>0</v>
      </c>
      <c r="H60" s="4">
        <v>195.0</v>
      </c>
      <c r="I60" s="4">
        <v>0.0</v>
      </c>
      <c r="J60" s="4">
        <v>32.7</v>
      </c>
      <c r="K60" s="4">
        <v>29.09</v>
      </c>
      <c r="L60" s="4">
        <v>279.0</v>
      </c>
      <c r="M60" s="17"/>
      <c r="N60" s="5">
        <f t="shared" si="1"/>
        <v>195</v>
      </c>
      <c r="O60" s="5">
        <f t="shared" si="2"/>
        <v>90.71420351</v>
      </c>
      <c r="P60" s="6">
        <f t="shared" si="3"/>
        <v>1.362185401</v>
      </c>
      <c r="Q60" s="7">
        <f t="shared" si="11"/>
        <v>39.6259733</v>
      </c>
      <c r="R60" s="8">
        <f t="shared" si="5"/>
        <v>1.05</v>
      </c>
      <c r="S60" s="8">
        <f t="shared" si="6"/>
        <v>81.23324527</v>
      </c>
      <c r="T60" s="8">
        <f t="shared" si="7"/>
        <v>2.792480071</v>
      </c>
      <c r="U60" s="9">
        <f t="shared" si="8"/>
        <v>0.2032101195</v>
      </c>
    </row>
    <row r="61" hidden="1">
      <c r="A61" s="10" t="s">
        <v>107</v>
      </c>
      <c r="B61" s="10" t="s">
        <v>107</v>
      </c>
      <c r="C61" s="10">
        <v>1965.0</v>
      </c>
      <c r="D61" s="10"/>
      <c r="E61" s="10" t="b">
        <v>0</v>
      </c>
      <c r="F61" s="10" t="b">
        <v>1</v>
      </c>
      <c r="G61" s="10" t="b">
        <v>0</v>
      </c>
      <c r="H61" s="10">
        <v>215.0</v>
      </c>
      <c r="I61" s="10">
        <v>0.0</v>
      </c>
      <c r="J61" s="10">
        <v>23.16585</v>
      </c>
      <c r="K61" s="10">
        <v>25.227</v>
      </c>
      <c r="L61" s="10">
        <v>284.5</v>
      </c>
      <c r="M61" s="10">
        <v>5.92</v>
      </c>
      <c r="N61" s="11">
        <f t="shared" si="1"/>
        <v>215</v>
      </c>
      <c r="O61" s="11">
        <f t="shared" si="2"/>
        <v>111.0444073</v>
      </c>
      <c r="P61" s="12">
        <f t="shared" si="3"/>
        <v>1.899063126</v>
      </c>
      <c r="Q61" s="13">
        <f t="shared" si="11"/>
        <v>47.90766548</v>
      </c>
      <c r="R61" s="14">
        <f t="shared" si="5"/>
        <v>1.05</v>
      </c>
      <c r="S61" s="14">
        <f t="shared" si="6"/>
        <v>98.21071423</v>
      </c>
      <c r="T61" s="14">
        <f t="shared" si="7"/>
        <v>3.893079408</v>
      </c>
      <c r="U61" s="15">
        <f t="shared" si="8"/>
        <v>0.2228263511</v>
      </c>
    </row>
    <row r="62" hidden="1">
      <c r="A62" s="4" t="s">
        <v>108</v>
      </c>
      <c r="B62" s="4" t="s">
        <v>69</v>
      </c>
      <c r="C62" s="4">
        <v>1957.0</v>
      </c>
      <c r="D62" s="4"/>
      <c r="E62" s="4" t="b">
        <v>1</v>
      </c>
      <c r="F62" s="4" t="b">
        <v>0</v>
      </c>
      <c r="G62" s="4" t="b">
        <v>0</v>
      </c>
      <c r="H62" s="4">
        <v>200.0</v>
      </c>
      <c r="I62" s="4">
        <v>150.0</v>
      </c>
      <c r="J62" s="4">
        <v>625.0</v>
      </c>
      <c r="K62" s="4">
        <v>749.2</v>
      </c>
      <c r="L62" s="4">
        <v>255.0</v>
      </c>
      <c r="M62" s="4">
        <v>4.66</v>
      </c>
      <c r="N62" s="5">
        <f t="shared" si="1"/>
        <v>350</v>
      </c>
      <c r="O62" s="5">
        <f t="shared" si="2"/>
        <v>122.2354215</v>
      </c>
      <c r="P62" s="6">
        <f t="shared" si="3"/>
        <v>0.4145460594</v>
      </c>
      <c r="Q62" s="7">
        <f t="shared" si="11"/>
        <v>310.5779077</v>
      </c>
      <c r="R62" s="8">
        <f t="shared" si="5"/>
        <v>4</v>
      </c>
      <c r="S62" s="8">
        <f t="shared" si="6"/>
        <v>1552.889539</v>
      </c>
      <c r="T62" s="8">
        <f t="shared" si="7"/>
        <v>2.072730297</v>
      </c>
      <c r="U62" s="9">
        <f t="shared" si="8"/>
        <v>0.8873654506</v>
      </c>
    </row>
    <row r="63" hidden="1">
      <c r="A63" s="10" t="s">
        <v>109</v>
      </c>
      <c r="B63" s="10" t="s">
        <v>72</v>
      </c>
      <c r="C63" s="10">
        <v>1957.0</v>
      </c>
      <c r="D63" s="10"/>
      <c r="E63" s="10" t="b">
        <v>1</v>
      </c>
      <c r="F63" s="10" t="b">
        <v>0</v>
      </c>
      <c r="G63" s="10" t="b">
        <v>0</v>
      </c>
      <c r="H63" s="10">
        <v>470.0</v>
      </c>
      <c r="I63" s="10">
        <v>0.0</v>
      </c>
      <c r="J63" s="10">
        <v>1190.0</v>
      </c>
      <c r="K63" s="10">
        <v>972.3</v>
      </c>
      <c r="L63" s="10">
        <v>306.0</v>
      </c>
      <c r="M63" s="10">
        <v>5.69</v>
      </c>
      <c r="N63" s="11">
        <f t="shared" si="1"/>
        <v>470</v>
      </c>
      <c r="O63" s="11">
        <f t="shared" si="2"/>
        <v>83.31681269</v>
      </c>
      <c r="P63" s="12">
        <f t="shared" si="3"/>
        <v>0.5270014741</v>
      </c>
      <c r="Q63" s="13">
        <f t="shared" si="11"/>
        <v>512.4035333</v>
      </c>
      <c r="R63" s="14">
        <f t="shared" si="5"/>
        <v>4</v>
      </c>
      <c r="S63" s="14">
        <f t="shared" si="6"/>
        <v>2562.017666</v>
      </c>
      <c r="T63" s="14">
        <f t="shared" si="7"/>
        <v>2.635007371</v>
      </c>
      <c r="U63" s="15">
        <f t="shared" si="8"/>
        <v>1.090220284</v>
      </c>
    </row>
    <row r="64" hidden="1">
      <c r="A64" s="4" t="s">
        <v>110</v>
      </c>
      <c r="B64" s="4" t="s">
        <v>110</v>
      </c>
      <c r="C64" s="4">
        <v>1960.0</v>
      </c>
      <c r="D64" s="4"/>
      <c r="E64" s="4" t="b">
        <v>0</v>
      </c>
      <c r="F64" s="4" t="b">
        <v>1</v>
      </c>
      <c r="G64" s="4" t="b">
        <v>0</v>
      </c>
      <c r="H64" s="4">
        <v>200.0</v>
      </c>
      <c r="I64" s="4">
        <v>0.0</v>
      </c>
      <c r="J64" s="4">
        <v>76.74777</v>
      </c>
      <c r="K64" s="4">
        <v>62.27508</v>
      </c>
      <c r="L64" s="4">
        <v>256.0</v>
      </c>
      <c r="M64" s="4">
        <v>2.03</v>
      </c>
      <c r="N64" s="5">
        <f t="shared" si="1"/>
        <v>200</v>
      </c>
      <c r="O64" s="5">
        <f t="shared" si="2"/>
        <v>82.74235011</v>
      </c>
      <c r="P64" s="6">
        <f t="shared" si="3"/>
        <v>1.306463909</v>
      </c>
      <c r="Q64" s="7">
        <f t="shared" si="11"/>
        <v>81.36014445</v>
      </c>
      <c r="R64" s="8">
        <f t="shared" si="5"/>
        <v>1.05</v>
      </c>
      <c r="S64" s="8">
        <f t="shared" si="6"/>
        <v>166.7882961</v>
      </c>
      <c r="T64" s="8">
        <f t="shared" si="7"/>
        <v>2.678251014</v>
      </c>
      <c r="U64" s="9">
        <f t="shared" si="8"/>
        <v>0.4068007223</v>
      </c>
    </row>
    <row r="65" hidden="1">
      <c r="A65" s="10" t="s">
        <v>111</v>
      </c>
      <c r="B65" s="10" t="s">
        <v>111</v>
      </c>
      <c r="C65" s="10">
        <v>1962.0</v>
      </c>
      <c r="D65" s="10"/>
      <c r="E65" s="10" t="b">
        <v>0</v>
      </c>
      <c r="F65" s="10" t="b">
        <v>1</v>
      </c>
      <c r="G65" s="10" t="b">
        <v>0</v>
      </c>
      <c r="H65" s="10">
        <v>230.0</v>
      </c>
      <c r="I65" s="10">
        <v>0.0</v>
      </c>
      <c r="J65" s="10">
        <v>116.0</v>
      </c>
      <c r="K65" s="10">
        <v>93.074555</v>
      </c>
      <c r="L65" s="10">
        <v>281.15</v>
      </c>
      <c r="M65" s="10">
        <v>2.87</v>
      </c>
      <c r="N65" s="11">
        <f t="shared" si="1"/>
        <v>230</v>
      </c>
      <c r="O65" s="11">
        <f t="shared" si="2"/>
        <v>81.81864868</v>
      </c>
      <c r="P65" s="12">
        <f t="shared" si="3"/>
        <v>1.21480653</v>
      </c>
      <c r="Q65" s="13">
        <f t="shared" si="11"/>
        <v>113.0675772</v>
      </c>
      <c r="R65" s="14">
        <f t="shared" si="5"/>
        <v>1.05</v>
      </c>
      <c r="S65" s="14">
        <f t="shared" si="6"/>
        <v>231.7885333</v>
      </c>
      <c r="T65" s="14">
        <f t="shared" si="7"/>
        <v>2.490353387</v>
      </c>
      <c r="U65" s="15">
        <f t="shared" si="8"/>
        <v>0.4915981618</v>
      </c>
    </row>
    <row r="66" hidden="1">
      <c r="A66" s="4" t="s">
        <v>112</v>
      </c>
      <c r="B66" s="4" t="s">
        <v>111</v>
      </c>
      <c r="C66" s="4"/>
      <c r="D66" s="4" t="b">
        <v>0</v>
      </c>
      <c r="E66" s="4" t="b">
        <v>0</v>
      </c>
      <c r="F66" s="4" t="b">
        <v>1</v>
      </c>
      <c r="G66" s="4" t="b">
        <v>0</v>
      </c>
      <c r="H66" s="4"/>
      <c r="I66" s="4"/>
      <c r="J66" s="4">
        <v>99.0</v>
      </c>
      <c r="K66" s="4">
        <v>126.8</v>
      </c>
      <c r="L66" s="4">
        <v>284.95</v>
      </c>
      <c r="M66" s="4">
        <v>4.76</v>
      </c>
      <c r="N66" s="5">
        <f t="shared" si="1"/>
        <v>0</v>
      </c>
      <c r="O66" s="5">
        <f t="shared" si="2"/>
        <v>130.6060762</v>
      </c>
      <c r="P66" s="6">
        <f t="shared" si="3"/>
        <v>0.861570187</v>
      </c>
      <c r="Q66" s="7">
        <f t="shared" si="11"/>
        <v>109.2470997</v>
      </c>
      <c r="R66" s="8">
        <f t="shared" si="5"/>
        <v>1.05</v>
      </c>
      <c r="S66" s="8">
        <f t="shared" si="6"/>
        <v>223.9565544</v>
      </c>
      <c r="T66" s="8">
        <f t="shared" si="7"/>
        <v>1.766218883</v>
      </c>
      <c r="U66" s="9" t="str">
        <f t="shared" si="8"/>
        <v>#N/A</v>
      </c>
    </row>
    <row r="67" hidden="1">
      <c r="A67" s="10" t="s">
        <v>113</v>
      </c>
      <c r="B67" s="10" t="s">
        <v>74</v>
      </c>
      <c r="C67" s="10">
        <v>1957.0</v>
      </c>
      <c r="D67" s="10"/>
      <c r="E67" s="10" t="b">
        <v>1</v>
      </c>
      <c r="F67" s="10" t="b">
        <v>0</v>
      </c>
      <c r="G67" s="10" t="b">
        <v>0</v>
      </c>
      <c r="H67" s="10">
        <v>450.0</v>
      </c>
      <c r="I67" s="10">
        <v>0.0</v>
      </c>
      <c r="J67" s="10">
        <v>1250.0</v>
      </c>
      <c r="K67" s="10">
        <v>918.3</v>
      </c>
      <c r="L67" s="10">
        <v>308.0</v>
      </c>
      <c r="M67" s="10">
        <v>4.91</v>
      </c>
      <c r="N67" s="11">
        <f t="shared" si="1"/>
        <v>450</v>
      </c>
      <c r="O67" s="11">
        <f t="shared" si="2"/>
        <v>74.91243165</v>
      </c>
      <c r="P67" s="12">
        <f t="shared" si="3"/>
        <v>0.5699363659</v>
      </c>
      <c r="Q67" s="13">
        <f t="shared" si="11"/>
        <v>523.3725648</v>
      </c>
      <c r="R67" s="14">
        <f t="shared" si="5"/>
        <v>4</v>
      </c>
      <c r="S67" s="14">
        <f t="shared" si="6"/>
        <v>2616.862824</v>
      </c>
      <c r="T67" s="14">
        <f t="shared" si="7"/>
        <v>2.84968183</v>
      </c>
      <c r="U67" s="15">
        <f t="shared" si="8"/>
        <v>1.163050144</v>
      </c>
    </row>
    <row r="68" hidden="1">
      <c r="A68" s="4" t="s">
        <v>114</v>
      </c>
      <c r="B68" s="4" t="s">
        <v>61</v>
      </c>
      <c r="C68" s="4">
        <v>1957.0</v>
      </c>
      <c r="D68" s="4"/>
      <c r="E68" s="4" t="b">
        <v>0</v>
      </c>
      <c r="F68" s="4" t="b">
        <v>0</v>
      </c>
      <c r="G68" s="4" t="b">
        <v>0</v>
      </c>
      <c r="H68" s="4">
        <v>150.0</v>
      </c>
      <c r="I68" s="4">
        <v>75.0</v>
      </c>
      <c r="J68" s="4">
        <v>160.0</v>
      </c>
      <c r="K68" s="4">
        <v>127.5</v>
      </c>
      <c r="L68" s="4">
        <v>258.0</v>
      </c>
      <c r="M68" s="4">
        <v>6.8</v>
      </c>
      <c r="N68" s="5">
        <f t="shared" si="1"/>
        <v>225</v>
      </c>
      <c r="O68" s="5">
        <f t="shared" si="2"/>
        <v>81.25863548</v>
      </c>
      <c r="P68" s="6">
        <f t="shared" si="3"/>
        <v>2.062745098</v>
      </c>
      <c r="Q68" s="19">
        <v>263.0</v>
      </c>
      <c r="R68" s="8">
        <f t="shared" si="5"/>
        <v>1.75</v>
      </c>
      <c r="S68" s="8">
        <f t="shared" si="6"/>
        <v>723.25</v>
      </c>
      <c r="T68" s="8">
        <f t="shared" si="7"/>
        <v>5.67254902</v>
      </c>
      <c r="U68" s="9">
        <f t="shared" si="8"/>
        <v>1.168888889</v>
      </c>
    </row>
    <row r="69" hidden="1">
      <c r="A69" s="10" t="s">
        <v>115</v>
      </c>
      <c r="B69" s="10" t="s">
        <v>115</v>
      </c>
      <c r="C69" s="10">
        <v>2018.0</v>
      </c>
      <c r="D69" s="10" t="b">
        <v>0</v>
      </c>
      <c r="E69" s="10" t="b">
        <v>0</v>
      </c>
      <c r="F69" s="10" t="b">
        <v>1</v>
      </c>
      <c r="G69" s="10" t="b">
        <v>0</v>
      </c>
      <c r="H69" s="16"/>
      <c r="I69" s="10">
        <v>0.0</v>
      </c>
      <c r="J69" s="10">
        <v>85500.0</v>
      </c>
      <c r="K69" s="10">
        <v>20337.0</v>
      </c>
      <c r="L69" s="10">
        <v>265.0</v>
      </c>
      <c r="M69" s="16"/>
      <c r="N69" s="11">
        <f t="shared" si="1"/>
        <v>0</v>
      </c>
      <c r="O69" s="11">
        <f t="shared" si="2"/>
        <v>24.25493399</v>
      </c>
      <c r="P69" s="12">
        <f t="shared" si="3"/>
        <v>0.2878302367</v>
      </c>
      <c r="Q69" s="13">
        <f t="shared" ref="Q69:Q79" si="12">0.2*(8.17*POW(J69*M69,0.46))+0.8*(0.146*POW(J69*L69,0.639))</f>
        <v>5853.603525</v>
      </c>
      <c r="R69" s="14">
        <f t="shared" si="5"/>
        <v>1.05</v>
      </c>
      <c r="S69" s="14">
        <f t="shared" si="6"/>
        <v>11999.88723</v>
      </c>
      <c r="T69" s="14">
        <f t="shared" si="7"/>
        <v>0.5900519853</v>
      </c>
      <c r="U69" s="15" t="str">
        <f t="shared" si="8"/>
        <v>#N/A</v>
      </c>
    </row>
    <row r="70" hidden="1">
      <c r="A70" s="4" t="s">
        <v>116</v>
      </c>
      <c r="B70" s="4" t="s">
        <v>117</v>
      </c>
      <c r="C70" s="4">
        <v>1958.0</v>
      </c>
      <c r="D70" s="4"/>
      <c r="E70" s="4" t="b">
        <v>1</v>
      </c>
      <c r="F70" s="4" t="b">
        <v>0</v>
      </c>
      <c r="G70" s="4" t="b">
        <v>0</v>
      </c>
      <c r="H70" s="17"/>
      <c r="I70" s="4">
        <v>0.0</v>
      </c>
      <c r="J70" s="4">
        <v>1670.0</v>
      </c>
      <c r="K70" s="4">
        <v>1801.5</v>
      </c>
      <c r="L70" s="4">
        <v>282.0</v>
      </c>
      <c r="M70" s="4">
        <v>3.92</v>
      </c>
      <c r="N70" s="5">
        <f t="shared" si="1"/>
        <v>0</v>
      </c>
      <c r="O70" s="5">
        <f t="shared" si="2"/>
        <v>110.0011229</v>
      </c>
      <c r="P70" s="6">
        <f t="shared" si="3"/>
        <v>0.3250612136</v>
      </c>
      <c r="Q70" s="7">
        <f t="shared" si="12"/>
        <v>585.5977763</v>
      </c>
      <c r="R70" s="8">
        <f t="shared" si="5"/>
        <v>4</v>
      </c>
      <c r="S70" s="8">
        <f t="shared" si="6"/>
        <v>2927.988881</v>
      </c>
      <c r="T70" s="8">
        <f t="shared" si="7"/>
        <v>1.625306068</v>
      </c>
      <c r="U70" s="9" t="str">
        <f t="shared" si="8"/>
        <v>#N/A</v>
      </c>
    </row>
    <row r="71" hidden="1">
      <c r="A71" s="10" t="s">
        <v>118</v>
      </c>
      <c r="B71" s="10" t="s">
        <v>66</v>
      </c>
      <c r="C71" s="10">
        <v>1958.0</v>
      </c>
      <c r="D71" s="10"/>
      <c r="E71" s="10" t="b">
        <v>1</v>
      </c>
      <c r="F71" s="10" t="b">
        <v>0</v>
      </c>
      <c r="G71" s="10" t="b">
        <v>0</v>
      </c>
      <c r="H71" s="10">
        <v>300.0</v>
      </c>
      <c r="I71" s="10">
        <v>1.0</v>
      </c>
      <c r="J71" s="16">
        <f>720*0.89</f>
        <v>640.8</v>
      </c>
      <c r="K71" s="10">
        <v>758.7</v>
      </c>
      <c r="L71" s="10">
        <v>282.0</v>
      </c>
      <c r="M71" s="10">
        <v>3.92</v>
      </c>
      <c r="N71" s="11">
        <f t="shared" si="1"/>
        <v>301</v>
      </c>
      <c r="O71" s="11">
        <f t="shared" si="2"/>
        <v>120.7332535</v>
      </c>
      <c r="P71" s="12">
        <f t="shared" si="3"/>
        <v>0.4309481205</v>
      </c>
      <c r="Q71" s="13">
        <f t="shared" si="12"/>
        <v>326.960339</v>
      </c>
      <c r="R71" s="14">
        <f t="shared" si="5"/>
        <v>4</v>
      </c>
      <c r="S71" s="14">
        <f t="shared" si="6"/>
        <v>1634.801695</v>
      </c>
      <c r="T71" s="14">
        <f t="shared" si="7"/>
        <v>2.154740603</v>
      </c>
      <c r="U71" s="15">
        <f t="shared" si="8"/>
        <v>1.086246974</v>
      </c>
    </row>
    <row r="72" hidden="1">
      <c r="A72" s="4" t="s">
        <v>119</v>
      </c>
      <c r="B72" s="4" t="s">
        <v>72</v>
      </c>
      <c r="C72" s="4">
        <v>1958.0</v>
      </c>
      <c r="D72" s="4"/>
      <c r="E72" s="4" t="b">
        <v>1</v>
      </c>
      <c r="F72" s="4" t="b">
        <v>0</v>
      </c>
      <c r="G72" s="4" t="b">
        <v>0</v>
      </c>
      <c r="H72" s="4">
        <v>470.0</v>
      </c>
      <c r="I72" s="4">
        <v>20.0</v>
      </c>
      <c r="J72" s="4">
        <v>1190.0</v>
      </c>
      <c r="K72" s="4">
        <v>996.4</v>
      </c>
      <c r="L72" s="4">
        <v>312.0</v>
      </c>
      <c r="M72" s="4">
        <v>5.69</v>
      </c>
      <c r="N72" s="5">
        <f t="shared" si="1"/>
        <v>490</v>
      </c>
      <c r="O72" s="5">
        <f t="shared" si="2"/>
        <v>85.38195224</v>
      </c>
      <c r="P72" s="6">
        <f t="shared" si="3"/>
        <v>0.5194916278</v>
      </c>
      <c r="Q72" s="7">
        <f t="shared" si="12"/>
        <v>517.6214579</v>
      </c>
      <c r="R72" s="8">
        <f t="shared" si="5"/>
        <v>4</v>
      </c>
      <c r="S72" s="8">
        <f t="shared" si="6"/>
        <v>2588.10729</v>
      </c>
      <c r="T72" s="8">
        <f t="shared" si="7"/>
        <v>2.597458139</v>
      </c>
      <c r="U72" s="9">
        <f t="shared" si="8"/>
        <v>1.056370322</v>
      </c>
    </row>
    <row r="73" hidden="1">
      <c r="A73" s="10" t="s">
        <v>120</v>
      </c>
      <c r="B73" s="10" t="s">
        <v>72</v>
      </c>
      <c r="C73" s="10">
        <v>1958.0</v>
      </c>
      <c r="D73" s="10"/>
      <c r="E73" s="10" t="b">
        <v>1</v>
      </c>
      <c r="F73" s="10" t="b">
        <v>0</v>
      </c>
      <c r="G73" s="10" t="b">
        <v>0</v>
      </c>
      <c r="H73" s="10">
        <v>470.0</v>
      </c>
      <c r="I73" s="10">
        <v>0.0</v>
      </c>
      <c r="J73" s="10">
        <v>1190.0</v>
      </c>
      <c r="K73" s="10">
        <v>972.8</v>
      </c>
      <c r="L73" s="10">
        <v>310.0</v>
      </c>
      <c r="M73" s="10">
        <v>5.69</v>
      </c>
      <c r="N73" s="11">
        <f t="shared" si="1"/>
        <v>470</v>
      </c>
      <c r="O73" s="11">
        <f t="shared" si="2"/>
        <v>83.35965791</v>
      </c>
      <c r="P73" s="12">
        <f t="shared" si="3"/>
        <v>0.5303106577</v>
      </c>
      <c r="Q73" s="13">
        <f t="shared" si="12"/>
        <v>515.8862078</v>
      </c>
      <c r="R73" s="14">
        <f t="shared" si="5"/>
        <v>4</v>
      </c>
      <c r="S73" s="14">
        <f t="shared" si="6"/>
        <v>2579.431039</v>
      </c>
      <c r="T73" s="14">
        <f t="shared" si="7"/>
        <v>2.651553289</v>
      </c>
      <c r="U73" s="15">
        <f t="shared" si="8"/>
        <v>1.097630229</v>
      </c>
    </row>
    <row r="74" hidden="1">
      <c r="A74" s="4" t="s">
        <v>121</v>
      </c>
      <c r="B74" s="4" t="s">
        <v>122</v>
      </c>
      <c r="C74" s="4">
        <v>1958.0</v>
      </c>
      <c r="D74" s="4"/>
      <c r="E74" s="4" t="b">
        <v>0</v>
      </c>
      <c r="F74" s="4" t="b">
        <v>1</v>
      </c>
      <c r="G74" s="4" t="b">
        <v>0</v>
      </c>
      <c r="H74" s="4">
        <v>30.0</v>
      </c>
      <c r="I74" s="4">
        <v>30.0</v>
      </c>
      <c r="J74" s="4">
        <v>5.07</v>
      </c>
      <c r="K74" s="4">
        <v>8.0</v>
      </c>
      <c r="L74" s="4">
        <v>235.0</v>
      </c>
      <c r="M74" s="17"/>
      <c r="N74" s="5">
        <f t="shared" si="1"/>
        <v>60</v>
      </c>
      <c r="O74" s="5">
        <f t="shared" si="2"/>
        <v>160.9019661</v>
      </c>
      <c r="P74" s="6">
        <f t="shared" si="3"/>
        <v>1.348855123</v>
      </c>
      <c r="Q74" s="7">
        <f t="shared" si="12"/>
        <v>10.79084099</v>
      </c>
      <c r="R74" s="8">
        <f t="shared" si="5"/>
        <v>1.05</v>
      </c>
      <c r="S74" s="8">
        <f t="shared" si="6"/>
        <v>22.12122402</v>
      </c>
      <c r="T74" s="8">
        <f t="shared" si="7"/>
        <v>2.765153002</v>
      </c>
      <c r="U74" s="9">
        <f t="shared" si="8"/>
        <v>0.1798473498</v>
      </c>
    </row>
    <row r="75" hidden="1">
      <c r="A75" s="10" t="s">
        <v>123</v>
      </c>
      <c r="B75" s="10" t="s">
        <v>122</v>
      </c>
      <c r="C75" s="10">
        <v>1956.0</v>
      </c>
      <c r="D75" s="10"/>
      <c r="E75" s="10" t="b">
        <v>0</v>
      </c>
      <c r="F75" s="10" t="b">
        <v>1</v>
      </c>
      <c r="G75" s="10" t="b">
        <v>0</v>
      </c>
      <c r="H75" s="10">
        <v>30.0</v>
      </c>
      <c r="I75" s="10">
        <v>0.0</v>
      </c>
      <c r="J75" s="10">
        <v>5.07</v>
      </c>
      <c r="K75" s="10">
        <v>8.0</v>
      </c>
      <c r="L75" s="10">
        <v>220.0</v>
      </c>
      <c r="M75" s="16"/>
      <c r="N75" s="11">
        <f t="shared" si="1"/>
        <v>30</v>
      </c>
      <c r="O75" s="11">
        <f t="shared" si="2"/>
        <v>160.9019661</v>
      </c>
      <c r="P75" s="12">
        <f t="shared" si="3"/>
        <v>1.293186121</v>
      </c>
      <c r="Q75" s="13">
        <f t="shared" si="12"/>
        <v>10.34548897</v>
      </c>
      <c r="R75" s="14">
        <f t="shared" si="5"/>
        <v>1.05</v>
      </c>
      <c r="S75" s="14">
        <f t="shared" si="6"/>
        <v>21.20825238</v>
      </c>
      <c r="T75" s="14">
        <f t="shared" si="7"/>
        <v>2.651031547</v>
      </c>
      <c r="U75" s="15">
        <f t="shared" si="8"/>
        <v>0.3448496322</v>
      </c>
    </row>
    <row r="76" hidden="1">
      <c r="A76" s="4" t="s">
        <v>124</v>
      </c>
      <c r="B76" s="4" t="s">
        <v>125</v>
      </c>
      <c r="C76" s="4">
        <v>1958.0</v>
      </c>
      <c r="D76" s="4"/>
      <c r="E76" s="4" t="b">
        <v>1</v>
      </c>
      <c r="F76" s="4" t="b">
        <v>0</v>
      </c>
      <c r="G76" s="4" t="b">
        <v>0</v>
      </c>
      <c r="H76" s="4">
        <v>300.0</v>
      </c>
      <c r="I76" s="4">
        <v>-20.0</v>
      </c>
      <c r="J76" s="4">
        <v>776.0</v>
      </c>
      <c r="K76" s="4">
        <v>698.0</v>
      </c>
      <c r="L76" s="4">
        <v>282.4</v>
      </c>
      <c r="M76" s="4">
        <v>5.345</v>
      </c>
      <c r="N76" s="5">
        <f t="shared" si="1"/>
        <v>280</v>
      </c>
      <c r="O76" s="5">
        <f t="shared" si="2"/>
        <v>91.72189621</v>
      </c>
      <c r="P76" s="6">
        <f t="shared" si="3"/>
        <v>0.5408653559</v>
      </c>
      <c r="Q76" s="7">
        <f t="shared" si="12"/>
        <v>377.5240184</v>
      </c>
      <c r="R76" s="8">
        <f t="shared" si="5"/>
        <v>4</v>
      </c>
      <c r="S76" s="8">
        <f t="shared" si="6"/>
        <v>1887.620092</v>
      </c>
      <c r="T76" s="8">
        <f t="shared" si="7"/>
        <v>2.70432678</v>
      </c>
      <c r="U76" s="9">
        <f t="shared" si="8"/>
        <v>1.348300066</v>
      </c>
    </row>
    <row r="77" hidden="1">
      <c r="A77" s="10" t="s">
        <v>126</v>
      </c>
      <c r="B77" s="10" t="s">
        <v>76</v>
      </c>
      <c r="C77" s="10">
        <v>1958.0</v>
      </c>
      <c r="D77" s="10"/>
      <c r="E77" s="10" t="b">
        <v>1</v>
      </c>
      <c r="F77" s="10" t="b">
        <v>0</v>
      </c>
      <c r="G77" s="10" t="b">
        <v>0</v>
      </c>
      <c r="H77" s="10">
        <v>300.0</v>
      </c>
      <c r="I77" s="10">
        <v>1.0</v>
      </c>
      <c r="J77" s="10">
        <v>945.3</v>
      </c>
      <c r="K77" s="10">
        <v>766.345</v>
      </c>
      <c r="L77" s="10">
        <v>288.0</v>
      </c>
      <c r="M77" s="10">
        <v>3.61</v>
      </c>
      <c r="N77" s="11">
        <f t="shared" si="1"/>
        <v>301</v>
      </c>
      <c r="O77" s="11">
        <f t="shared" si="2"/>
        <v>82.66734571</v>
      </c>
      <c r="P77" s="12">
        <f t="shared" si="3"/>
        <v>0.5428138463</v>
      </c>
      <c r="Q77" s="13">
        <f t="shared" si="12"/>
        <v>415.9826771</v>
      </c>
      <c r="R77" s="14">
        <f t="shared" si="5"/>
        <v>4</v>
      </c>
      <c r="S77" s="14">
        <f t="shared" si="6"/>
        <v>2079.913385</v>
      </c>
      <c r="T77" s="14">
        <f t="shared" si="7"/>
        <v>2.714069232</v>
      </c>
      <c r="U77" s="15">
        <f t="shared" si="8"/>
        <v>1.382002249</v>
      </c>
    </row>
    <row r="78" hidden="1">
      <c r="A78" s="4" t="s">
        <v>127</v>
      </c>
      <c r="B78" s="4" t="s">
        <v>74</v>
      </c>
      <c r="C78" s="4">
        <v>1958.0</v>
      </c>
      <c r="D78" s="4"/>
      <c r="E78" s="4" t="b">
        <v>1</v>
      </c>
      <c r="F78" s="4" t="b">
        <v>0</v>
      </c>
      <c r="G78" s="4" t="b">
        <v>0</v>
      </c>
      <c r="H78" s="4">
        <v>450.0</v>
      </c>
      <c r="I78" s="4">
        <v>20.0</v>
      </c>
      <c r="J78" s="4">
        <v>1250.0</v>
      </c>
      <c r="K78" s="4">
        <v>945.4</v>
      </c>
      <c r="L78" s="4">
        <v>315.0</v>
      </c>
      <c r="M78" s="4">
        <v>5.08</v>
      </c>
      <c r="N78" s="5">
        <f t="shared" si="1"/>
        <v>470</v>
      </c>
      <c r="O78" s="5">
        <f t="shared" si="2"/>
        <v>77.12317639</v>
      </c>
      <c r="P78" s="6">
        <f t="shared" si="3"/>
        <v>0.5617319662</v>
      </c>
      <c r="Q78" s="7">
        <f t="shared" si="12"/>
        <v>531.0614009</v>
      </c>
      <c r="R78" s="8">
        <f t="shared" si="5"/>
        <v>4</v>
      </c>
      <c r="S78" s="8">
        <f t="shared" si="6"/>
        <v>2655.307004</v>
      </c>
      <c r="T78" s="8">
        <f t="shared" si="7"/>
        <v>2.808659831</v>
      </c>
      <c r="U78" s="9">
        <f t="shared" si="8"/>
        <v>1.129917874</v>
      </c>
    </row>
    <row r="79" hidden="1">
      <c r="A79" s="10" t="s">
        <v>128</v>
      </c>
      <c r="B79" s="10" t="s">
        <v>129</v>
      </c>
      <c r="C79" s="10">
        <v>1958.0</v>
      </c>
      <c r="D79" s="10"/>
      <c r="E79" s="10" t="b">
        <v>1</v>
      </c>
      <c r="F79" s="10" t="b">
        <v>0</v>
      </c>
      <c r="G79" s="10" t="b">
        <v>0</v>
      </c>
      <c r="H79" s="10">
        <v>280.0</v>
      </c>
      <c r="I79" s="10">
        <v>0.0</v>
      </c>
      <c r="J79" s="10">
        <v>945.3</v>
      </c>
      <c r="K79" s="10">
        <v>696.6</v>
      </c>
      <c r="L79" s="10">
        <v>288.0</v>
      </c>
      <c r="M79" s="10">
        <v>3.61</v>
      </c>
      <c r="N79" s="11">
        <f t="shared" si="1"/>
        <v>280</v>
      </c>
      <c r="O79" s="11">
        <f t="shared" si="2"/>
        <v>75.14379688</v>
      </c>
      <c r="P79" s="12">
        <f t="shared" si="3"/>
        <v>0.5971614658</v>
      </c>
      <c r="Q79" s="13">
        <f t="shared" si="12"/>
        <v>415.9826771</v>
      </c>
      <c r="R79" s="14">
        <f t="shared" si="5"/>
        <v>4</v>
      </c>
      <c r="S79" s="14">
        <f t="shared" si="6"/>
        <v>2079.913385</v>
      </c>
      <c r="T79" s="14">
        <f t="shared" si="7"/>
        <v>2.985807329</v>
      </c>
      <c r="U79" s="15">
        <f t="shared" si="8"/>
        <v>1.485652418</v>
      </c>
    </row>
    <row r="80" hidden="1">
      <c r="A80" s="4" t="s">
        <v>130</v>
      </c>
      <c r="B80" s="4" t="s">
        <v>131</v>
      </c>
      <c r="C80" s="4">
        <v>1958.0</v>
      </c>
      <c r="D80" s="4"/>
      <c r="E80" s="4" t="b">
        <v>1</v>
      </c>
      <c r="F80" s="4" t="b">
        <v>0</v>
      </c>
      <c r="G80" s="4" t="b">
        <v>0</v>
      </c>
      <c r="H80" s="4">
        <v>154.0</v>
      </c>
      <c r="I80" s="4">
        <v>0.0</v>
      </c>
      <c r="J80" s="4">
        <v>342.0</v>
      </c>
      <c r="K80" s="4">
        <v>256.395</v>
      </c>
      <c r="L80" s="4">
        <v>251.0</v>
      </c>
      <c r="M80" s="4">
        <v>4.1</v>
      </c>
      <c r="N80" s="5">
        <f t="shared" si="1"/>
        <v>154</v>
      </c>
      <c r="O80" s="5">
        <f t="shared" si="2"/>
        <v>76.44740867</v>
      </c>
      <c r="P80" s="6">
        <f t="shared" si="3"/>
        <v>0.6201368981</v>
      </c>
      <c r="Q80" s="19">
        <v>159.0</v>
      </c>
      <c r="R80" s="8">
        <f t="shared" si="5"/>
        <v>4</v>
      </c>
      <c r="S80" s="8">
        <f t="shared" si="6"/>
        <v>795</v>
      </c>
      <c r="T80" s="8">
        <f t="shared" si="7"/>
        <v>3.100684491</v>
      </c>
      <c r="U80" s="9">
        <f t="shared" si="8"/>
        <v>1.032467532</v>
      </c>
    </row>
    <row r="81" hidden="1">
      <c r="A81" s="10" t="s">
        <v>132</v>
      </c>
      <c r="B81" s="10" t="s">
        <v>132</v>
      </c>
      <c r="C81" s="16"/>
      <c r="D81" s="10"/>
      <c r="E81" s="10" t="b">
        <v>0</v>
      </c>
      <c r="F81" s="10" t="b">
        <v>1</v>
      </c>
      <c r="G81" s="10" t="b">
        <v>0</v>
      </c>
      <c r="H81" s="16"/>
      <c r="I81" s="16"/>
      <c r="J81" s="10">
        <v>21.77</v>
      </c>
      <c r="K81" s="10">
        <v>35.5</v>
      </c>
      <c r="L81" s="10">
        <v>204.0</v>
      </c>
      <c r="M81" s="16"/>
      <c r="N81" s="11">
        <f t="shared" si="1"/>
        <v>0</v>
      </c>
      <c r="O81" s="11">
        <f t="shared" si="2"/>
        <v>166.2835345</v>
      </c>
      <c r="P81" s="12">
        <f t="shared" si="3"/>
        <v>0.7046276852</v>
      </c>
      <c r="Q81" s="13">
        <f t="shared" ref="Q81:Q95" si="13">0.2*(8.17*POW(J81*M81,0.46))+0.8*(0.146*POW(J81*L81,0.639))</f>
        <v>25.01428283</v>
      </c>
      <c r="R81" s="14">
        <f t="shared" si="5"/>
        <v>1.05</v>
      </c>
      <c r="S81" s="14">
        <f t="shared" si="6"/>
        <v>51.27927979</v>
      </c>
      <c r="T81" s="14">
        <f t="shared" si="7"/>
        <v>1.444486755</v>
      </c>
      <c r="U81" s="15" t="str">
        <f t="shared" si="8"/>
        <v>#N/A</v>
      </c>
    </row>
    <row r="82" hidden="1">
      <c r="A82" s="4" t="s">
        <v>133</v>
      </c>
      <c r="B82" s="4" t="s">
        <v>134</v>
      </c>
      <c r="C82" s="4">
        <v>1960.0</v>
      </c>
      <c r="D82" s="4"/>
      <c r="E82" s="4" t="b">
        <v>0</v>
      </c>
      <c r="F82" s="4" t="b">
        <v>1</v>
      </c>
      <c r="G82" s="4" t="b">
        <v>0</v>
      </c>
      <c r="H82" s="4">
        <v>150.0</v>
      </c>
      <c r="I82" s="4">
        <v>0.0</v>
      </c>
      <c r="J82" s="4">
        <v>651.0</v>
      </c>
      <c r="K82" s="4">
        <v>324.6</v>
      </c>
      <c r="L82" s="4">
        <v>247.0</v>
      </c>
      <c r="M82" s="4">
        <v>2.75</v>
      </c>
      <c r="N82" s="5">
        <f t="shared" si="1"/>
        <v>150</v>
      </c>
      <c r="O82" s="5">
        <f t="shared" si="2"/>
        <v>50.84483591</v>
      </c>
      <c r="P82" s="6">
        <f t="shared" si="3"/>
        <v>0.9215200805</v>
      </c>
      <c r="Q82" s="7">
        <f t="shared" si="13"/>
        <v>299.1254181</v>
      </c>
      <c r="R82" s="8">
        <f t="shared" si="5"/>
        <v>1.05</v>
      </c>
      <c r="S82" s="8">
        <f t="shared" si="6"/>
        <v>613.2071072</v>
      </c>
      <c r="T82" s="8">
        <f t="shared" si="7"/>
        <v>1.889116165</v>
      </c>
      <c r="U82" s="9">
        <f t="shared" si="8"/>
        <v>1.994169454</v>
      </c>
    </row>
    <row r="83" hidden="1">
      <c r="A83" s="10" t="s">
        <v>135</v>
      </c>
      <c r="B83" s="10" t="s">
        <v>134</v>
      </c>
      <c r="C83" s="10">
        <v>1960.0</v>
      </c>
      <c r="D83" s="10"/>
      <c r="E83" s="10" t="b">
        <v>0</v>
      </c>
      <c r="F83" s="10" t="b">
        <v>1</v>
      </c>
      <c r="G83" s="10" t="b">
        <v>0</v>
      </c>
      <c r="H83" s="10">
        <v>150.0</v>
      </c>
      <c r="I83" s="10">
        <v>0.0</v>
      </c>
      <c r="J83" s="10">
        <v>651.0</v>
      </c>
      <c r="K83" s="10">
        <v>349.3</v>
      </c>
      <c r="L83" s="10">
        <v>273.21</v>
      </c>
      <c r="M83" s="10">
        <v>2.75</v>
      </c>
      <c r="N83" s="11">
        <f t="shared" si="1"/>
        <v>150</v>
      </c>
      <c r="O83" s="11">
        <f t="shared" si="2"/>
        <v>54.71380525</v>
      </c>
      <c r="P83" s="12">
        <f t="shared" si="3"/>
        <v>0.9035970021</v>
      </c>
      <c r="Q83" s="13">
        <f t="shared" si="13"/>
        <v>315.6264328</v>
      </c>
      <c r="R83" s="14">
        <f t="shared" si="5"/>
        <v>1.05</v>
      </c>
      <c r="S83" s="14">
        <f t="shared" si="6"/>
        <v>647.0341873</v>
      </c>
      <c r="T83" s="14">
        <f t="shared" si="7"/>
        <v>1.852373854</v>
      </c>
      <c r="U83" s="15">
        <f t="shared" si="8"/>
        <v>2.104176219</v>
      </c>
    </row>
    <row r="84" hidden="1">
      <c r="A84" s="4" t="s">
        <v>136</v>
      </c>
      <c r="B84" s="4" t="s">
        <v>134</v>
      </c>
      <c r="C84" s="4">
        <v>1956.0</v>
      </c>
      <c r="D84" s="4"/>
      <c r="E84" s="4" t="b">
        <v>0</v>
      </c>
      <c r="F84" s="4" t="b">
        <v>1</v>
      </c>
      <c r="G84" s="4" t="b">
        <v>0</v>
      </c>
      <c r="H84" s="4">
        <v>150.0</v>
      </c>
      <c r="I84" s="4">
        <v>0.0</v>
      </c>
      <c r="J84" s="4">
        <v>651.0</v>
      </c>
      <c r="K84" s="4">
        <v>304.3</v>
      </c>
      <c r="L84" s="4">
        <v>214.5</v>
      </c>
      <c r="M84" s="17"/>
      <c r="N84" s="5">
        <f t="shared" si="1"/>
        <v>150</v>
      </c>
      <c r="O84" s="5">
        <f t="shared" si="2"/>
        <v>47.66507568</v>
      </c>
      <c r="P84" s="6">
        <f t="shared" si="3"/>
        <v>0.7443911215</v>
      </c>
      <c r="Q84" s="7">
        <f t="shared" si="13"/>
        <v>226.5182183</v>
      </c>
      <c r="R84" s="8">
        <f t="shared" si="5"/>
        <v>1.05</v>
      </c>
      <c r="S84" s="8">
        <f t="shared" si="6"/>
        <v>464.3623475</v>
      </c>
      <c r="T84" s="8">
        <f t="shared" si="7"/>
        <v>1.526001799</v>
      </c>
      <c r="U84" s="9">
        <f t="shared" si="8"/>
        <v>1.510121455</v>
      </c>
    </row>
    <row r="85" hidden="1">
      <c r="A85" s="10" t="s">
        <v>137</v>
      </c>
      <c r="B85" s="10" t="s">
        <v>137</v>
      </c>
      <c r="C85" s="10">
        <v>1989.0</v>
      </c>
      <c r="D85" s="10"/>
      <c r="E85" s="10" t="b">
        <v>0</v>
      </c>
      <c r="F85" s="10" t="b">
        <v>1</v>
      </c>
      <c r="G85" s="10" t="b">
        <v>0</v>
      </c>
      <c r="H85" s="10">
        <v>750.0</v>
      </c>
      <c r="I85" s="10">
        <v>0.0</v>
      </c>
      <c r="J85" s="10">
        <v>4350.0</v>
      </c>
      <c r="K85" s="10">
        <v>1875.0</v>
      </c>
      <c r="L85" s="10">
        <v>280.0</v>
      </c>
      <c r="M85" s="16"/>
      <c r="N85" s="11">
        <f t="shared" si="1"/>
        <v>750</v>
      </c>
      <c r="O85" s="11">
        <f t="shared" si="2"/>
        <v>43.95328491</v>
      </c>
      <c r="P85" s="12">
        <f t="shared" si="3"/>
        <v>0.4821366966</v>
      </c>
      <c r="Q85" s="13">
        <f t="shared" si="13"/>
        <v>904.0063061</v>
      </c>
      <c r="R85" s="14">
        <f t="shared" si="5"/>
        <v>1.05</v>
      </c>
      <c r="S85" s="14">
        <f t="shared" si="6"/>
        <v>1853.212927</v>
      </c>
      <c r="T85" s="14">
        <f t="shared" si="7"/>
        <v>0.988380228</v>
      </c>
      <c r="U85" s="15">
        <f t="shared" si="8"/>
        <v>1.205341741</v>
      </c>
    </row>
    <row r="86" hidden="1">
      <c r="A86" s="4" t="s">
        <v>138</v>
      </c>
      <c r="B86" s="4" t="s">
        <v>139</v>
      </c>
      <c r="C86" s="4">
        <v>1965.0</v>
      </c>
      <c r="D86" s="4"/>
      <c r="E86" s="4" t="b">
        <v>0</v>
      </c>
      <c r="F86" s="4" t="b">
        <v>1</v>
      </c>
      <c r="G86" s="4" t="b">
        <v>0</v>
      </c>
      <c r="H86" s="4">
        <v>180.0</v>
      </c>
      <c r="I86" s="4">
        <v>0.0</v>
      </c>
      <c r="J86" s="4">
        <v>677.0</v>
      </c>
      <c r="K86" s="4">
        <v>369.23</v>
      </c>
      <c r="L86" s="4">
        <v>260.7</v>
      </c>
      <c r="M86" s="4">
        <v>5.51</v>
      </c>
      <c r="N86" s="5">
        <f t="shared" si="1"/>
        <v>180</v>
      </c>
      <c r="O86" s="5">
        <f t="shared" si="2"/>
        <v>55.61444848</v>
      </c>
      <c r="P86" s="6">
        <f t="shared" si="3"/>
        <v>0.9070510181</v>
      </c>
      <c r="Q86" s="7">
        <f t="shared" si="13"/>
        <v>334.9104474</v>
      </c>
      <c r="R86" s="8">
        <f t="shared" si="5"/>
        <v>1.05</v>
      </c>
      <c r="S86" s="8">
        <f t="shared" si="6"/>
        <v>686.5664172</v>
      </c>
      <c r="T86" s="8">
        <f t="shared" si="7"/>
        <v>1.859454587</v>
      </c>
      <c r="U86" s="9">
        <f t="shared" si="8"/>
        <v>1.860613597</v>
      </c>
    </row>
    <row r="87" hidden="1">
      <c r="A87" s="10" t="s">
        <v>140</v>
      </c>
      <c r="B87" s="10" t="s">
        <v>139</v>
      </c>
      <c r="C87" s="10">
        <v>1965.0</v>
      </c>
      <c r="D87" s="10"/>
      <c r="E87" s="10" t="b">
        <v>0</v>
      </c>
      <c r="F87" s="10" t="b">
        <v>1</v>
      </c>
      <c r="G87" s="10" t="b">
        <v>0</v>
      </c>
      <c r="H87" s="10">
        <v>180.0</v>
      </c>
      <c r="I87" s="10">
        <v>0.0</v>
      </c>
      <c r="J87" s="10">
        <v>677.0</v>
      </c>
      <c r="K87" s="10">
        <v>318.1</v>
      </c>
      <c r="L87" s="10">
        <v>282.2</v>
      </c>
      <c r="M87" s="10">
        <v>5.51</v>
      </c>
      <c r="N87" s="11">
        <f t="shared" si="1"/>
        <v>180</v>
      </c>
      <c r="O87" s="11">
        <f t="shared" si="2"/>
        <v>47.91310582</v>
      </c>
      <c r="P87" s="12">
        <f t="shared" si="3"/>
        <v>1.095805845</v>
      </c>
      <c r="Q87" s="13">
        <f t="shared" si="13"/>
        <v>348.5758393</v>
      </c>
      <c r="R87" s="14">
        <f t="shared" si="5"/>
        <v>1.05</v>
      </c>
      <c r="S87" s="14">
        <f t="shared" si="6"/>
        <v>714.5804706</v>
      </c>
      <c r="T87" s="14">
        <f t="shared" si="7"/>
        <v>2.246401983</v>
      </c>
      <c r="U87" s="15">
        <f t="shared" si="8"/>
        <v>1.936532441</v>
      </c>
    </row>
    <row r="88" hidden="1">
      <c r="A88" s="4" t="s">
        <v>141</v>
      </c>
      <c r="B88" s="4" t="s">
        <v>141</v>
      </c>
      <c r="C88" s="4">
        <v>2013.0</v>
      </c>
      <c r="D88" s="4"/>
      <c r="E88" s="4" t="b">
        <v>0</v>
      </c>
      <c r="F88" s="4" t="b">
        <v>1</v>
      </c>
      <c r="G88" s="4" t="b">
        <v>0</v>
      </c>
      <c r="H88" s="4">
        <v>350.0</v>
      </c>
      <c r="I88" s="4">
        <v>0.0</v>
      </c>
      <c r="J88" s="4">
        <v>1224.0</v>
      </c>
      <c r="K88" s="4">
        <v>330.7653</v>
      </c>
      <c r="L88" s="4">
        <v>293.1</v>
      </c>
      <c r="M88" s="17"/>
      <c r="N88" s="5">
        <f t="shared" si="1"/>
        <v>350</v>
      </c>
      <c r="O88" s="5">
        <f t="shared" si="2"/>
        <v>27.55610606</v>
      </c>
      <c r="P88" s="6">
        <f t="shared" si="3"/>
        <v>1.251521557</v>
      </c>
      <c r="Q88" s="7">
        <f t="shared" si="13"/>
        <v>413.9599032</v>
      </c>
      <c r="R88" s="8">
        <f t="shared" si="5"/>
        <v>1.05</v>
      </c>
      <c r="S88" s="8">
        <f t="shared" si="6"/>
        <v>848.6178016</v>
      </c>
      <c r="T88" s="8">
        <f t="shared" si="7"/>
        <v>2.565619192</v>
      </c>
      <c r="U88" s="9">
        <f t="shared" si="8"/>
        <v>1.182742581</v>
      </c>
    </row>
    <row r="89" hidden="1">
      <c r="A89" s="10" t="s">
        <v>142</v>
      </c>
      <c r="B89" s="10" t="s">
        <v>142</v>
      </c>
      <c r="C89" s="10">
        <v>2013.0</v>
      </c>
      <c r="D89" s="10"/>
      <c r="E89" s="10" t="b">
        <v>0</v>
      </c>
      <c r="F89" s="10" t="b">
        <v>1</v>
      </c>
      <c r="G89" s="10" t="b">
        <v>0</v>
      </c>
      <c r="H89" s="10">
        <v>350.0</v>
      </c>
      <c r="I89" s="10">
        <v>0.0</v>
      </c>
      <c r="J89" s="10">
        <v>1224.0</v>
      </c>
      <c r="K89" s="10">
        <v>396.2921</v>
      </c>
      <c r="L89" s="10">
        <v>300.6</v>
      </c>
      <c r="M89" s="16"/>
      <c r="N89" s="11">
        <f t="shared" si="1"/>
        <v>350</v>
      </c>
      <c r="O89" s="11">
        <f t="shared" si="2"/>
        <v>33.01515345</v>
      </c>
      <c r="P89" s="12">
        <f t="shared" si="3"/>
        <v>1.061584844</v>
      </c>
      <c r="Q89" s="13">
        <f t="shared" si="13"/>
        <v>420.6976873</v>
      </c>
      <c r="R89" s="14">
        <f t="shared" si="5"/>
        <v>1.05</v>
      </c>
      <c r="S89" s="14">
        <f t="shared" si="6"/>
        <v>862.430259</v>
      </c>
      <c r="T89" s="14">
        <f t="shared" si="7"/>
        <v>2.176248931</v>
      </c>
      <c r="U89" s="15">
        <f t="shared" si="8"/>
        <v>1.201993392</v>
      </c>
    </row>
    <row r="90" hidden="1">
      <c r="A90" s="4" t="s">
        <v>143</v>
      </c>
      <c r="B90" s="4" t="s">
        <v>143</v>
      </c>
      <c r="C90" s="4">
        <v>2013.0</v>
      </c>
      <c r="D90" s="4"/>
      <c r="E90" s="4" t="b">
        <v>0</v>
      </c>
      <c r="F90" s="4" t="b">
        <v>1</v>
      </c>
      <c r="G90" s="4" t="b">
        <v>0</v>
      </c>
      <c r="H90" s="4">
        <v>550.0</v>
      </c>
      <c r="I90" s="4">
        <v>0.0</v>
      </c>
      <c r="J90" s="4">
        <v>2300.0</v>
      </c>
      <c r="K90" s="4">
        <v>533.3418</v>
      </c>
      <c r="L90" s="4">
        <v>294.4</v>
      </c>
      <c r="M90" s="17"/>
      <c r="N90" s="5">
        <f t="shared" si="1"/>
        <v>550</v>
      </c>
      <c r="O90" s="5">
        <f t="shared" si="2"/>
        <v>23.64596865</v>
      </c>
      <c r="P90" s="6">
        <f t="shared" si="3"/>
        <v>1.164749588</v>
      </c>
      <c r="Q90" s="7">
        <f t="shared" si="13"/>
        <v>621.2096418</v>
      </c>
      <c r="R90" s="8">
        <f t="shared" si="5"/>
        <v>1.05</v>
      </c>
      <c r="S90" s="8">
        <f t="shared" si="6"/>
        <v>1273.479766</v>
      </c>
      <c r="T90" s="8">
        <f t="shared" si="7"/>
        <v>2.387736655</v>
      </c>
      <c r="U90" s="9">
        <f t="shared" si="8"/>
        <v>1.129472076</v>
      </c>
    </row>
    <row r="91" hidden="1">
      <c r="A91" s="10" t="s">
        <v>144</v>
      </c>
      <c r="B91" s="10" t="s">
        <v>144</v>
      </c>
      <c r="C91" s="10">
        <v>1975.0</v>
      </c>
      <c r="D91" s="10"/>
      <c r="E91" s="10" t="b">
        <v>0</v>
      </c>
      <c r="F91" s="10" t="b">
        <v>1</v>
      </c>
      <c r="G91" s="10" t="b">
        <v>0</v>
      </c>
      <c r="H91" s="10">
        <v>361.0</v>
      </c>
      <c r="I91" s="10">
        <v>0.0</v>
      </c>
      <c r="J91" s="10">
        <v>1269.0</v>
      </c>
      <c r="K91" s="10">
        <v>460.0</v>
      </c>
      <c r="L91" s="10">
        <v>261.0</v>
      </c>
      <c r="M91" s="16"/>
      <c r="N91" s="11">
        <f t="shared" si="1"/>
        <v>361</v>
      </c>
      <c r="O91" s="11">
        <f t="shared" si="2"/>
        <v>36.96370816</v>
      </c>
      <c r="P91" s="12">
        <f t="shared" si="3"/>
        <v>0.855126316</v>
      </c>
      <c r="Q91" s="13">
        <f t="shared" si="13"/>
        <v>393.3581054</v>
      </c>
      <c r="R91" s="14">
        <f t="shared" si="5"/>
        <v>1.05</v>
      </c>
      <c r="S91" s="14">
        <f t="shared" si="6"/>
        <v>806.384116</v>
      </c>
      <c r="T91" s="14">
        <f t="shared" si="7"/>
        <v>1.753008948</v>
      </c>
      <c r="U91" s="15">
        <f t="shared" si="8"/>
        <v>1.089634641</v>
      </c>
    </row>
    <row r="92" hidden="1">
      <c r="A92" s="4" t="s">
        <v>145</v>
      </c>
      <c r="B92" s="4" t="s">
        <v>145</v>
      </c>
      <c r="C92" s="4">
        <v>1989.0</v>
      </c>
      <c r="D92" s="4"/>
      <c r="E92" s="4" t="b">
        <v>0</v>
      </c>
      <c r="F92" s="4" t="b">
        <v>1</v>
      </c>
      <c r="G92" s="4" t="b">
        <v>0</v>
      </c>
      <c r="H92" s="17"/>
      <c r="I92" s="4">
        <v>0.0</v>
      </c>
      <c r="J92" s="4">
        <v>1457.0</v>
      </c>
      <c r="K92" s="4">
        <v>538.0</v>
      </c>
      <c r="L92" s="4">
        <v>265.0</v>
      </c>
      <c r="M92" s="17"/>
      <c r="N92" s="5">
        <f t="shared" si="1"/>
        <v>0</v>
      </c>
      <c r="O92" s="5">
        <f t="shared" si="2"/>
        <v>37.65321352</v>
      </c>
      <c r="P92" s="6">
        <f t="shared" si="3"/>
        <v>0.8064275091</v>
      </c>
      <c r="Q92" s="7">
        <f t="shared" si="13"/>
        <v>433.8579999</v>
      </c>
      <c r="R92" s="8">
        <f t="shared" si="5"/>
        <v>1.05</v>
      </c>
      <c r="S92" s="8">
        <f t="shared" si="6"/>
        <v>889.4088998</v>
      </c>
      <c r="T92" s="8">
        <f t="shared" si="7"/>
        <v>1.653176394</v>
      </c>
      <c r="U92" s="9" t="str">
        <f t="shared" si="8"/>
        <v>#N/A</v>
      </c>
    </row>
    <row r="93" hidden="1">
      <c r="A93" s="10" t="s">
        <v>146</v>
      </c>
      <c r="B93" s="10" t="s">
        <v>146</v>
      </c>
      <c r="C93" s="10">
        <v>2001.0</v>
      </c>
      <c r="D93" s="10"/>
      <c r="E93" s="10" t="b">
        <v>0</v>
      </c>
      <c r="F93" s="10" t="b">
        <v>1</v>
      </c>
      <c r="G93" s="10" t="b">
        <v>0</v>
      </c>
      <c r="H93" s="10">
        <v>500.0</v>
      </c>
      <c r="I93" s="10">
        <v>0.0</v>
      </c>
      <c r="J93" s="10">
        <v>1723.0</v>
      </c>
      <c r="K93" s="10">
        <v>765.0</v>
      </c>
      <c r="L93" s="10">
        <v>282.4</v>
      </c>
      <c r="M93" s="16"/>
      <c r="N93" s="11">
        <f t="shared" si="1"/>
        <v>500</v>
      </c>
      <c r="O93" s="11">
        <f t="shared" si="2"/>
        <v>45.27468953</v>
      </c>
      <c r="P93" s="12">
        <f t="shared" si="3"/>
        <v>0.6574613669</v>
      </c>
      <c r="Q93" s="13">
        <f t="shared" si="13"/>
        <v>502.9579457</v>
      </c>
      <c r="R93" s="14">
        <f t="shared" si="5"/>
        <v>1.05</v>
      </c>
      <c r="S93" s="14">
        <f t="shared" si="6"/>
        <v>1031.063789</v>
      </c>
      <c r="T93" s="14">
        <f t="shared" si="7"/>
        <v>1.347795802</v>
      </c>
      <c r="U93" s="15">
        <f t="shared" si="8"/>
        <v>1.005915891</v>
      </c>
    </row>
    <row r="94" hidden="1">
      <c r="A94" s="4" t="s">
        <v>147</v>
      </c>
      <c r="B94" s="4" t="s">
        <v>74</v>
      </c>
      <c r="C94" s="4">
        <v>1958.0</v>
      </c>
      <c r="D94" s="4"/>
      <c r="E94" s="4" t="b">
        <v>1</v>
      </c>
      <c r="F94" s="4" t="b">
        <v>0</v>
      </c>
      <c r="G94" s="4" t="b">
        <v>0</v>
      </c>
      <c r="H94" s="4">
        <v>450.0</v>
      </c>
      <c r="I94" s="4">
        <v>0.0</v>
      </c>
      <c r="J94" s="4">
        <v>1250.0</v>
      </c>
      <c r="K94" s="4">
        <v>803.2</v>
      </c>
      <c r="L94" s="4">
        <v>315.0</v>
      </c>
      <c r="M94" s="4">
        <v>3.92</v>
      </c>
      <c r="N94" s="5">
        <f t="shared" si="1"/>
        <v>450</v>
      </c>
      <c r="O94" s="5">
        <f t="shared" si="2"/>
        <v>65.52288479</v>
      </c>
      <c r="P94" s="6">
        <f t="shared" si="3"/>
        <v>0.6483441124</v>
      </c>
      <c r="Q94" s="7">
        <f t="shared" si="13"/>
        <v>520.749991</v>
      </c>
      <c r="R94" s="8">
        <f t="shared" si="5"/>
        <v>4</v>
      </c>
      <c r="S94" s="8">
        <f t="shared" si="6"/>
        <v>2603.749955</v>
      </c>
      <c r="T94" s="8">
        <f t="shared" si="7"/>
        <v>3.241720562</v>
      </c>
      <c r="U94" s="9">
        <f t="shared" si="8"/>
        <v>1.157222202</v>
      </c>
    </row>
    <row r="95" hidden="1">
      <c r="A95" s="10" t="s">
        <v>148</v>
      </c>
      <c r="B95" s="10" t="s">
        <v>81</v>
      </c>
      <c r="C95" s="10">
        <v>1958.0</v>
      </c>
      <c r="D95" s="10"/>
      <c r="E95" s="10" t="b">
        <v>1</v>
      </c>
      <c r="F95" s="10" t="b">
        <v>0</v>
      </c>
      <c r="G95" s="10" t="b">
        <v>0</v>
      </c>
      <c r="H95" s="10">
        <v>275.0</v>
      </c>
      <c r="I95" s="10">
        <v>1.0</v>
      </c>
      <c r="J95" s="10">
        <v>460.0</v>
      </c>
      <c r="K95" s="10">
        <v>352.0</v>
      </c>
      <c r="L95" s="10">
        <v>309.0</v>
      </c>
      <c r="M95" s="10">
        <v>4.52</v>
      </c>
      <c r="N95" s="11">
        <f t="shared" si="1"/>
        <v>276</v>
      </c>
      <c r="O95" s="11">
        <f t="shared" si="2"/>
        <v>78.03045781</v>
      </c>
      <c r="P95" s="12">
        <f t="shared" si="3"/>
        <v>0.8067917884</v>
      </c>
      <c r="Q95" s="13">
        <f t="shared" si="13"/>
        <v>283.9907095</v>
      </c>
      <c r="R95" s="14">
        <f t="shared" si="5"/>
        <v>4</v>
      </c>
      <c r="S95" s="14">
        <f t="shared" si="6"/>
        <v>1419.953548</v>
      </c>
      <c r="T95" s="14">
        <f t="shared" si="7"/>
        <v>4.033958942</v>
      </c>
      <c r="U95" s="15">
        <f t="shared" si="8"/>
        <v>1.028951846</v>
      </c>
    </row>
    <row r="96" hidden="1">
      <c r="A96" s="4" t="s">
        <v>149</v>
      </c>
      <c r="B96" s="4" t="s">
        <v>85</v>
      </c>
      <c r="C96" s="4">
        <v>1958.0</v>
      </c>
      <c r="D96" s="4"/>
      <c r="E96" s="4" t="b">
        <v>1</v>
      </c>
      <c r="F96" s="4" t="b">
        <v>0</v>
      </c>
      <c r="G96" s="4" t="b">
        <v>0</v>
      </c>
      <c r="H96" s="4">
        <v>56.0</v>
      </c>
      <c r="I96" s="4">
        <v>10.0</v>
      </c>
      <c r="J96" s="17">
        <f>204*1.05</f>
        <v>214.2</v>
      </c>
      <c r="K96" s="4">
        <v>96.97</v>
      </c>
      <c r="L96" s="4">
        <v>251.0</v>
      </c>
      <c r="M96" s="4">
        <v>4.1</v>
      </c>
      <c r="N96" s="5">
        <f t="shared" si="1"/>
        <v>66</v>
      </c>
      <c r="O96" s="5">
        <f t="shared" si="2"/>
        <v>46.16334308</v>
      </c>
      <c r="P96" s="6">
        <f t="shared" si="3"/>
        <v>1.237496133</v>
      </c>
      <c r="Q96" s="19">
        <v>120.0</v>
      </c>
      <c r="R96" s="8">
        <f t="shared" si="5"/>
        <v>4</v>
      </c>
      <c r="S96" s="8">
        <f t="shared" si="6"/>
        <v>600</v>
      </c>
      <c r="T96" s="8">
        <f t="shared" si="7"/>
        <v>6.187480664</v>
      </c>
      <c r="U96" s="9">
        <f t="shared" si="8"/>
        <v>1.818181818</v>
      </c>
    </row>
    <row r="97" hidden="1">
      <c r="A97" s="10" t="s">
        <v>150</v>
      </c>
      <c r="B97" s="10" t="s">
        <v>151</v>
      </c>
      <c r="C97" s="10">
        <v>1958.0</v>
      </c>
      <c r="D97" s="10"/>
      <c r="E97" s="10" t="b">
        <v>1</v>
      </c>
      <c r="F97" s="10" t="b">
        <v>0</v>
      </c>
      <c r="G97" s="10" t="b">
        <v>1</v>
      </c>
      <c r="H97" s="10">
        <v>100.0</v>
      </c>
      <c r="I97" s="10">
        <v>0.0</v>
      </c>
      <c r="J97" s="10">
        <v>173.0</v>
      </c>
      <c r="K97" s="10">
        <v>68.236</v>
      </c>
      <c r="L97" s="10">
        <v>267.0</v>
      </c>
      <c r="M97" s="10">
        <v>4.1</v>
      </c>
      <c r="N97" s="11">
        <f t="shared" si="1"/>
        <v>100</v>
      </c>
      <c r="O97" s="11">
        <f t="shared" si="2"/>
        <v>40.22043659</v>
      </c>
      <c r="P97" s="12">
        <f t="shared" si="3"/>
        <v>1.597397268</v>
      </c>
      <c r="Q97" s="18">
        <v>109.0</v>
      </c>
      <c r="R97" s="14">
        <f t="shared" si="5"/>
        <v>4</v>
      </c>
      <c r="S97" s="14">
        <f t="shared" si="6"/>
        <v>545</v>
      </c>
      <c r="T97" s="14">
        <f t="shared" si="7"/>
        <v>7.986986342</v>
      </c>
      <c r="U97" s="15">
        <f t="shared" si="8"/>
        <v>1.09</v>
      </c>
    </row>
    <row r="98" hidden="1">
      <c r="A98" s="4" t="s">
        <v>152</v>
      </c>
      <c r="B98" s="4" t="s">
        <v>152</v>
      </c>
      <c r="C98" s="4">
        <v>1970.0</v>
      </c>
      <c r="D98" s="4"/>
      <c r="E98" s="4" t="b">
        <v>0</v>
      </c>
      <c r="F98" s="4" t="b">
        <v>1</v>
      </c>
      <c r="G98" s="4" t="b">
        <v>0</v>
      </c>
      <c r="H98" s="17"/>
      <c r="I98" s="4">
        <v>0.0</v>
      </c>
      <c r="J98" s="4">
        <v>67.0</v>
      </c>
      <c r="K98" s="4">
        <v>50.0</v>
      </c>
      <c r="L98" s="4">
        <v>275.0</v>
      </c>
      <c r="M98" s="4">
        <v>5.8</v>
      </c>
      <c r="N98" s="5">
        <f t="shared" si="1"/>
        <v>0</v>
      </c>
      <c r="O98" s="5">
        <f t="shared" si="2"/>
        <v>76.09822463</v>
      </c>
      <c r="P98" s="6">
        <f t="shared" si="3"/>
        <v>1.749367592</v>
      </c>
      <c r="Q98" s="7">
        <f t="shared" ref="Q98:Q146" si="14">0.2*(8.17*POW(J98*M98,0.46))+0.8*(0.146*POW(J98*L98,0.639))</f>
        <v>87.46837958</v>
      </c>
      <c r="R98" s="8">
        <f t="shared" si="5"/>
        <v>1.05</v>
      </c>
      <c r="S98" s="8">
        <f t="shared" si="6"/>
        <v>179.3101781</v>
      </c>
      <c r="T98" s="8">
        <f t="shared" si="7"/>
        <v>3.586203563</v>
      </c>
      <c r="U98" s="9" t="str">
        <f t="shared" si="8"/>
        <v>#N/A</v>
      </c>
    </row>
    <row r="99" hidden="1">
      <c r="A99" s="10" t="s">
        <v>153</v>
      </c>
      <c r="B99" s="10" t="s">
        <v>154</v>
      </c>
      <c r="C99" s="10">
        <v>1958.0</v>
      </c>
      <c r="D99" s="10"/>
      <c r="E99" s="10" t="b">
        <v>1</v>
      </c>
      <c r="F99" s="10" t="b">
        <v>0</v>
      </c>
      <c r="G99" s="10" t="b">
        <v>1</v>
      </c>
      <c r="H99" s="10">
        <v>150.0</v>
      </c>
      <c r="I99" s="10">
        <v>-50.0</v>
      </c>
      <c r="J99" s="10">
        <v>114.3</v>
      </c>
      <c r="K99" s="10">
        <v>67.0</v>
      </c>
      <c r="L99" s="10">
        <v>265.5</v>
      </c>
      <c r="M99" s="10">
        <v>3.4</v>
      </c>
      <c r="N99" s="11">
        <f t="shared" si="1"/>
        <v>100</v>
      </c>
      <c r="O99" s="11">
        <f t="shared" si="2"/>
        <v>59.77339114</v>
      </c>
      <c r="P99" s="12">
        <f t="shared" si="3"/>
        <v>1.65354</v>
      </c>
      <c r="Q99" s="13">
        <f t="shared" si="14"/>
        <v>110.78718</v>
      </c>
      <c r="R99" s="14">
        <f t="shared" si="5"/>
        <v>4</v>
      </c>
      <c r="S99" s="14">
        <f t="shared" si="6"/>
        <v>553.9358999</v>
      </c>
      <c r="T99" s="14">
        <f t="shared" si="7"/>
        <v>8.267699999</v>
      </c>
      <c r="U99" s="15">
        <f t="shared" si="8"/>
        <v>1.1078718</v>
      </c>
    </row>
    <row r="100" hidden="1">
      <c r="A100" s="4" t="s">
        <v>155</v>
      </c>
      <c r="B100" s="4" t="s">
        <v>88</v>
      </c>
      <c r="C100" s="4">
        <v>1958.0</v>
      </c>
      <c r="D100" s="4"/>
      <c r="E100" s="4" t="b">
        <v>0</v>
      </c>
      <c r="F100" s="4" t="b">
        <v>0</v>
      </c>
      <c r="G100" s="4" t="b">
        <v>1</v>
      </c>
      <c r="H100" s="4">
        <v>100.0</v>
      </c>
      <c r="I100" s="4">
        <v>-15.0</v>
      </c>
      <c r="J100" s="4">
        <v>80.0</v>
      </c>
      <c r="K100" s="4">
        <v>33.0</v>
      </c>
      <c r="L100" s="4">
        <v>267.0</v>
      </c>
      <c r="M100" s="4">
        <v>1.4</v>
      </c>
      <c r="N100" s="5">
        <f t="shared" si="1"/>
        <v>85</v>
      </c>
      <c r="O100" s="5">
        <f t="shared" si="2"/>
        <v>42.06329366</v>
      </c>
      <c r="P100" s="6">
        <f t="shared" si="3"/>
        <v>2.501858127</v>
      </c>
      <c r="Q100" s="7">
        <f t="shared" si="14"/>
        <v>82.56131819</v>
      </c>
      <c r="R100" s="8">
        <f t="shared" si="5"/>
        <v>1.75</v>
      </c>
      <c r="S100" s="8">
        <f t="shared" si="6"/>
        <v>227.043625</v>
      </c>
      <c r="T100" s="8">
        <f t="shared" si="7"/>
        <v>6.880109849</v>
      </c>
      <c r="U100" s="9">
        <f t="shared" si="8"/>
        <v>0.9713096258</v>
      </c>
    </row>
    <row r="101" hidden="1">
      <c r="A101" s="10" t="s">
        <v>156</v>
      </c>
      <c r="B101" s="10" t="s">
        <v>157</v>
      </c>
      <c r="C101" s="10">
        <v>1958.0</v>
      </c>
      <c r="D101" s="10"/>
      <c r="E101" s="10" t="b">
        <v>1</v>
      </c>
      <c r="F101" s="10" t="b">
        <v>0</v>
      </c>
      <c r="G101" s="10" t="b">
        <v>1</v>
      </c>
      <c r="H101" s="10">
        <v>250.0</v>
      </c>
      <c r="I101" s="10">
        <v>0.0</v>
      </c>
      <c r="J101" s="10">
        <v>125.0</v>
      </c>
      <c r="K101" s="10">
        <v>49.4</v>
      </c>
      <c r="L101" s="10">
        <v>316.0</v>
      </c>
      <c r="M101" s="10">
        <v>4.5</v>
      </c>
      <c r="N101" s="11">
        <f t="shared" si="1"/>
        <v>250</v>
      </c>
      <c r="O101" s="11">
        <f t="shared" si="2"/>
        <v>40.29918462</v>
      </c>
      <c r="P101" s="12">
        <f t="shared" si="3"/>
        <v>2.655118467</v>
      </c>
      <c r="Q101" s="13">
        <f t="shared" si="14"/>
        <v>131.1628523</v>
      </c>
      <c r="R101" s="14">
        <f t="shared" si="5"/>
        <v>4</v>
      </c>
      <c r="S101" s="14">
        <f t="shared" si="6"/>
        <v>655.8142614</v>
      </c>
      <c r="T101" s="14">
        <f t="shared" si="7"/>
        <v>13.27559234</v>
      </c>
      <c r="U101" s="15">
        <f t="shared" si="8"/>
        <v>0.5246514091</v>
      </c>
    </row>
    <row r="102" hidden="1">
      <c r="A102" s="4" t="s">
        <v>158</v>
      </c>
      <c r="B102" s="4" t="s">
        <v>69</v>
      </c>
      <c r="C102" s="4">
        <v>1959.0</v>
      </c>
      <c r="D102" s="4"/>
      <c r="E102" s="4" t="b">
        <v>1</v>
      </c>
      <c r="F102" s="4" t="b">
        <v>0</v>
      </c>
      <c r="G102" s="4" t="b">
        <v>0</v>
      </c>
      <c r="H102" s="4">
        <v>200.0</v>
      </c>
      <c r="I102" s="4">
        <v>20.0</v>
      </c>
      <c r="J102" s="4">
        <v>655.0</v>
      </c>
      <c r="K102" s="4">
        <v>730.2</v>
      </c>
      <c r="L102" s="4">
        <v>264.0</v>
      </c>
      <c r="M102" s="4">
        <v>4.36</v>
      </c>
      <c r="N102" s="5">
        <f t="shared" si="1"/>
        <v>220</v>
      </c>
      <c r="O102" s="5">
        <f t="shared" si="2"/>
        <v>113.6788972</v>
      </c>
      <c r="P102" s="6">
        <f t="shared" si="3"/>
        <v>0.4426034383</v>
      </c>
      <c r="Q102" s="7">
        <f t="shared" si="14"/>
        <v>323.1890306</v>
      </c>
      <c r="R102" s="8">
        <f t="shared" si="5"/>
        <v>4</v>
      </c>
      <c r="S102" s="8">
        <f t="shared" si="6"/>
        <v>1615.945153</v>
      </c>
      <c r="T102" s="8">
        <f t="shared" si="7"/>
        <v>2.213017191</v>
      </c>
      <c r="U102" s="9">
        <f t="shared" si="8"/>
        <v>1.469041048</v>
      </c>
    </row>
    <row r="103" hidden="1">
      <c r="A103" s="10" t="s">
        <v>159</v>
      </c>
      <c r="B103" s="10" t="s">
        <v>160</v>
      </c>
      <c r="C103" s="10">
        <v>1959.0</v>
      </c>
      <c r="D103" s="10"/>
      <c r="E103" s="10" t="b">
        <v>1</v>
      </c>
      <c r="F103" s="10" t="b">
        <v>0</v>
      </c>
      <c r="G103" s="10" t="b">
        <v>0</v>
      </c>
      <c r="H103" s="10">
        <v>250.0</v>
      </c>
      <c r="I103" s="10">
        <v>0.0</v>
      </c>
      <c r="J103" s="10">
        <v>839.0</v>
      </c>
      <c r="K103" s="10">
        <v>765.95</v>
      </c>
      <c r="L103" s="10">
        <v>286.0</v>
      </c>
      <c r="M103" s="10">
        <v>4.05</v>
      </c>
      <c r="N103" s="11">
        <f t="shared" si="1"/>
        <v>250</v>
      </c>
      <c r="O103" s="11">
        <f t="shared" si="2"/>
        <v>93.09316222</v>
      </c>
      <c r="P103" s="12">
        <f t="shared" si="3"/>
        <v>0.5077970739</v>
      </c>
      <c r="Q103" s="13">
        <f t="shared" si="14"/>
        <v>388.9471688</v>
      </c>
      <c r="R103" s="14">
        <f t="shared" si="5"/>
        <v>4</v>
      </c>
      <c r="S103" s="14">
        <f t="shared" si="6"/>
        <v>1944.735844</v>
      </c>
      <c r="T103" s="14">
        <f t="shared" si="7"/>
        <v>2.53898537</v>
      </c>
      <c r="U103" s="15">
        <f t="shared" si="8"/>
        <v>1.555788675</v>
      </c>
    </row>
    <row r="104" hidden="1">
      <c r="A104" s="4" t="s">
        <v>161</v>
      </c>
      <c r="B104" s="4" t="s">
        <v>72</v>
      </c>
      <c r="C104" s="4">
        <v>1959.0</v>
      </c>
      <c r="D104" s="4"/>
      <c r="E104" s="4" t="b">
        <v>1</v>
      </c>
      <c r="F104" s="4" t="b">
        <v>0</v>
      </c>
      <c r="G104" s="4" t="b">
        <v>0</v>
      </c>
      <c r="H104" s="4">
        <v>470.0</v>
      </c>
      <c r="I104" s="4">
        <v>40.0</v>
      </c>
      <c r="J104" s="4">
        <v>1190.0</v>
      </c>
      <c r="K104" s="4">
        <v>996.4</v>
      </c>
      <c r="L104" s="4">
        <v>313.0</v>
      </c>
      <c r="M104" s="4">
        <v>5.69</v>
      </c>
      <c r="N104" s="5">
        <f t="shared" si="1"/>
        <v>510</v>
      </c>
      <c r="O104" s="5">
        <f t="shared" si="2"/>
        <v>85.38195224</v>
      </c>
      <c r="P104" s="6">
        <f t="shared" si="3"/>
        <v>0.5203608758</v>
      </c>
      <c r="Q104" s="7">
        <f t="shared" si="14"/>
        <v>518.4875767</v>
      </c>
      <c r="R104" s="8">
        <f t="shared" si="5"/>
        <v>4</v>
      </c>
      <c r="S104" s="8">
        <f t="shared" si="6"/>
        <v>2592.437883</v>
      </c>
      <c r="T104" s="8">
        <f t="shared" si="7"/>
        <v>2.601804379</v>
      </c>
      <c r="U104" s="9">
        <f t="shared" si="8"/>
        <v>1.016642307</v>
      </c>
    </row>
    <row r="105" hidden="1">
      <c r="A105" s="10" t="s">
        <v>162</v>
      </c>
      <c r="B105" s="10" t="s">
        <v>76</v>
      </c>
      <c r="C105" s="10">
        <v>1959.0</v>
      </c>
      <c r="D105" s="10"/>
      <c r="E105" s="10" t="b">
        <v>1</v>
      </c>
      <c r="F105" s="10" t="b">
        <v>0</v>
      </c>
      <c r="G105" s="10" t="b">
        <v>0</v>
      </c>
      <c r="H105" s="10">
        <v>300.0</v>
      </c>
      <c r="I105" s="10">
        <v>30.0</v>
      </c>
      <c r="J105" s="10">
        <v>933.66</v>
      </c>
      <c r="K105" s="10">
        <v>782.886</v>
      </c>
      <c r="L105" s="10">
        <v>284.0</v>
      </c>
      <c r="M105" s="10">
        <v>3.65</v>
      </c>
      <c r="N105" s="11">
        <f t="shared" si="1"/>
        <v>330</v>
      </c>
      <c r="O105" s="11">
        <f t="shared" si="2"/>
        <v>85.50452464</v>
      </c>
      <c r="P105" s="12">
        <f t="shared" si="3"/>
        <v>0.5238809125</v>
      </c>
      <c r="Q105" s="13">
        <f t="shared" si="14"/>
        <v>410.139032</v>
      </c>
      <c r="R105" s="14">
        <f t="shared" si="5"/>
        <v>4</v>
      </c>
      <c r="S105" s="14">
        <f t="shared" si="6"/>
        <v>2050.69516</v>
      </c>
      <c r="T105" s="14">
        <f t="shared" si="7"/>
        <v>2.619404562</v>
      </c>
      <c r="U105" s="15">
        <f t="shared" si="8"/>
        <v>1.242845552</v>
      </c>
    </row>
    <row r="106" hidden="1">
      <c r="A106" s="4" t="s">
        <v>163</v>
      </c>
      <c r="B106" s="4" t="s">
        <v>164</v>
      </c>
      <c r="C106" s="4">
        <v>2002.0</v>
      </c>
      <c r="D106" s="4"/>
      <c r="E106" s="4" t="b">
        <v>0</v>
      </c>
      <c r="F106" s="4" t="b">
        <v>1</v>
      </c>
      <c r="G106" s="4" t="b">
        <v>0</v>
      </c>
      <c r="H106" s="4"/>
      <c r="I106" s="4">
        <v>0.0</v>
      </c>
      <c r="J106" s="4">
        <v>37800.0</v>
      </c>
      <c r="K106" s="4">
        <v>7040.0</v>
      </c>
      <c r="L106" s="4">
        <v>277.0</v>
      </c>
      <c r="M106" s="4">
        <v>6.4</v>
      </c>
      <c r="N106" s="5">
        <f t="shared" si="1"/>
        <v>0</v>
      </c>
      <c r="O106" s="5">
        <f t="shared" si="2"/>
        <v>18.99154</v>
      </c>
      <c r="P106" s="6">
        <f t="shared" si="3"/>
        <v>0.5772584426</v>
      </c>
      <c r="Q106" s="7">
        <f t="shared" si="14"/>
        <v>4063.899436</v>
      </c>
      <c r="R106" s="8">
        <f t="shared" si="5"/>
        <v>1.05</v>
      </c>
      <c r="S106" s="8">
        <f t="shared" si="6"/>
        <v>8330.993844</v>
      </c>
      <c r="T106" s="8">
        <f t="shared" si="7"/>
        <v>1.183379807</v>
      </c>
      <c r="U106" s="9" t="str">
        <f t="shared" si="8"/>
        <v>#N/A</v>
      </c>
    </row>
    <row r="107" hidden="1">
      <c r="A107" s="10" t="s">
        <v>165</v>
      </c>
      <c r="B107" s="10" t="s">
        <v>164</v>
      </c>
      <c r="C107" s="16"/>
      <c r="D107" s="10"/>
      <c r="E107" s="10" t="b">
        <v>0</v>
      </c>
      <c r="F107" s="10" t="b">
        <v>1</v>
      </c>
      <c r="G107" s="10" t="b">
        <v>0</v>
      </c>
      <c r="H107" s="16"/>
      <c r="I107" s="16"/>
      <c r="J107" s="10">
        <v>36000.0</v>
      </c>
      <c r="K107" s="10">
        <v>7040.0</v>
      </c>
      <c r="L107" s="10">
        <v>277.0</v>
      </c>
      <c r="M107" s="10">
        <v>6.4</v>
      </c>
      <c r="N107" s="11">
        <f t="shared" si="1"/>
        <v>0</v>
      </c>
      <c r="O107" s="11">
        <f t="shared" si="2"/>
        <v>19.941117</v>
      </c>
      <c r="P107" s="12">
        <f t="shared" si="3"/>
        <v>0.5601301288</v>
      </c>
      <c r="Q107" s="13">
        <f t="shared" si="14"/>
        <v>3943.316107</v>
      </c>
      <c r="R107" s="14">
        <f t="shared" si="5"/>
        <v>1.05</v>
      </c>
      <c r="S107" s="14">
        <f t="shared" si="6"/>
        <v>8083.798019</v>
      </c>
      <c r="T107" s="14">
        <f t="shared" si="7"/>
        <v>1.148266764</v>
      </c>
      <c r="U107" s="15" t="str">
        <f t="shared" si="8"/>
        <v>#N/A</v>
      </c>
    </row>
    <row r="108" hidden="1">
      <c r="A108" s="4" t="s">
        <v>166</v>
      </c>
      <c r="B108" s="4" t="s">
        <v>129</v>
      </c>
      <c r="C108" s="4">
        <v>1959.0</v>
      </c>
      <c r="D108" s="4"/>
      <c r="E108" s="4" t="b">
        <v>1</v>
      </c>
      <c r="F108" s="4" t="b">
        <v>0</v>
      </c>
      <c r="G108" s="4" t="b">
        <v>0</v>
      </c>
      <c r="H108" s="4">
        <v>280.0</v>
      </c>
      <c r="I108" s="4">
        <v>1.0</v>
      </c>
      <c r="J108" s="4">
        <v>945.3</v>
      </c>
      <c r="K108" s="4">
        <v>763.0</v>
      </c>
      <c r="L108" s="4">
        <v>282.0</v>
      </c>
      <c r="M108" s="4">
        <v>3.6</v>
      </c>
      <c r="N108" s="5">
        <f t="shared" si="1"/>
        <v>281</v>
      </c>
      <c r="O108" s="5">
        <f t="shared" si="2"/>
        <v>82.30651309</v>
      </c>
      <c r="P108" s="6">
        <f t="shared" si="3"/>
        <v>0.5390002789</v>
      </c>
      <c r="Q108" s="7">
        <f t="shared" si="14"/>
        <v>411.2572128</v>
      </c>
      <c r="R108" s="8">
        <f t="shared" si="5"/>
        <v>4</v>
      </c>
      <c r="S108" s="8">
        <f t="shared" si="6"/>
        <v>2056.286064</v>
      </c>
      <c r="T108" s="8">
        <f t="shared" si="7"/>
        <v>2.695001395</v>
      </c>
      <c r="U108" s="9">
        <f t="shared" si="8"/>
        <v>1.4635488</v>
      </c>
    </row>
    <row r="109" hidden="1">
      <c r="A109" s="10" t="s">
        <v>167</v>
      </c>
      <c r="B109" s="10" t="s">
        <v>74</v>
      </c>
      <c r="C109" s="10">
        <v>1959.0</v>
      </c>
      <c r="D109" s="10"/>
      <c r="E109" s="10" t="b">
        <v>1</v>
      </c>
      <c r="F109" s="10" t="b">
        <v>0</v>
      </c>
      <c r="G109" s="10" t="b">
        <v>0</v>
      </c>
      <c r="H109" s="10">
        <v>450.0</v>
      </c>
      <c r="I109" s="10">
        <v>40.0</v>
      </c>
      <c r="J109" s="10">
        <v>1250.0</v>
      </c>
      <c r="K109" s="10">
        <v>941.0</v>
      </c>
      <c r="L109" s="10">
        <v>315.0</v>
      </c>
      <c r="M109" s="10">
        <v>5.08</v>
      </c>
      <c r="N109" s="11">
        <f t="shared" si="1"/>
        <v>490</v>
      </c>
      <c r="O109" s="11">
        <f t="shared" si="2"/>
        <v>76.76423629</v>
      </c>
      <c r="P109" s="12">
        <f t="shared" si="3"/>
        <v>0.5643585557</v>
      </c>
      <c r="Q109" s="13">
        <f t="shared" si="14"/>
        <v>531.0614009</v>
      </c>
      <c r="R109" s="14">
        <f t="shared" si="5"/>
        <v>4</v>
      </c>
      <c r="S109" s="14">
        <f t="shared" si="6"/>
        <v>2655.307004</v>
      </c>
      <c r="T109" s="14">
        <f t="shared" si="7"/>
        <v>2.821792778</v>
      </c>
      <c r="U109" s="15">
        <f t="shared" si="8"/>
        <v>1.083798777</v>
      </c>
    </row>
    <row r="110" hidden="1">
      <c r="A110" s="4" t="s">
        <v>168</v>
      </c>
      <c r="B110" s="4" t="s">
        <v>169</v>
      </c>
      <c r="C110" s="4">
        <v>1959.0</v>
      </c>
      <c r="D110" s="4"/>
      <c r="E110" s="4" t="b">
        <v>1</v>
      </c>
      <c r="F110" s="4" t="b">
        <v>0</v>
      </c>
      <c r="G110" s="4" t="b">
        <v>1</v>
      </c>
      <c r="H110" s="4">
        <v>300.0</v>
      </c>
      <c r="I110" s="4">
        <v>20.0</v>
      </c>
      <c r="J110" s="4">
        <v>905.0</v>
      </c>
      <c r="K110" s="4">
        <v>721.4</v>
      </c>
      <c r="L110" s="4">
        <v>289.9</v>
      </c>
      <c r="M110" s="4">
        <v>5.236</v>
      </c>
      <c r="N110" s="5">
        <f t="shared" si="1"/>
        <v>320</v>
      </c>
      <c r="O110" s="5">
        <f t="shared" si="2"/>
        <v>81.28433966</v>
      </c>
      <c r="P110" s="6">
        <f t="shared" si="3"/>
        <v>0.5809720423</v>
      </c>
      <c r="Q110" s="7">
        <f t="shared" si="14"/>
        <v>419.1132313</v>
      </c>
      <c r="R110" s="8">
        <f t="shared" si="5"/>
        <v>4</v>
      </c>
      <c r="S110" s="8">
        <f t="shared" si="6"/>
        <v>2095.566157</v>
      </c>
      <c r="T110" s="8">
        <f t="shared" si="7"/>
        <v>2.904860212</v>
      </c>
      <c r="U110" s="9">
        <f t="shared" si="8"/>
        <v>1.309728848</v>
      </c>
    </row>
    <row r="111" hidden="1">
      <c r="A111" s="10" t="s">
        <v>170</v>
      </c>
      <c r="B111" s="10" t="s">
        <v>169</v>
      </c>
      <c r="C111" s="10">
        <v>1959.0</v>
      </c>
      <c r="D111" s="10"/>
      <c r="E111" s="10" t="b">
        <v>1</v>
      </c>
      <c r="F111" s="10" t="b">
        <v>0</v>
      </c>
      <c r="G111" s="10" t="b">
        <v>0</v>
      </c>
      <c r="H111" s="10">
        <v>300.0</v>
      </c>
      <c r="I111" s="10">
        <v>0.0</v>
      </c>
      <c r="J111" s="10">
        <v>876.0</v>
      </c>
      <c r="K111" s="10">
        <v>695.8</v>
      </c>
      <c r="L111" s="10">
        <v>280.6</v>
      </c>
      <c r="M111" s="10">
        <v>5.44</v>
      </c>
      <c r="N111" s="11">
        <f t="shared" si="1"/>
        <v>300</v>
      </c>
      <c r="O111" s="11">
        <f t="shared" si="2"/>
        <v>80.995267</v>
      </c>
      <c r="P111" s="12">
        <f t="shared" si="3"/>
        <v>0.5827771057</v>
      </c>
      <c r="Q111" s="13">
        <f t="shared" si="14"/>
        <v>405.4963101</v>
      </c>
      <c r="R111" s="14">
        <f t="shared" si="5"/>
        <v>4</v>
      </c>
      <c r="S111" s="14">
        <f t="shared" si="6"/>
        <v>2027.481551</v>
      </c>
      <c r="T111" s="14">
        <f t="shared" si="7"/>
        <v>2.913885528</v>
      </c>
      <c r="U111" s="15">
        <f t="shared" si="8"/>
        <v>1.351654367</v>
      </c>
    </row>
    <row r="112" hidden="1">
      <c r="A112" s="4" t="s">
        <v>171</v>
      </c>
      <c r="B112" s="4" t="s">
        <v>172</v>
      </c>
      <c r="C112" s="4">
        <v>1959.0</v>
      </c>
      <c r="D112" s="4"/>
      <c r="E112" s="4" t="b">
        <v>1</v>
      </c>
      <c r="F112" s="4" t="b">
        <v>0</v>
      </c>
      <c r="G112" s="4" t="b">
        <v>1</v>
      </c>
      <c r="H112" s="4">
        <v>250.0</v>
      </c>
      <c r="I112" s="4">
        <v>0.0</v>
      </c>
      <c r="J112" s="17">
        <f>500*1.18</f>
        <v>590</v>
      </c>
      <c r="K112" s="4">
        <v>362.88</v>
      </c>
      <c r="L112" s="4">
        <v>310.0</v>
      </c>
      <c r="M112" s="4">
        <v>5.65</v>
      </c>
      <c r="N112" s="5">
        <f t="shared" si="1"/>
        <v>250</v>
      </c>
      <c r="O112" s="5">
        <f t="shared" si="2"/>
        <v>62.71773191</v>
      </c>
      <c r="P112" s="6">
        <f t="shared" si="3"/>
        <v>0.929652133</v>
      </c>
      <c r="Q112" s="7">
        <f t="shared" si="14"/>
        <v>337.352166</v>
      </c>
      <c r="R112" s="8">
        <f t="shared" si="5"/>
        <v>4</v>
      </c>
      <c r="S112" s="8">
        <f t="shared" si="6"/>
        <v>1686.76083</v>
      </c>
      <c r="T112" s="8">
        <f t="shared" si="7"/>
        <v>4.648260665</v>
      </c>
      <c r="U112" s="9">
        <f t="shared" si="8"/>
        <v>1.349408664</v>
      </c>
    </row>
    <row r="113" hidden="1">
      <c r="A113" s="10" t="s">
        <v>173</v>
      </c>
      <c r="B113" s="10" t="s">
        <v>174</v>
      </c>
      <c r="C113" s="10">
        <v>1959.0</v>
      </c>
      <c r="D113" s="10"/>
      <c r="E113" s="10" t="b">
        <v>1</v>
      </c>
      <c r="F113" s="10" t="b">
        <v>0</v>
      </c>
      <c r="G113" s="10" t="b">
        <v>1</v>
      </c>
      <c r="H113" s="10">
        <v>1130.0</v>
      </c>
      <c r="I113" s="10">
        <v>0.0</v>
      </c>
      <c r="J113" s="10">
        <v>415.0</v>
      </c>
      <c r="K113" s="10">
        <v>224.0</v>
      </c>
      <c r="L113" s="10">
        <v>244.0</v>
      </c>
      <c r="M113" s="10">
        <v>4.13</v>
      </c>
      <c r="N113" s="11">
        <f t="shared" si="1"/>
        <v>1130</v>
      </c>
      <c r="O113" s="11">
        <f t="shared" si="2"/>
        <v>55.04010387</v>
      </c>
      <c r="P113" s="12">
        <f t="shared" si="3"/>
        <v>1.047715389</v>
      </c>
      <c r="Q113" s="13">
        <f t="shared" si="14"/>
        <v>234.6882471</v>
      </c>
      <c r="R113" s="14">
        <f t="shared" si="5"/>
        <v>4</v>
      </c>
      <c r="S113" s="14">
        <f t="shared" si="6"/>
        <v>1173.441236</v>
      </c>
      <c r="T113" s="14">
        <f t="shared" si="7"/>
        <v>5.238576945</v>
      </c>
      <c r="U113" s="15">
        <f t="shared" si="8"/>
        <v>0.2076887143</v>
      </c>
    </row>
    <row r="114" hidden="1">
      <c r="A114" s="4" t="s">
        <v>175</v>
      </c>
      <c r="B114" s="4" t="s">
        <v>154</v>
      </c>
      <c r="C114" s="4">
        <v>1959.0</v>
      </c>
      <c r="D114" s="4"/>
      <c r="E114" s="4" t="b">
        <v>1</v>
      </c>
      <c r="F114" s="4" t="b">
        <v>0</v>
      </c>
      <c r="G114" s="4" t="b">
        <v>1</v>
      </c>
      <c r="H114" s="4">
        <v>150.0</v>
      </c>
      <c r="I114" s="4">
        <v>0.0</v>
      </c>
      <c r="J114" s="4">
        <v>127.0</v>
      </c>
      <c r="K114" s="4">
        <v>68.9</v>
      </c>
      <c r="L114" s="4">
        <v>276.0</v>
      </c>
      <c r="M114" s="4">
        <v>3.4</v>
      </c>
      <c r="N114" s="5">
        <f t="shared" si="1"/>
        <v>150</v>
      </c>
      <c r="O114" s="5">
        <f t="shared" si="2"/>
        <v>55.32161171</v>
      </c>
      <c r="P114" s="6">
        <f t="shared" si="3"/>
        <v>1.745837616</v>
      </c>
      <c r="Q114" s="7">
        <f t="shared" si="14"/>
        <v>120.2882117</v>
      </c>
      <c r="R114" s="8">
        <f t="shared" si="5"/>
        <v>4</v>
      </c>
      <c r="S114" s="8">
        <f t="shared" si="6"/>
        <v>601.4410586</v>
      </c>
      <c r="T114" s="8">
        <f t="shared" si="7"/>
        <v>8.729188078</v>
      </c>
      <c r="U114" s="9">
        <f t="shared" si="8"/>
        <v>0.8019214115</v>
      </c>
    </row>
    <row r="115" hidden="1">
      <c r="A115" s="10" t="s">
        <v>176</v>
      </c>
      <c r="B115" s="10" t="s">
        <v>154</v>
      </c>
      <c r="C115" s="10">
        <v>1959.0</v>
      </c>
      <c r="D115" s="10"/>
      <c r="E115" s="10" t="b">
        <v>1</v>
      </c>
      <c r="F115" s="10" t="b">
        <v>0</v>
      </c>
      <c r="G115" s="10" t="b">
        <v>1</v>
      </c>
      <c r="H115" s="10">
        <v>150.0</v>
      </c>
      <c r="I115" s="10">
        <v>0.0</v>
      </c>
      <c r="J115" s="10">
        <v>127.0</v>
      </c>
      <c r="K115" s="10">
        <v>67.0</v>
      </c>
      <c r="L115" s="10">
        <v>265.5</v>
      </c>
      <c r="M115" s="10">
        <v>3.4</v>
      </c>
      <c r="N115" s="11">
        <f t="shared" si="1"/>
        <v>150</v>
      </c>
      <c r="O115" s="11">
        <f t="shared" si="2"/>
        <v>53.79605202</v>
      </c>
      <c r="P115" s="12">
        <f t="shared" si="3"/>
        <v>1.761129207</v>
      </c>
      <c r="Q115" s="13">
        <f t="shared" si="14"/>
        <v>117.9956569</v>
      </c>
      <c r="R115" s="14">
        <f t="shared" si="5"/>
        <v>4</v>
      </c>
      <c r="S115" s="14">
        <f t="shared" si="6"/>
        <v>589.9782844</v>
      </c>
      <c r="T115" s="14">
        <f t="shared" si="7"/>
        <v>8.805646035</v>
      </c>
      <c r="U115" s="15">
        <f t="shared" si="8"/>
        <v>0.7866377125</v>
      </c>
    </row>
    <row r="116" hidden="1">
      <c r="A116" s="4" t="s">
        <v>177</v>
      </c>
      <c r="B116" s="4" t="s">
        <v>88</v>
      </c>
      <c r="C116" s="4">
        <v>1959.0</v>
      </c>
      <c r="D116" s="4"/>
      <c r="E116" s="4" t="b">
        <v>0</v>
      </c>
      <c r="F116" s="4" t="b">
        <v>0</v>
      </c>
      <c r="G116" s="4" t="b">
        <v>1</v>
      </c>
      <c r="H116" s="4">
        <v>100.0</v>
      </c>
      <c r="I116" s="4">
        <v>1.0</v>
      </c>
      <c r="J116" s="4">
        <v>80.0</v>
      </c>
      <c r="K116" s="4">
        <v>33.4</v>
      </c>
      <c r="L116" s="4">
        <v>270.0</v>
      </c>
      <c r="M116" s="4">
        <v>1.4</v>
      </c>
      <c r="N116" s="5">
        <f t="shared" si="1"/>
        <v>101</v>
      </c>
      <c r="O116" s="5">
        <f t="shared" si="2"/>
        <v>42.57315177</v>
      </c>
      <c r="P116" s="6">
        <f t="shared" si="3"/>
        <v>2.486535894</v>
      </c>
      <c r="Q116" s="7">
        <f t="shared" si="14"/>
        <v>83.05029885</v>
      </c>
      <c r="R116" s="8">
        <f t="shared" si="5"/>
        <v>1.75</v>
      </c>
      <c r="S116" s="8">
        <f t="shared" si="6"/>
        <v>228.3883218</v>
      </c>
      <c r="T116" s="8">
        <f t="shared" si="7"/>
        <v>6.837973707</v>
      </c>
      <c r="U116" s="9">
        <f t="shared" si="8"/>
        <v>0.8222801866</v>
      </c>
    </row>
    <row r="117" hidden="1">
      <c r="A117" s="10" t="s">
        <v>178</v>
      </c>
      <c r="B117" s="10" t="s">
        <v>179</v>
      </c>
      <c r="C117" s="10">
        <v>1960.0</v>
      </c>
      <c r="D117" s="10"/>
      <c r="E117" s="10" t="b">
        <v>1</v>
      </c>
      <c r="F117" s="10" t="b">
        <v>0</v>
      </c>
      <c r="G117" s="10" t="b">
        <v>0</v>
      </c>
      <c r="H117" s="10">
        <v>330.0</v>
      </c>
      <c r="I117" s="10">
        <v>0.0</v>
      </c>
      <c r="J117" s="10">
        <v>675.0</v>
      </c>
      <c r="K117" s="10">
        <v>869.9</v>
      </c>
      <c r="L117" s="10">
        <v>289.0</v>
      </c>
      <c r="M117" s="10">
        <v>7.35</v>
      </c>
      <c r="N117" s="11">
        <f t="shared" si="1"/>
        <v>330</v>
      </c>
      <c r="O117" s="11">
        <f t="shared" si="2"/>
        <v>131.4149824</v>
      </c>
      <c r="P117" s="12">
        <f t="shared" si="3"/>
        <v>0.4165486112</v>
      </c>
      <c r="Q117" s="13">
        <f t="shared" si="14"/>
        <v>362.3556369</v>
      </c>
      <c r="R117" s="14">
        <f t="shared" si="5"/>
        <v>4</v>
      </c>
      <c r="S117" s="14">
        <f t="shared" si="6"/>
        <v>1811.778184</v>
      </c>
      <c r="T117" s="14">
        <f t="shared" si="7"/>
        <v>2.082743056</v>
      </c>
      <c r="U117" s="15">
        <f t="shared" si="8"/>
        <v>1.098047384</v>
      </c>
    </row>
    <row r="118" hidden="1">
      <c r="A118" s="4" t="s">
        <v>180</v>
      </c>
      <c r="B118" s="4" t="s">
        <v>69</v>
      </c>
      <c r="C118" s="4">
        <v>1960.0</v>
      </c>
      <c r="D118" s="4"/>
      <c r="E118" s="4" t="b">
        <v>1</v>
      </c>
      <c r="F118" s="4" t="b">
        <v>0</v>
      </c>
      <c r="G118" s="4" t="b">
        <v>0</v>
      </c>
      <c r="H118" s="4">
        <v>200.0</v>
      </c>
      <c r="I118" s="4">
        <v>20.0</v>
      </c>
      <c r="J118" s="4">
        <v>622.0</v>
      </c>
      <c r="K118" s="4">
        <v>730.6</v>
      </c>
      <c r="L118" s="4">
        <v>264.0</v>
      </c>
      <c r="M118" s="4">
        <v>4.36</v>
      </c>
      <c r="N118" s="5">
        <f t="shared" si="1"/>
        <v>220</v>
      </c>
      <c r="O118" s="5">
        <f t="shared" si="2"/>
        <v>119.7756693</v>
      </c>
      <c r="P118" s="6">
        <f t="shared" si="3"/>
        <v>0.4287691705</v>
      </c>
      <c r="Q118" s="7">
        <f t="shared" si="14"/>
        <v>313.258756</v>
      </c>
      <c r="R118" s="8">
        <f t="shared" si="5"/>
        <v>4</v>
      </c>
      <c r="S118" s="8">
        <f t="shared" si="6"/>
        <v>1566.29378</v>
      </c>
      <c r="T118" s="8">
        <f t="shared" si="7"/>
        <v>2.143845853</v>
      </c>
      <c r="U118" s="9">
        <f t="shared" si="8"/>
        <v>1.423903436</v>
      </c>
    </row>
    <row r="119" hidden="1">
      <c r="A119" s="10" t="s">
        <v>181</v>
      </c>
      <c r="B119" s="10" t="s">
        <v>66</v>
      </c>
      <c r="C119" s="10">
        <v>1960.0</v>
      </c>
      <c r="D119" s="10"/>
      <c r="E119" s="10" t="b">
        <v>1</v>
      </c>
      <c r="F119" s="10" t="b">
        <v>0</v>
      </c>
      <c r="G119" s="10" t="b">
        <v>0</v>
      </c>
      <c r="H119" s="10">
        <v>300.0</v>
      </c>
      <c r="I119" s="10">
        <v>15.0</v>
      </c>
      <c r="J119" s="10">
        <v>828.0</v>
      </c>
      <c r="K119" s="10">
        <v>831.4</v>
      </c>
      <c r="L119" s="10">
        <v>290.0</v>
      </c>
      <c r="M119" s="10">
        <v>4.04</v>
      </c>
      <c r="N119" s="11">
        <f t="shared" si="1"/>
        <v>315</v>
      </c>
      <c r="O119" s="11">
        <f t="shared" si="2"/>
        <v>102.390345</v>
      </c>
      <c r="P119" s="12">
        <f t="shared" si="3"/>
        <v>0.4673977797</v>
      </c>
      <c r="Q119" s="13">
        <f t="shared" si="14"/>
        <v>388.594514</v>
      </c>
      <c r="R119" s="14">
        <f t="shared" si="5"/>
        <v>4</v>
      </c>
      <c r="S119" s="14">
        <f t="shared" si="6"/>
        <v>1942.97257</v>
      </c>
      <c r="T119" s="14">
        <f t="shared" si="7"/>
        <v>2.336988898</v>
      </c>
      <c r="U119" s="15">
        <f t="shared" si="8"/>
        <v>1.233633378</v>
      </c>
    </row>
    <row r="120" hidden="1">
      <c r="A120" s="4" t="s">
        <v>182</v>
      </c>
      <c r="B120" s="4" t="s">
        <v>76</v>
      </c>
      <c r="C120" s="4">
        <v>1960.0</v>
      </c>
      <c r="D120" s="4"/>
      <c r="E120" s="4" t="b">
        <v>1</v>
      </c>
      <c r="F120" s="4" t="b">
        <v>0</v>
      </c>
      <c r="G120" s="4" t="b">
        <v>0</v>
      </c>
      <c r="H120" s="4">
        <v>300.0</v>
      </c>
      <c r="I120" s="4">
        <v>40.0</v>
      </c>
      <c r="J120" s="17">
        <f>923.56</f>
        <v>923.56</v>
      </c>
      <c r="K120" s="4">
        <v>849.6</v>
      </c>
      <c r="L120" s="4">
        <v>286.2</v>
      </c>
      <c r="M120" s="4">
        <v>3.69</v>
      </c>
      <c r="N120" s="5">
        <f t="shared" si="1"/>
        <v>340</v>
      </c>
      <c r="O120" s="5">
        <f t="shared" si="2"/>
        <v>93.80558838</v>
      </c>
      <c r="P120" s="6">
        <f t="shared" si="3"/>
        <v>0.4819343295</v>
      </c>
      <c r="Q120" s="7">
        <f t="shared" si="14"/>
        <v>409.4514063</v>
      </c>
      <c r="R120" s="8">
        <f t="shared" si="5"/>
        <v>4</v>
      </c>
      <c r="S120" s="8">
        <f t="shared" si="6"/>
        <v>2047.257032</v>
      </c>
      <c r="T120" s="8">
        <f t="shared" si="7"/>
        <v>2.409671647</v>
      </c>
      <c r="U120" s="9">
        <f t="shared" si="8"/>
        <v>1.204268842</v>
      </c>
    </row>
    <row r="121" hidden="1">
      <c r="A121" s="10" t="s">
        <v>183</v>
      </c>
      <c r="B121" s="10" t="s">
        <v>72</v>
      </c>
      <c r="C121" s="10">
        <v>1960.0</v>
      </c>
      <c r="D121" s="10"/>
      <c r="E121" s="10" t="b">
        <v>1</v>
      </c>
      <c r="F121" s="10" t="b">
        <v>0</v>
      </c>
      <c r="G121" s="10" t="b">
        <v>0</v>
      </c>
      <c r="H121" s="10">
        <v>470.0</v>
      </c>
      <c r="I121" s="10">
        <v>50.0</v>
      </c>
      <c r="J121" s="10">
        <v>1180.0</v>
      </c>
      <c r="K121" s="10">
        <v>995.37</v>
      </c>
      <c r="L121" s="10">
        <v>313.15</v>
      </c>
      <c r="M121" s="10">
        <v>5.84</v>
      </c>
      <c r="N121" s="11">
        <f t="shared" si="1"/>
        <v>520</v>
      </c>
      <c r="O121" s="11">
        <f t="shared" si="2"/>
        <v>86.01651898</v>
      </c>
      <c r="P121" s="12">
        <f t="shared" si="3"/>
        <v>0.5195090137</v>
      </c>
      <c r="Q121" s="13">
        <f t="shared" si="14"/>
        <v>517.1036869</v>
      </c>
      <c r="R121" s="14">
        <f t="shared" si="5"/>
        <v>4</v>
      </c>
      <c r="S121" s="14">
        <f t="shared" si="6"/>
        <v>2585.518435</v>
      </c>
      <c r="T121" s="14">
        <f t="shared" si="7"/>
        <v>2.597545068</v>
      </c>
      <c r="U121" s="15">
        <f t="shared" si="8"/>
        <v>0.9944301672</v>
      </c>
    </row>
    <row r="122" hidden="1">
      <c r="A122" s="4" t="s">
        <v>184</v>
      </c>
      <c r="B122" s="4" t="s">
        <v>184</v>
      </c>
      <c r="C122" s="4">
        <v>1957.0</v>
      </c>
      <c r="D122" s="4"/>
      <c r="E122" s="4" t="b">
        <v>0</v>
      </c>
      <c r="F122" s="4" t="b">
        <v>1</v>
      </c>
      <c r="G122" s="4" t="b">
        <v>0</v>
      </c>
      <c r="H122" s="4">
        <v>150.0</v>
      </c>
      <c r="I122" s="4">
        <v>0.0</v>
      </c>
      <c r="J122" s="4">
        <v>21.7</v>
      </c>
      <c r="K122" s="4">
        <v>17.3</v>
      </c>
      <c r="L122" s="4">
        <v>237.46</v>
      </c>
      <c r="M122" s="17"/>
      <c r="N122" s="5">
        <f t="shared" si="1"/>
        <v>150</v>
      </c>
      <c r="O122" s="5">
        <f t="shared" si="2"/>
        <v>81.29534762</v>
      </c>
      <c r="P122" s="6">
        <f t="shared" si="3"/>
        <v>1.58999887</v>
      </c>
      <c r="Q122" s="7">
        <f t="shared" si="14"/>
        <v>27.50698045</v>
      </c>
      <c r="R122" s="8">
        <f t="shared" si="5"/>
        <v>1.05</v>
      </c>
      <c r="S122" s="8">
        <f t="shared" si="6"/>
        <v>56.38930993</v>
      </c>
      <c r="T122" s="8">
        <f t="shared" si="7"/>
        <v>3.259497684</v>
      </c>
      <c r="U122" s="9">
        <f t="shared" si="8"/>
        <v>0.1833798697</v>
      </c>
    </row>
    <row r="123" hidden="1">
      <c r="A123" s="10" t="s">
        <v>185</v>
      </c>
      <c r="B123" s="10" t="s">
        <v>186</v>
      </c>
      <c r="C123" s="10">
        <v>1990.0</v>
      </c>
      <c r="D123" s="10"/>
      <c r="E123" s="10" t="b">
        <v>0</v>
      </c>
      <c r="F123" s="10" t="b">
        <v>1</v>
      </c>
      <c r="G123" s="10" t="b">
        <v>0</v>
      </c>
      <c r="H123" s="10">
        <v>900.0</v>
      </c>
      <c r="I123" s="10">
        <v>0.0</v>
      </c>
      <c r="J123" s="16">
        <f>1196*1.010708</f>
        <v>1208.806768</v>
      </c>
      <c r="K123" s="10">
        <v>666.0</v>
      </c>
      <c r="L123" s="10">
        <v>283.4</v>
      </c>
      <c r="M123" s="16"/>
      <c r="N123" s="11">
        <f t="shared" si="1"/>
        <v>900</v>
      </c>
      <c r="O123" s="11">
        <f t="shared" si="2"/>
        <v>56.18193195</v>
      </c>
      <c r="P123" s="12">
        <f t="shared" si="3"/>
        <v>0.6035012352</v>
      </c>
      <c r="Q123" s="13">
        <f t="shared" si="14"/>
        <v>401.9318227</v>
      </c>
      <c r="R123" s="14">
        <f t="shared" si="5"/>
        <v>1.05</v>
      </c>
      <c r="S123" s="14">
        <f t="shared" si="6"/>
        <v>823.9602364</v>
      </c>
      <c r="T123" s="14">
        <f t="shared" si="7"/>
        <v>1.237177532</v>
      </c>
      <c r="U123" s="15">
        <f t="shared" si="8"/>
        <v>0.4465909141</v>
      </c>
    </row>
    <row r="124" hidden="1">
      <c r="A124" s="4" t="s">
        <v>187</v>
      </c>
      <c r="B124" s="4" t="s">
        <v>186</v>
      </c>
      <c r="C124" s="4">
        <v>1990.0</v>
      </c>
      <c r="D124" s="4"/>
      <c r="E124" s="4" t="b">
        <v>0</v>
      </c>
      <c r="F124" s="4" t="b">
        <v>1</v>
      </c>
      <c r="G124" s="4" t="b">
        <v>0</v>
      </c>
      <c r="H124" s="4">
        <v>900.0</v>
      </c>
      <c r="I124" s="4">
        <v>0.0</v>
      </c>
      <c r="J124" s="4">
        <v>1196.0</v>
      </c>
      <c r="K124" s="4">
        <v>644.0</v>
      </c>
      <c r="L124" s="4">
        <v>274.0</v>
      </c>
      <c r="M124" s="17"/>
      <c r="N124" s="5">
        <f t="shared" si="1"/>
        <v>900</v>
      </c>
      <c r="O124" s="5">
        <f t="shared" si="2"/>
        <v>54.90779592</v>
      </c>
      <c r="P124" s="6">
        <f t="shared" si="3"/>
        <v>0.6066662135</v>
      </c>
      <c r="Q124" s="7">
        <f t="shared" si="14"/>
        <v>390.6930415</v>
      </c>
      <c r="R124" s="8">
        <f t="shared" si="5"/>
        <v>1.05</v>
      </c>
      <c r="S124" s="8">
        <f t="shared" si="6"/>
        <v>800.9207351</v>
      </c>
      <c r="T124" s="8">
        <f t="shared" si="7"/>
        <v>1.243665738</v>
      </c>
      <c r="U124" s="9">
        <f t="shared" si="8"/>
        <v>0.4341033794</v>
      </c>
    </row>
    <row r="125" hidden="1">
      <c r="A125" s="10" t="s">
        <v>188</v>
      </c>
      <c r="B125" s="10" t="s">
        <v>189</v>
      </c>
      <c r="C125" s="10">
        <v>1998.0</v>
      </c>
      <c r="D125" s="10"/>
      <c r="E125" s="10" t="b">
        <v>0</v>
      </c>
      <c r="F125" s="10" t="b">
        <v>1</v>
      </c>
      <c r="G125" s="10" t="b">
        <v>0</v>
      </c>
      <c r="H125" s="10">
        <v>1200.0</v>
      </c>
      <c r="I125" s="10">
        <v>0.0</v>
      </c>
      <c r="J125" s="10">
        <v>2204.0</v>
      </c>
      <c r="K125" s="10">
        <v>915.0</v>
      </c>
      <c r="L125" s="10">
        <v>290.7</v>
      </c>
      <c r="M125" s="16"/>
      <c r="N125" s="11">
        <f t="shared" si="1"/>
        <v>1200</v>
      </c>
      <c r="O125" s="11">
        <f t="shared" si="2"/>
        <v>42.33395336</v>
      </c>
      <c r="P125" s="12">
        <f t="shared" si="3"/>
        <v>0.6553530578</v>
      </c>
      <c r="Q125" s="13">
        <f t="shared" si="14"/>
        <v>599.6480479</v>
      </c>
      <c r="R125" s="14">
        <f t="shared" si="5"/>
        <v>1.05</v>
      </c>
      <c r="S125" s="14">
        <f t="shared" si="6"/>
        <v>1229.278498</v>
      </c>
      <c r="T125" s="14">
        <f t="shared" si="7"/>
        <v>1.343473768</v>
      </c>
      <c r="U125" s="15">
        <f t="shared" si="8"/>
        <v>0.4997067066</v>
      </c>
    </row>
    <row r="126" hidden="1">
      <c r="A126" s="4" t="s">
        <v>190</v>
      </c>
      <c r="B126" s="4" t="s">
        <v>189</v>
      </c>
      <c r="C126" s="4">
        <v>1998.0</v>
      </c>
      <c r="D126" s="4"/>
      <c r="E126" s="4" t="b">
        <v>0</v>
      </c>
      <c r="F126" s="4" t="b">
        <v>1</v>
      </c>
      <c r="G126" s="4" t="b">
        <v>0</v>
      </c>
      <c r="H126" s="4">
        <v>1200.0</v>
      </c>
      <c r="I126" s="4">
        <v>0.0</v>
      </c>
      <c r="J126" s="4">
        <v>2000.0</v>
      </c>
      <c r="K126" s="4">
        <v>885.0</v>
      </c>
      <c r="L126" s="4">
        <v>277.8</v>
      </c>
      <c r="M126" s="17"/>
      <c r="N126" s="5">
        <f t="shared" si="1"/>
        <v>1200</v>
      </c>
      <c r="O126" s="5">
        <f t="shared" si="2"/>
        <v>45.12244229</v>
      </c>
      <c r="P126" s="6">
        <f t="shared" si="3"/>
        <v>0.618589639</v>
      </c>
      <c r="Q126" s="7">
        <f t="shared" si="14"/>
        <v>547.4518305</v>
      </c>
      <c r="R126" s="8">
        <f t="shared" si="5"/>
        <v>1.05</v>
      </c>
      <c r="S126" s="8">
        <f t="shared" si="6"/>
        <v>1122.276253</v>
      </c>
      <c r="T126" s="8">
        <f t="shared" si="7"/>
        <v>1.26810876</v>
      </c>
      <c r="U126" s="9">
        <f t="shared" si="8"/>
        <v>0.4562098588</v>
      </c>
    </row>
    <row r="127" hidden="1">
      <c r="A127" s="10" t="s">
        <v>191</v>
      </c>
      <c r="B127" s="10" t="s">
        <v>189</v>
      </c>
      <c r="C127" s="10">
        <v>1998.0</v>
      </c>
      <c r="D127" s="10"/>
      <c r="E127" s="10" t="b">
        <v>0</v>
      </c>
      <c r="F127" s="10" t="b">
        <v>1</v>
      </c>
      <c r="G127" s="10" t="b">
        <v>0</v>
      </c>
      <c r="H127" s="10">
        <v>1200.0</v>
      </c>
      <c r="I127" s="10">
        <v>0.0</v>
      </c>
      <c r="J127" s="10">
        <v>2275.0</v>
      </c>
      <c r="K127" s="10">
        <v>875.0</v>
      </c>
      <c r="L127" s="10">
        <v>279.8</v>
      </c>
      <c r="M127" s="16"/>
      <c r="N127" s="11">
        <f t="shared" si="1"/>
        <v>1200</v>
      </c>
      <c r="O127" s="11">
        <f t="shared" si="2"/>
        <v>39.21985423</v>
      </c>
      <c r="P127" s="12">
        <f t="shared" si="3"/>
        <v>0.6824668985</v>
      </c>
      <c r="Q127" s="13">
        <f t="shared" si="14"/>
        <v>597.1585362</v>
      </c>
      <c r="R127" s="14">
        <f t="shared" si="5"/>
        <v>1.05</v>
      </c>
      <c r="S127" s="14">
        <f t="shared" si="6"/>
        <v>1224.174999</v>
      </c>
      <c r="T127" s="14">
        <f t="shared" si="7"/>
        <v>1.399057142</v>
      </c>
      <c r="U127" s="15">
        <f t="shared" si="8"/>
        <v>0.4976321135</v>
      </c>
    </row>
    <row r="128" hidden="1">
      <c r="A128" s="4" t="s">
        <v>192</v>
      </c>
      <c r="B128" s="4" t="s">
        <v>193</v>
      </c>
      <c r="C128" s="4">
        <v>2002.0</v>
      </c>
      <c r="D128" s="4"/>
      <c r="E128" s="4" t="b">
        <v>0</v>
      </c>
      <c r="F128" s="4" t="b">
        <v>1</v>
      </c>
      <c r="G128" s="4" t="b">
        <v>0</v>
      </c>
      <c r="H128" s="4">
        <v>1800.0</v>
      </c>
      <c r="I128" s="4">
        <v>0.0</v>
      </c>
      <c r="J128" s="17">
        <f>3380*0.9822</f>
        <v>3319.836</v>
      </c>
      <c r="K128" s="4">
        <v>1248.91</v>
      </c>
      <c r="L128" s="4">
        <v>274.0</v>
      </c>
      <c r="M128" s="17"/>
      <c r="N128" s="5">
        <f t="shared" si="1"/>
        <v>1800</v>
      </c>
      <c r="O128" s="5">
        <f t="shared" si="2"/>
        <v>38.36134592</v>
      </c>
      <c r="P128" s="6">
        <f t="shared" si="3"/>
        <v>0.6006587888</v>
      </c>
      <c r="Q128" s="7">
        <f t="shared" si="14"/>
        <v>750.1687679</v>
      </c>
      <c r="R128" s="8">
        <f t="shared" si="5"/>
        <v>1.05</v>
      </c>
      <c r="S128" s="8">
        <f t="shared" si="6"/>
        <v>1537.845974</v>
      </c>
      <c r="T128" s="8">
        <f t="shared" si="7"/>
        <v>1.231350517</v>
      </c>
      <c r="U128" s="9">
        <f t="shared" si="8"/>
        <v>0.4167604266</v>
      </c>
    </row>
    <row r="129" hidden="1">
      <c r="A129" s="10" t="s">
        <v>194</v>
      </c>
      <c r="B129" s="10" t="s">
        <v>193</v>
      </c>
      <c r="C129" s="10">
        <v>2002.0</v>
      </c>
      <c r="D129" s="10"/>
      <c r="E129" s="10" t="b">
        <v>0</v>
      </c>
      <c r="F129" s="10" t="b">
        <v>1</v>
      </c>
      <c r="G129" s="10" t="b">
        <v>0</v>
      </c>
      <c r="H129" s="10">
        <v>1800.0</v>
      </c>
      <c r="I129" s="10">
        <v>0.0</v>
      </c>
      <c r="J129" s="10">
        <v>3380.0</v>
      </c>
      <c r="K129" s="10">
        <v>1235.947</v>
      </c>
      <c r="L129" s="10">
        <v>274.0</v>
      </c>
      <c r="M129" s="16"/>
      <c r="N129" s="11">
        <f t="shared" si="1"/>
        <v>1800</v>
      </c>
      <c r="O129" s="11">
        <f t="shared" si="2"/>
        <v>37.28743167</v>
      </c>
      <c r="P129" s="12">
        <f t="shared" si="3"/>
        <v>0.6139646635</v>
      </c>
      <c r="Q129" s="13">
        <f t="shared" si="14"/>
        <v>758.8277839</v>
      </c>
      <c r="R129" s="14">
        <f t="shared" si="5"/>
        <v>1.05</v>
      </c>
      <c r="S129" s="14">
        <f t="shared" si="6"/>
        <v>1555.596957</v>
      </c>
      <c r="T129" s="14">
        <f t="shared" si="7"/>
        <v>1.25862756</v>
      </c>
      <c r="U129" s="15">
        <f t="shared" si="8"/>
        <v>0.4215709911</v>
      </c>
    </row>
    <row r="130" hidden="1">
      <c r="A130" s="4" t="s">
        <v>195</v>
      </c>
      <c r="B130" s="4" t="s">
        <v>195</v>
      </c>
      <c r="C130" s="4">
        <v>2018.0</v>
      </c>
      <c r="D130" s="4"/>
      <c r="E130" s="4" t="b">
        <v>0</v>
      </c>
      <c r="F130" s="4" t="b">
        <v>1</v>
      </c>
      <c r="G130" s="4" t="b">
        <v>0</v>
      </c>
      <c r="H130" s="4">
        <v>2400.0</v>
      </c>
      <c r="I130" s="4">
        <v>0.0</v>
      </c>
      <c r="J130" s="4">
        <v>5100.0</v>
      </c>
      <c r="K130" s="4">
        <v>1658.0</v>
      </c>
      <c r="L130" s="4">
        <v>275.0</v>
      </c>
      <c r="M130" s="17"/>
      <c r="N130" s="5">
        <f t="shared" si="1"/>
        <v>2400</v>
      </c>
      <c r="O130" s="5">
        <f t="shared" si="2"/>
        <v>33.15077404</v>
      </c>
      <c r="P130" s="6">
        <f t="shared" si="3"/>
        <v>0.5966631965</v>
      </c>
      <c r="Q130" s="7">
        <f t="shared" si="14"/>
        <v>989.2675798</v>
      </c>
      <c r="R130" s="8">
        <f t="shared" si="5"/>
        <v>1.05</v>
      </c>
      <c r="S130" s="8">
        <f t="shared" si="6"/>
        <v>2027.998539</v>
      </c>
      <c r="T130" s="8">
        <f t="shared" si="7"/>
        <v>1.223159553</v>
      </c>
      <c r="U130" s="9">
        <f t="shared" si="8"/>
        <v>0.4121948249</v>
      </c>
    </row>
    <row r="131" hidden="1">
      <c r="A131" s="10" t="s">
        <v>196</v>
      </c>
      <c r="B131" s="10" t="s">
        <v>196</v>
      </c>
      <c r="C131" s="10">
        <v>2020.0</v>
      </c>
      <c r="D131" s="10"/>
      <c r="E131" s="10" t="b">
        <v>0</v>
      </c>
      <c r="F131" s="10" t="b">
        <v>1</v>
      </c>
      <c r="G131" s="10" t="b">
        <v>0</v>
      </c>
      <c r="H131" s="10">
        <v>2500.0</v>
      </c>
      <c r="I131" s="10">
        <v>0.0</v>
      </c>
      <c r="J131" s="10">
        <v>5400.0</v>
      </c>
      <c r="K131" s="10">
        <v>2026.0</v>
      </c>
      <c r="L131" s="10">
        <v>275.0</v>
      </c>
      <c r="M131" s="16"/>
      <c r="N131" s="11">
        <f t="shared" si="1"/>
        <v>2500</v>
      </c>
      <c r="O131" s="11">
        <f t="shared" si="2"/>
        <v>38.25824151</v>
      </c>
      <c r="P131" s="12">
        <f t="shared" si="3"/>
        <v>0.5064500352</v>
      </c>
      <c r="Q131" s="13">
        <f t="shared" si="14"/>
        <v>1026.067771</v>
      </c>
      <c r="R131" s="14">
        <f t="shared" si="5"/>
        <v>1.05</v>
      </c>
      <c r="S131" s="14">
        <f t="shared" si="6"/>
        <v>2103.438931</v>
      </c>
      <c r="T131" s="14">
        <f t="shared" si="7"/>
        <v>1.038222572</v>
      </c>
      <c r="U131" s="15">
        <f t="shared" si="8"/>
        <v>0.4104271085</v>
      </c>
    </row>
    <row r="132" hidden="1">
      <c r="A132" s="4" t="s">
        <v>197</v>
      </c>
      <c r="B132" s="4" t="s">
        <v>129</v>
      </c>
      <c r="C132" s="4">
        <v>1960.0</v>
      </c>
      <c r="D132" s="4"/>
      <c r="E132" s="4" t="b">
        <v>1</v>
      </c>
      <c r="F132" s="4" t="b">
        <v>0</v>
      </c>
      <c r="G132" s="4" t="b">
        <v>0</v>
      </c>
      <c r="H132" s="4">
        <v>280.0</v>
      </c>
      <c r="I132" s="4">
        <v>-15.0</v>
      </c>
      <c r="J132" s="4">
        <v>945.3</v>
      </c>
      <c r="K132" s="4">
        <v>791.2</v>
      </c>
      <c r="L132" s="4">
        <v>284.0</v>
      </c>
      <c r="M132" s="4">
        <v>3.96</v>
      </c>
      <c r="N132" s="5">
        <f t="shared" si="1"/>
        <v>265</v>
      </c>
      <c r="O132" s="5">
        <f t="shared" si="2"/>
        <v>85.34851003</v>
      </c>
      <c r="P132" s="6">
        <f t="shared" si="3"/>
        <v>0.5256480915</v>
      </c>
      <c r="Q132" s="7">
        <f t="shared" si="14"/>
        <v>415.89277</v>
      </c>
      <c r="R132" s="8">
        <f t="shared" si="5"/>
        <v>4</v>
      </c>
      <c r="S132" s="8">
        <f t="shared" si="6"/>
        <v>2079.46385</v>
      </c>
      <c r="T132" s="8">
        <f t="shared" si="7"/>
        <v>2.628240457</v>
      </c>
      <c r="U132" s="9">
        <f t="shared" si="8"/>
        <v>1.569406679</v>
      </c>
    </row>
    <row r="133" hidden="1">
      <c r="A133" s="10" t="s">
        <v>198</v>
      </c>
      <c r="B133" s="10" t="s">
        <v>199</v>
      </c>
      <c r="C133" s="10">
        <v>1960.0</v>
      </c>
      <c r="D133" s="10"/>
      <c r="E133" s="10" t="b">
        <v>0</v>
      </c>
      <c r="F133" s="10" t="b">
        <v>0</v>
      </c>
      <c r="G133" s="10" t="b">
        <v>1</v>
      </c>
      <c r="H133" s="10">
        <v>200.0</v>
      </c>
      <c r="I133" s="10">
        <v>0.0</v>
      </c>
      <c r="J133" s="10">
        <v>113.0</v>
      </c>
      <c r="K133" s="10">
        <v>200.1699</v>
      </c>
      <c r="L133" s="10">
        <v>304.0</v>
      </c>
      <c r="M133" s="10">
        <v>1.38</v>
      </c>
      <c r="N133" s="11">
        <f t="shared" si="1"/>
        <v>200</v>
      </c>
      <c r="O133" s="11">
        <f t="shared" si="2"/>
        <v>180.6340635</v>
      </c>
      <c r="P133" s="12">
        <f t="shared" si="3"/>
        <v>0.5451615179</v>
      </c>
      <c r="Q133" s="13">
        <f t="shared" si="14"/>
        <v>109.1249265</v>
      </c>
      <c r="R133" s="14">
        <f t="shared" si="5"/>
        <v>1.75</v>
      </c>
      <c r="S133" s="14">
        <f t="shared" si="6"/>
        <v>300.093548</v>
      </c>
      <c r="T133" s="14">
        <f t="shared" si="7"/>
        <v>1.499194174</v>
      </c>
      <c r="U133" s="15">
        <f t="shared" si="8"/>
        <v>0.5456246327</v>
      </c>
    </row>
    <row r="134" hidden="1">
      <c r="A134" s="4" t="s">
        <v>200</v>
      </c>
      <c r="B134" s="4" t="s">
        <v>74</v>
      </c>
      <c r="C134" s="4">
        <v>1960.0</v>
      </c>
      <c r="D134" s="4"/>
      <c r="E134" s="4" t="b">
        <v>1</v>
      </c>
      <c r="F134" s="4" t="b">
        <v>0</v>
      </c>
      <c r="G134" s="4" t="b">
        <v>0</v>
      </c>
      <c r="H134" s="4">
        <v>450.0</v>
      </c>
      <c r="I134" s="4">
        <v>50.0</v>
      </c>
      <c r="J134" s="4">
        <v>1251.0</v>
      </c>
      <c r="K134" s="4">
        <v>941.47</v>
      </c>
      <c r="L134" s="4">
        <v>315.0</v>
      </c>
      <c r="M134" s="4">
        <v>5.1</v>
      </c>
      <c r="N134" s="5">
        <f t="shared" si="1"/>
        <v>500</v>
      </c>
      <c r="O134" s="5">
        <f t="shared" si="2"/>
        <v>76.74118467</v>
      </c>
      <c r="P134" s="6">
        <f t="shared" si="3"/>
        <v>0.5645275154</v>
      </c>
      <c r="Q134" s="7">
        <f t="shared" si="14"/>
        <v>531.4857199</v>
      </c>
      <c r="R134" s="8">
        <f t="shared" si="5"/>
        <v>4</v>
      </c>
      <c r="S134" s="8">
        <f t="shared" si="6"/>
        <v>2657.428599</v>
      </c>
      <c r="T134" s="8">
        <f t="shared" si="7"/>
        <v>2.822637577</v>
      </c>
      <c r="U134" s="9">
        <f t="shared" si="8"/>
        <v>1.06297144</v>
      </c>
    </row>
    <row r="135" hidden="1">
      <c r="A135" s="10" t="s">
        <v>201</v>
      </c>
      <c r="B135" s="10" t="s">
        <v>81</v>
      </c>
      <c r="C135" s="10">
        <v>1960.0</v>
      </c>
      <c r="D135" s="10"/>
      <c r="E135" s="10" t="b">
        <v>1</v>
      </c>
      <c r="F135" s="10" t="b">
        <v>0</v>
      </c>
      <c r="G135" s="10" t="b">
        <v>0</v>
      </c>
      <c r="H135" s="10">
        <v>275.0</v>
      </c>
      <c r="I135" s="10">
        <v>20.0</v>
      </c>
      <c r="J135" s="10">
        <v>413.0</v>
      </c>
      <c r="K135" s="10">
        <v>366.1</v>
      </c>
      <c r="L135" s="10">
        <v>313.0</v>
      </c>
      <c r="M135" s="10">
        <v>4.52</v>
      </c>
      <c r="N135" s="11">
        <f t="shared" si="1"/>
        <v>295</v>
      </c>
      <c r="O135" s="11">
        <f t="shared" si="2"/>
        <v>90.39179285</v>
      </c>
      <c r="P135" s="12">
        <f t="shared" si="3"/>
        <v>0.7316397127</v>
      </c>
      <c r="Q135" s="13">
        <f t="shared" si="14"/>
        <v>267.8532988</v>
      </c>
      <c r="R135" s="14">
        <f t="shared" si="5"/>
        <v>4</v>
      </c>
      <c r="S135" s="14">
        <f t="shared" si="6"/>
        <v>1339.266494</v>
      </c>
      <c r="T135" s="14">
        <f t="shared" si="7"/>
        <v>3.658198563</v>
      </c>
      <c r="U135" s="15">
        <f t="shared" si="8"/>
        <v>0.9079772841</v>
      </c>
    </row>
    <row r="136" hidden="1">
      <c r="A136" s="4" t="s">
        <v>202</v>
      </c>
      <c r="B136" s="4" t="s">
        <v>203</v>
      </c>
      <c r="C136" s="4">
        <v>1960.0</v>
      </c>
      <c r="D136" s="4"/>
      <c r="E136" s="4" t="b">
        <v>1</v>
      </c>
      <c r="F136" s="4" t="b">
        <v>0</v>
      </c>
      <c r="G136" s="4" t="b">
        <v>1</v>
      </c>
      <c r="H136" s="4">
        <v>350.0</v>
      </c>
      <c r="I136" s="4">
        <v>0.0</v>
      </c>
      <c r="J136" s="4">
        <v>451.0</v>
      </c>
      <c r="K136" s="4">
        <v>297.9</v>
      </c>
      <c r="L136" s="4">
        <v>326.0</v>
      </c>
      <c r="M136" s="4">
        <v>6.82</v>
      </c>
      <c r="N136" s="5">
        <f t="shared" si="1"/>
        <v>350</v>
      </c>
      <c r="O136" s="5">
        <f t="shared" si="2"/>
        <v>67.35553414</v>
      </c>
      <c r="P136" s="6">
        <f t="shared" si="3"/>
        <v>1.006464881</v>
      </c>
      <c r="Q136" s="7">
        <f t="shared" si="14"/>
        <v>299.8258881</v>
      </c>
      <c r="R136" s="8">
        <f t="shared" si="5"/>
        <v>4</v>
      </c>
      <c r="S136" s="8">
        <f t="shared" si="6"/>
        <v>1499.12944</v>
      </c>
      <c r="T136" s="8">
        <f t="shared" si="7"/>
        <v>5.032324406</v>
      </c>
      <c r="U136" s="9">
        <f t="shared" si="8"/>
        <v>0.8566453945</v>
      </c>
    </row>
    <row r="137" hidden="1">
      <c r="A137" s="10" t="s">
        <v>204</v>
      </c>
      <c r="B137" s="10" t="s">
        <v>83</v>
      </c>
      <c r="C137" s="10">
        <v>1960.0</v>
      </c>
      <c r="D137" s="10"/>
      <c r="E137" s="10" t="b">
        <v>1</v>
      </c>
      <c r="F137" s="10" t="b">
        <v>0</v>
      </c>
      <c r="G137" s="10" t="b">
        <v>1</v>
      </c>
      <c r="H137" s="10">
        <v>400.0</v>
      </c>
      <c r="I137" s="10">
        <v>100.0</v>
      </c>
      <c r="J137" s="10">
        <v>217.0</v>
      </c>
      <c r="K137" s="10">
        <v>156.3</v>
      </c>
      <c r="L137" s="10">
        <v>311.9</v>
      </c>
      <c r="M137" s="10">
        <v>4.2</v>
      </c>
      <c r="N137" s="11">
        <f t="shared" si="1"/>
        <v>500</v>
      </c>
      <c r="O137" s="11">
        <f t="shared" si="2"/>
        <v>73.44776204</v>
      </c>
      <c r="P137" s="12">
        <f t="shared" si="3"/>
        <v>1.152644579</v>
      </c>
      <c r="Q137" s="13">
        <f t="shared" si="14"/>
        <v>180.1583477</v>
      </c>
      <c r="R137" s="14">
        <f t="shared" si="5"/>
        <v>4</v>
      </c>
      <c r="S137" s="14">
        <f t="shared" si="6"/>
        <v>900.7917384</v>
      </c>
      <c r="T137" s="14">
        <f t="shared" si="7"/>
        <v>5.763222894</v>
      </c>
      <c r="U137" s="15">
        <f t="shared" si="8"/>
        <v>0.3603166954</v>
      </c>
    </row>
    <row r="138" hidden="1">
      <c r="A138" s="4" t="s">
        <v>205</v>
      </c>
      <c r="B138" s="4" t="s">
        <v>206</v>
      </c>
      <c r="C138" s="4">
        <v>1960.0</v>
      </c>
      <c r="D138" s="4"/>
      <c r="E138" s="4" t="b">
        <v>1</v>
      </c>
      <c r="F138" s="4" t="b">
        <v>0</v>
      </c>
      <c r="G138" s="4" t="b">
        <v>1</v>
      </c>
      <c r="H138" s="4">
        <v>300.0</v>
      </c>
      <c r="I138" s="4">
        <v>0.0</v>
      </c>
      <c r="J138" s="4">
        <v>210.0</v>
      </c>
      <c r="K138" s="4">
        <v>101.6</v>
      </c>
      <c r="L138" s="4">
        <v>334.0</v>
      </c>
      <c r="M138" s="4">
        <v>7.75</v>
      </c>
      <c r="N138" s="5">
        <f t="shared" si="1"/>
        <v>300</v>
      </c>
      <c r="O138" s="5">
        <f t="shared" si="2"/>
        <v>49.3348414</v>
      </c>
      <c r="P138" s="6">
        <f t="shared" si="3"/>
        <v>1.918568837</v>
      </c>
      <c r="Q138" s="7">
        <f t="shared" si="14"/>
        <v>194.9265938</v>
      </c>
      <c r="R138" s="8">
        <f t="shared" si="5"/>
        <v>4</v>
      </c>
      <c r="S138" s="8">
        <f t="shared" si="6"/>
        <v>974.632969</v>
      </c>
      <c r="T138" s="8">
        <f t="shared" si="7"/>
        <v>9.592844183</v>
      </c>
      <c r="U138" s="9">
        <f t="shared" si="8"/>
        <v>0.6497553127</v>
      </c>
    </row>
    <row r="139" hidden="1">
      <c r="A139" s="10" t="s">
        <v>207</v>
      </c>
      <c r="B139" s="10" t="s">
        <v>157</v>
      </c>
      <c r="C139" s="10">
        <v>1960.0</v>
      </c>
      <c r="D139" s="10"/>
      <c r="E139" s="10" t="b">
        <v>1</v>
      </c>
      <c r="F139" s="10" t="b">
        <v>0</v>
      </c>
      <c r="G139" s="10" t="b">
        <v>1</v>
      </c>
      <c r="H139" s="10">
        <v>250.0</v>
      </c>
      <c r="I139" s="10">
        <v>20.0</v>
      </c>
      <c r="J139" s="10">
        <v>121.0</v>
      </c>
      <c r="K139" s="10">
        <v>54.5</v>
      </c>
      <c r="L139" s="10">
        <v>323.5</v>
      </c>
      <c r="M139" s="10">
        <v>5.0</v>
      </c>
      <c r="N139" s="11">
        <f t="shared" si="1"/>
        <v>270</v>
      </c>
      <c r="O139" s="11">
        <f t="shared" si="2"/>
        <v>45.92936648</v>
      </c>
      <c r="P139" s="12">
        <f t="shared" si="3"/>
        <v>2.414751007</v>
      </c>
      <c r="Q139" s="13">
        <f t="shared" si="14"/>
        <v>131.6039299</v>
      </c>
      <c r="R139" s="14">
        <f t="shared" si="5"/>
        <v>4</v>
      </c>
      <c r="S139" s="14">
        <f t="shared" si="6"/>
        <v>658.0196493</v>
      </c>
      <c r="T139" s="14">
        <f t="shared" si="7"/>
        <v>12.07375503</v>
      </c>
      <c r="U139" s="15">
        <f t="shared" si="8"/>
        <v>0.4874219624</v>
      </c>
    </row>
    <row r="140" hidden="1">
      <c r="A140" s="4" t="s">
        <v>208</v>
      </c>
      <c r="B140" s="4" t="s">
        <v>88</v>
      </c>
      <c r="C140" s="4">
        <v>1960.0</v>
      </c>
      <c r="D140" s="4"/>
      <c r="E140" s="4" t="b">
        <v>0</v>
      </c>
      <c r="F140" s="4" t="b">
        <v>0</v>
      </c>
      <c r="G140" s="4" t="b">
        <v>1</v>
      </c>
      <c r="H140" s="4">
        <v>100.0</v>
      </c>
      <c r="I140" s="4">
        <v>1.0</v>
      </c>
      <c r="J140" s="4">
        <v>80.0</v>
      </c>
      <c r="K140" s="4">
        <v>34.25</v>
      </c>
      <c r="L140" s="4">
        <v>270.0</v>
      </c>
      <c r="M140" s="4">
        <v>1.4</v>
      </c>
      <c r="N140" s="5">
        <f t="shared" si="1"/>
        <v>101</v>
      </c>
      <c r="O140" s="5">
        <f t="shared" si="2"/>
        <v>43.65660024</v>
      </c>
      <c r="P140" s="6">
        <f t="shared" si="3"/>
        <v>2.424826244</v>
      </c>
      <c r="Q140" s="7">
        <f t="shared" si="14"/>
        <v>83.05029885</v>
      </c>
      <c r="R140" s="8">
        <f t="shared" si="5"/>
        <v>1.75</v>
      </c>
      <c r="S140" s="8">
        <f t="shared" si="6"/>
        <v>228.3883218</v>
      </c>
      <c r="T140" s="8">
        <f t="shared" si="7"/>
        <v>6.66827217</v>
      </c>
      <c r="U140" s="9">
        <f t="shared" si="8"/>
        <v>0.8222801866</v>
      </c>
    </row>
    <row r="141" hidden="1">
      <c r="A141" s="10" t="s">
        <v>209</v>
      </c>
      <c r="B141" s="10" t="s">
        <v>210</v>
      </c>
      <c r="C141" s="10">
        <v>1960.0</v>
      </c>
      <c r="D141" s="10"/>
      <c r="E141" s="10" t="b">
        <v>0</v>
      </c>
      <c r="F141" s="10" t="b">
        <v>0</v>
      </c>
      <c r="G141" s="10" t="b">
        <v>1</v>
      </c>
      <c r="H141" s="10">
        <v>150.0</v>
      </c>
      <c r="I141" s="10">
        <v>0.0</v>
      </c>
      <c r="J141" s="10">
        <v>90.0</v>
      </c>
      <c r="K141" s="10">
        <v>35.1</v>
      </c>
      <c r="L141" s="10">
        <v>278.0</v>
      </c>
      <c r="M141" s="10">
        <v>1.4</v>
      </c>
      <c r="N141" s="11">
        <f t="shared" si="1"/>
        <v>150</v>
      </c>
      <c r="O141" s="11">
        <f t="shared" si="2"/>
        <v>39.76893219</v>
      </c>
      <c r="P141" s="12">
        <f t="shared" si="3"/>
        <v>2.581645489</v>
      </c>
      <c r="Q141" s="13">
        <f t="shared" si="14"/>
        <v>90.61575665</v>
      </c>
      <c r="R141" s="14">
        <f t="shared" si="5"/>
        <v>1.75</v>
      </c>
      <c r="S141" s="14">
        <f t="shared" si="6"/>
        <v>249.1933308</v>
      </c>
      <c r="T141" s="14">
        <f t="shared" si="7"/>
        <v>7.099525094</v>
      </c>
      <c r="U141" s="15">
        <f t="shared" si="8"/>
        <v>0.6041050444</v>
      </c>
    </row>
    <row r="142" hidden="1">
      <c r="A142" s="4" t="s">
        <v>211</v>
      </c>
      <c r="B142" s="4" t="s">
        <v>212</v>
      </c>
      <c r="C142" s="4">
        <v>1960.0</v>
      </c>
      <c r="D142" s="4"/>
      <c r="E142" s="4" t="b">
        <v>0</v>
      </c>
      <c r="F142" s="4" t="b">
        <v>0</v>
      </c>
      <c r="G142" s="4" t="b">
        <v>1</v>
      </c>
      <c r="H142" s="4">
        <v>150.0</v>
      </c>
      <c r="I142" s="4">
        <v>0.0</v>
      </c>
      <c r="J142" s="4">
        <v>83.9</v>
      </c>
      <c r="K142" s="4">
        <v>26.68932</v>
      </c>
      <c r="L142" s="4">
        <v>300.0</v>
      </c>
      <c r="M142" s="4">
        <v>1.03</v>
      </c>
      <c r="N142" s="5">
        <f t="shared" si="1"/>
        <v>150</v>
      </c>
      <c r="O142" s="5">
        <f t="shared" si="2"/>
        <v>32.43805988</v>
      </c>
      <c r="P142" s="6">
        <f t="shared" si="3"/>
        <v>3.315838996</v>
      </c>
      <c r="Q142" s="7">
        <f t="shared" si="14"/>
        <v>88.49748803</v>
      </c>
      <c r="R142" s="8">
        <f t="shared" si="5"/>
        <v>1.75</v>
      </c>
      <c r="S142" s="8">
        <f t="shared" si="6"/>
        <v>243.3680921</v>
      </c>
      <c r="T142" s="8">
        <f t="shared" si="7"/>
        <v>9.118557238</v>
      </c>
      <c r="U142" s="9">
        <f t="shared" si="8"/>
        <v>0.5899832535</v>
      </c>
    </row>
    <row r="143" hidden="1">
      <c r="A143" s="10" t="s">
        <v>213</v>
      </c>
      <c r="B143" s="10" t="s">
        <v>214</v>
      </c>
      <c r="C143" s="10">
        <v>1961.0</v>
      </c>
      <c r="D143" s="10"/>
      <c r="E143" s="10" t="b">
        <v>1</v>
      </c>
      <c r="F143" s="10" t="b">
        <v>0</v>
      </c>
      <c r="G143" s="10" t="b">
        <v>0</v>
      </c>
      <c r="H143" s="10">
        <v>590.0</v>
      </c>
      <c r="I143" s="10">
        <v>0.0</v>
      </c>
      <c r="J143" s="10">
        <v>1492.0</v>
      </c>
      <c r="K143" s="10">
        <v>1628.0</v>
      </c>
      <c r="L143" s="10">
        <v>309.5</v>
      </c>
      <c r="M143" s="10">
        <v>7.85</v>
      </c>
      <c r="N143" s="11">
        <f t="shared" si="1"/>
        <v>590</v>
      </c>
      <c r="O143" s="11">
        <f t="shared" si="2"/>
        <v>111.2666213</v>
      </c>
      <c r="P143" s="12">
        <f t="shared" si="3"/>
        <v>0.3734593929</v>
      </c>
      <c r="Q143" s="13">
        <f t="shared" si="14"/>
        <v>607.9918917</v>
      </c>
      <c r="R143" s="14">
        <f t="shared" si="5"/>
        <v>4</v>
      </c>
      <c r="S143" s="14">
        <f t="shared" si="6"/>
        <v>3039.959458</v>
      </c>
      <c r="T143" s="14">
        <f t="shared" si="7"/>
        <v>1.867296965</v>
      </c>
      <c r="U143" s="15">
        <f t="shared" si="8"/>
        <v>1.030494732</v>
      </c>
    </row>
    <row r="144" hidden="1">
      <c r="A144" s="4" t="s">
        <v>215</v>
      </c>
      <c r="B144" s="4" t="s">
        <v>179</v>
      </c>
      <c r="C144" s="4">
        <v>1961.0</v>
      </c>
      <c r="D144" s="4"/>
      <c r="E144" s="4" t="b">
        <v>1</v>
      </c>
      <c r="F144" s="4" t="b">
        <v>0</v>
      </c>
      <c r="G144" s="4" t="b">
        <v>0</v>
      </c>
      <c r="H144" s="4">
        <v>330.0</v>
      </c>
      <c r="I144" s="4">
        <v>10.0</v>
      </c>
      <c r="J144" s="4">
        <v>653.0</v>
      </c>
      <c r="K144" s="4">
        <v>869.9</v>
      </c>
      <c r="L144" s="4">
        <v>289.0</v>
      </c>
      <c r="M144" s="4">
        <v>7.35</v>
      </c>
      <c r="N144" s="5">
        <f t="shared" si="1"/>
        <v>340</v>
      </c>
      <c r="O144" s="5">
        <f t="shared" si="2"/>
        <v>135.8424397</v>
      </c>
      <c r="P144" s="6">
        <f t="shared" si="3"/>
        <v>0.4083697567</v>
      </c>
      <c r="Q144" s="7">
        <f t="shared" si="14"/>
        <v>355.2408514</v>
      </c>
      <c r="R144" s="8">
        <f t="shared" si="5"/>
        <v>4</v>
      </c>
      <c r="S144" s="8">
        <f t="shared" si="6"/>
        <v>1776.204257</v>
      </c>
      <c r="T144" s="8">
        <f t="shared" si="7"/>
        <v>2.041848783</v>
      </c>
      <c r="U144" s="9">
        <f t="shared" si="8"/>
        <v>1.044826033</v>
      </c>
    </row>
    <row r="145" hidden="1">
      <c r="A145" s="10" t="s">
        <v>216</v>
      </c>
      <c r="B145" s="10" t="s">
        <v>217</v>
      </c>
      <c r="C145" s="10">
        <v>1961.0</v>
      </c>
      <c r="D145" s="10"/>
      <c r="E145" s="10" t="b">
        <v>1</v>
      </c>
      <c r="F145" s="10" t="b">
        <v>0</v>
      </c>
      <c r="G145" s="10" t="b">
        <v>1</v>
      </c>
      <c r="H145" s="10">
        <v>350.0</v>
      </c>
      <c r="I145" s="10">
        <v>0.0</v>
      </c>
      <c r="J145" s="10">
        <v>760.0</v>
      </c>
      <c r="K145" s="10">
        <v>882.6</v>
      </c>
      <c r="L145" s="10">
        <v>293.0</v>
      </c>
      <c r="M145" s="10">
        <v>7.35</v>
      </c>
      <c r="N145" s="11">
        <f t="shared" si="1"/>
        <v>350</v>
      </c>
      <c r="O145" s="11">
        <f t="shared" si="2"/>
        <v>118.4212535</v>
      </c>
      <c r="P145" s="12">
        <f t="shared" si="3"/>
        <v>0.4438015602</v>
      </c>
      <c r="Q145" s="13">
        <f t="shared" si="14"/>
        <v>391.6992571</v>
      </c>
      <c r="R145" s="14">
        <f t="shared" si="5"/>
        <v>4</v>
      </c>
      <c r="S145" s="14">
        <f t="shared" si="6"/>
        <v>1958.496285</v>
      </c>
      <c r="T145" s="14">
        <f t="shared" si="7"/>
        <v>2.219007801</v>
      </c>
      <c r="U145" s="15">
        <f t="shared" si="8"/>
        <v>1.119140734</v>
      </c>
    </row>
    <row r="146" hidden="1">
      <c r="A146" s="4" t="s">
        <v>218</v>
      </c>
      <c r="B146" s="4" t="s">
        <v>219</v>
      </c>
      <c r="C146" s="4">
        <v>1961.0</v>
      </c>
      <c r="D146" s="4"/>
      <c r="E146" s="4" t="b">
        <v>1</v>
      </c>
      <c r="F146" s="4" t="b">
        <v>0</v>
      </c>
      <c r="G146" s="4" t="b">
        <v>0</v>
      </c>
      <c r="H146" s="4">
        <v>250.0</v>
      </c>
      <c r="I146" s="4">
        <v>0.0</v>
      </c>
      <c r="J146" s="4">
        <v>911.0</v>
      </c>
      <c r="K146" s="4">
        <v>846.76</v>
      </c>
      <c r="L146" s="4">
        <v>295.0</v>
      </c>
      <c r="M146" s="4">
        <v>4.05</v>
      </c>
      <c r="N146" s="5">
        <f t="shared" si="1"/>
        <v>250</v>
      </c>
      <c r="O146" s="5">
        <f t="shared" si="2"/>
        <v>94.78099868</v>
      </c>
      <c r="P146" s="6">
        <f t="shared" si="3"/>
        <v>0.4908640113</v>
      </c>
      <c r="Q146" s="7">
        <f t="shared" si="14"/>
        <v>415.6440102</v>
      </c>
      <c r="R146" s="8">
        <f t="shared" si="5"/>
        <v>4</v>
      </c>
      <c r="S146" s="8">
        <f t="shared" si="6"/>
        <v>2078.220051</v>
      </c>
      <c r="T146" s="8">
        <f t="shared" si="7"/>
        <v>2.454320057</v>
      </c>
      <c r="U146" s="9">
        <f t="shared" si="8"/>
        <v>1.662576041</v>
      </c>
    </row>
    <row r="147" hidden="1">
      <c r="A147" s="10" t="s">
        <v>220</v>
      </c>
      <c r="B147" s="10" t="s">
        <v>131</v>
      </c>
      <c r="C147" s="10">
        <v>1961.0</v>
      </c>
      <c r="D147" s="10"/>
      <c r="E147" s="10" t="b">
        <v>1</v>
      </c>
      <c r="F147" s="10" t="b">
        <v>0</v>
      </c>
      <c r="G147" s="10" t="b">
        <v>0</v>
      </c>
      <c r="H147" s="10">
        <v>154.0</v>
      </c>
      <c r="I147" s="10">
        <v>20.0</v>
      </c>
      <c r="J147" s="16">
        <f>342*0.95</f>
        <v>324.9</v>
      </c>
      <c r="K147" s="10">
        <v>266.893</v>
      </c>
      <c r="L147" s="10">
        <v>269.0</v>
      </c>
      <c r="M147" s="10">
        <v>6.9</v>
      </c>
      <c r="N147" s="11">
        <f t="shared" si="1"/>
        <v>174</v>
      </c>
      <c r="O147" s="11">
        <f t="shared" si="2"/>
        <v>83.76581054</v>
      </c>
      <c r="P147" s="12">
        <f t="shared" si="3"/>
        <v>0.6332125608</v>
      </c>
      <c r="Q147" s="18">
        <v>169.0</v>
      </c>
      <c r="R147" s="14">
        <f t="shared" si="5"/>
        <v>4</v>
      </c>
      <c r="S147" s="14">
        <f t="shared" si="6"/>
        <v>845</v>
      </c>
      <c r="T147" s="14">
        <f t="shared" si="7"/>
        <v>3.166062804</v>
      </c>
      <c r="U147" s="15">
        <f t="shared" si="8"/>
        <v>0.9712643678</v>
      </c>
    </row>
    <row r="148" hidden="1">
      <c r="A148" s="4" t="s">
        <v>221</v>
      </c>
      <c r="B148" s="4" t="s">
        <v>85</v>
      </c>
      <c r="C148" s="4">
        <v>1961.0</v>
      </c>
      <c r="D148" s="4"/>
      <c r="E148" s="4" t="b">
        <v>1</v>
      </c>
      <c r="F148" s="4" t="b">
        <v>0</v>
      </c>
      <c r="G148" s="4" t="b">
        <v>0</v>
      </c>
      <c r="H148" s="4">
        <v>56.0</v>
      </c>
      <c r="I148" s="4">
        <v>20.0</v>
      </c>
      <c r="J148" s="4">
        <v>204.0</v>
      </c>
      <c r="K148" s="4">
        <v>133.447</v>
      </c>
      <c r="L148" s="4">
        <v>269.0</v>
      </c>
      <c r="M148" s="4">
        <v>6.9</v>
      </c>
      <c r="N148" s="5">
        <f t="shared" si="1"/>
        <v>76</v>
      </c>
      <c r="O148" s="5">
        <f t="shared" si="2"/>
        <v>66.70493582</v>
      </c>
      <c r="P148" s="6">
        <f t="shared" si="3"/>
        <v>0.9591822971</v>
      </c>
      <c r="Q148" s="19">
        <v>128.0</v>
      </c>
      <c r="R148" s="8">
        <f t="shared" si="5"/>
        <v>4</v>
      </c>
      <c r="S148" s="8">
        <f t="shared" si="6"/>
        <v>640</v>
      </c>
      <c r="T148" s="8">
        <f t="shared" si="7"/>
        <v>4.795911485</v>
      </c>
      <c r="U148" s="9">
        <f t="shared" si="8"/>
        <v>1.684210526</v>
      </c>
    </row>
    <row r="149" hidden="1">
      <c r="A149" s="10" t="s">
        <v>222</v>
      </c>
      <c r="B149" s="10" t="s">
        <v>203</v>
      </c>
      <c r="C149" s="10">
        <v>1961.0</v>
      </c>
      <c r="D149" s="10"/>
      <c r="E149" s="10" t="b">
        <v>1</v>
      </c>
      <c r="F149" s="10" t="b">
        <v>0</v>
      </c>
      <c r="G149" s="10" t="b">
        <v>1</v>
      </c>
      <c r="H149" s="10">
        <v>350.0</v>
      </c>
      <c r="I149" s="10">
        <v>-25.0</v>
      </c>
      <c r="J149" s="10">
        <v>451.0</v>
      </c>
      <c r="K149" s="10">
        <v>304.0</v>
      </c>
      <c r="L149" s="10">
        <v>326.0</v>
      </c>
      <c r="M149" s="10">
        <v>6.82</v>
      </c>
      <c r="N149" s="11">
        <f t="shared" si="1"/>
        <v>325</v>
      </c>
      <c r="O149" s="11">
        <f t="shared" si="2"/>
        <v>68.73475118</v>
      </c>
      <c r="P149" s="12">
        <f t="shared" si="3"/>
        <v>0.9862693687</v>
      </c>
      <c r="Q149" s="13">
        <f t="shared" ref="Q149:Q151" si="15">0.2*(8.17*POW(J149*M149,0.46))+0.8*(0.146*POW(J149*L149,0.639))</f>
        <v>299.8258881</v>
      </c>
      <c r="R149" s="14">
        <f t="shared" si="5"/>
        <v>4</v>
      </c>
      <c r="S149" s="14">
        <f t="shared" si="6"/>
        <v>1499.12944</v>
      </c>
      <c r="T149" s="14">
        <f t="shared" si="7"/>
        <v>4.931346844</v>
      </c>
      <c r="U149" s="15">
        <f t="shared" si="8"/>
        <v>0.9225411941</v>
      </c>
    </row>
    <row r="150" hidden="1">
      <c r="A150" s="4" t="s">
        <v>223</v>
      </c>
      <c r="B150" s="4" t="s">
        <v>83</v>
      </c>
      <c r="C150" s="4">
        <v>1961.0</v>
      </c>
      <c r="D150" s="4"/>
      <c r="E150" s="4" t="b">
        <v>1</v>
      </c>
      <c r="F150" s="4" t="b">
        <v>0</v>
      </c>
      <c r="G150" s="4" t="b">
        <v>1</v>
      </c>
      <c r="H150" s="4">
        <v>400.0</v>
      </c>
      <c r="I150" s="4">
        <v>115.0</v>
      </c>
      <c r="J150" s="4">
        <v>235.0</v>
      </c>
      <c r="K150" s="4">
        <v>156.3</v>
      </c>
      <c r="L150" s="4">
        <v>311.9</v>
      </c>
      <c r="M150" s="4">
        <v>4.2</v>
      </c>
      <c r="N150" s="5">
        <f t="shared" si="1"/>
        <v>515</v>
      </c>
      <c r="O150" s="5">
        <f t="shared" si="2"/>
        <v>67.82197601</v>
      </c>
      <c r="P150" s="6">
        <f t="shared" si="3"/>
        <v>1.20927695</v>
      </c>
      <c r="Q150" s="7">
        <f t="shared" si="15"/>
        <v>189.0099874</v>
      </c>
      <c r="R150" s="8">
        <f t="shared" si="5"/>
        <v>4</v>
      </c>
      <c r="S150" s="8">
        <f t="shared" si="6"/>
        <v>945.0499368</v>
      </c>
      <c r="T150" s="8">
        <f t="shared" si="7"/>
        <v>6.046384752</v>
      </c>
      <c r="U150" s="9">
        <f t="shared" si="8"/>
        <v>0.3670096842</v>
      </c>
    </row>
    <row r="151" hidden="1">
      <c r="A151" s="10" t="s">
        <v>224</v>
      </c>
      <c r="B151" s="10" t="s">
        <v>225</v>
      </c>
      <c r="C151" s="10">
        <v>1961.0</v>
      </c>
      <c r="D151" s="10"/>
      <c r="E151" s="10" t="b">
        <v>1</v>
      </c>
      <c r="F151" s="10" t="b">
        <v>0</v>
      </c>
      <c r="G151" s="10" t="b">
        <v>1</v>
      </c>
      <c r="H151" s="10">
        <v>90.0</v>
      </c>
      <c r="I151" s="10">
        <v>-5.0</v>
      </c>
      <c r="J151" s="10">
        <v>101.0</v>
      </c>
      <c r="K151" s="10">
        <v>81.2</v>
      </c>
      <c r="L151" s="10">
        <v>279.0</v>
      </c>
      <c r="M151" s="10">
        <v>6.62</v>
      </c>
      <c r="N151" s="11">
        <f t="shared" si="1"/>
        <v>85</v>
      </c>
      <c r="O151" s="11">
        <f t="shared" si="2"/>
        <v>81.9811448</v>
      </c>
      <c r="P151" s="12">
        <f t="shared" si="3"/>
        <v>1.404327897</v>
      </c>
      <c r="Q151" s="13">
        <f t="shared" si="15"/>
        <v>114.0314252</v>
      </c>
      <c r="R151" s="14">
        <f t="shared" si="5"/>
        <v>4</v>
      </c>
      <c r="S151" s="14">
        <f t="shared" si="6"/>
        <v>570.157126</v>
      </c>
      <c r="T151" s="14">
        <f t="shared" si="7"/>
        <v>7.021639483</v>
      </c>
      <c r="U151" s="15">
        <f t="shared" si="8"/>
        <v>1.341546179</v>
      </c>
    </row>
    <row r="152" hidden="1">
      <c r="A152" s="4" t="s">
        <v>226</v>
      </c>
      <c r="B152" s="4" t="s">
        <v>151</v>
      </c>
      <c r="C152" s="4">
        <v>1961.0</v>
      </c>
      <c r="D152" s="4"/>
      <c r="E152" s="4" t="b">
        <v>1</v>
      </c>
      <c r="F152" s="4" t="b">
        <v>0</v>
      </c>
      <c r="G152" s="4" t="b">
        <v>1</v>
      </c>
      <c r="H152" s="4">
        <v>100.0</v>
      </c>
      <c r="I152" s="4">
        <v>20.0</v>
      </c>
      <c r="J152" s="17">
        <f>173*0.95</f>
        <v>164.35</v>
      </c>
      <c r="K152" s="4">
        <v>75.1</v>
      </c>
      <c r="L152" s="4">
        <v>279.4</v>
      </c>
      <c r="M152" s="4">
        <v>6.9</v>
      </c>
      <c r="N152" s="5">
        <f t="shared" si="1"/>
        <v>120</v>
      </c>
      <c r="O152" s="5">
        <f t="shared" si="2"/>
        <v>46.59609819</v>
      </c>
      <c r="P152" s="6">
        <f t="shared" si="3"/>
        <v>1.531291611</v>
      </c>
      <c r="Q152" s="19">
        <v>115.0</v>
      </c>
      <c r="R152" s="8">
        <f t="shared" si="5"/>
        <v>4</v>
      </c>
      <c r="S152" s="8">
        <f t="shared" si="6"/>
        <v>575</v>
      </c>
      <c r="T152" s="8">
        <f t="shared" si="7"/>
        <v>7.656458056</v>
      </c>
      <c r="U152" s="9">
        <f t="shared" si="8"/>
        <v>0.9583333333</v>
      </c>
    </row>
    <row r="153" hidden="1">
      <c r="A153" s="10" t="s">
        <v>227</v>
      </c>
      <c r="B153" s="10" t="s">
        <v>206</v>
      </c>
      <c r="C153" s="10">
        <v>1961.0</v>
      </c>
      <c r="D153" s="10"/>
      <c r="E153" s="10" t="b">
        <v>1</v>
      </c>
      <c r="F153" s="10" t="b">
        <v>0</v>
      </c>
      <c r="G153" s="10" t="b">
        <v>1</v>
      </c>
      <c r="H153" s="10">
        <v>300.0</v>
      </c>
      <c r="I153" s="10">
        <v>50.0</v>
      </c>
      <c r="J153" s="10">
        <v>168.0</v>
      </c>
      <c r="K153" s="10">
        <v>105.5</v>
      </c>
      <c r="L153" s="10">
        <v>362.0</v>
      </c>
      <c r="M153" s="10">
        <v>7.9</v>
      </c>
      <c r="N153" s="11">
        <f t="shared" si="1"/>
        <v>350</v>
      </c>
      <c r="O153" s="11">
        <f t="shared" si="2"/>
        <v>64.03575009</v>
      </c>
      <c r="P153" s="12">
        <f t="shared" si="3"/>
        <v>1.685548751</v>
      </c>
      <c r="Q153" s="13">
        <f t="shared" ref="Q153:Q154" si="16">0.2*(8.17*POW(J153*M153,0.46))+0.8*(0.146*POW(J153*L153,0.639))</f>
        <v>177.8253932</v>
      </c>
      <c r="R153" s="14">
        <f t="shared" si="5"/>
        <v>4</v>
      </c>
      <c r="S153" s="14">
        <f t="shared" si="6"/>
        <v>889.1269662</v>
      </c>
      <c r="T153" s="14">
        <f t="shared" si="7"/>
        <v>8.427743756</v>
      </c>
      <c r="U153" s="15">
        <f t="shared" si="8"/>
        <v>0.5080725521</v>
      </c>
    </row>
    <row r="154" hidden="1">
      <c r="A154" s="4" t="s">
        <v>228</v>
      </c>
      <c r="B154" s="4" t="s">
        <v>154</v>
      </c>
      <c r="C154" s="4">
        <v>1961.0</v>
      </c>
      <c r="D154" s="4"/>
      <c r="E154" s="4" t="b">
        <v>1</v>
      </c>
      <c r="F154" s="4" t="b">
        <v>0</v>
      </c>
      <c r="G154" s="4" t="b">
        <v>1</v>
      </c>
      <c r="H154" s="4">
        <v>150.0</v>
      </c>
      <c r="I154" s="4">
        <v>50.0</v>
      </c>
      <c r="J154" s="4">
        <v>130.0</v>
      </c>
      <c r="K154" s="4">
        <v>70.7</v>
      </c>
      <c r="L154" s="4">
        <v>285.0</v>
      </c>
      <c r="M154" s="4">
        <v>3.4</v>
      </c>
      <c r="N154" s="5">
        <f t="shared" si="1"/>
        <v>200</v>
      </c>
      <c r="O154" s="5">
        <f t="shared" si="2"/>
        <v>55.45687388</v>
      </c>
      <c r="P154" s="6">
        <f t="shared" si="3"/>
        <v>1.753221159</v>
      </c>
      <c r="Q154" s="7">
        <f t="shared" si="16"/>
        <v>123.9527359</v>
      </c>
      <c r="R154" s="8">
        <f t="shared" si="5"/>
        <v>4</v>
      </c>
      <c r="S154" s="8">
        <f t="shared" si="6"/>
        <v>619.7636797</v>
      </c>
      <c r="T154" s="8">
        <f t="shared" si="7"/>
        <v>8.766105795</v>
      </c>
      <c r="U154" s="9">
        <f t="shared" si="8"/>
        <v>0.6197636797</v>
      </c>
    </row>
    <row r="155" hidden="1">
      <c r="A155" s="10" t="s">
        <v>229</v>
      </c>
      <c r="B155" s="10" t="s">
        <v>61</v>
      </c>
      <c r="C155" s="10">
        <v>1961.0</v>
      </c>
      <c r="D155" s="10"/>
      <c r="E155" s="10" t="b">
        <v>0</v>
      </c>
      <c r="F155" s="10" t="b">
        <v>0</v>
      </c>
      <c r="G155" s="10" t="b">
        <v>0</v>
      </c>
      <c r="H155" s="10">
        <v>150.0</v>
      </c>
      <c r="I155" s="10">
        <v>50.0</v>
      </c>
      <c r="J155" s="10">
        <v>160.0</v>
      </c>
      <c r="K155" s="10">
        <v>146.3</v>
      </c>
      <c r="L155" s="10">
        <v>258.0</v>
      </c>
      <c r="M155" s="10">
        <v>6.8</v>
      </c>
      <c r="N155" s="11">
        <f t="shared" si="1"/>
        <v>200</v>
      </c>
      <c r="O155" s="11">
        <f t="shared" si="2"/>
        <v>93.24030095</v>
      </c>
      <c r="P155" s="12">
        <f t="shared" si="3"/>
        <v>1.797676008</v>
      </c>
      <c r="Q155" s="18">
        <v>263.0</v>
      </c>
      <c r="R155" s="14">
        <f t="shared" si="5"/>
        <v>1.75</v>
      </c>
      <c r="S155" s="14">
        <f t="shared" si="6"/>
        <v>723.25</v>
      </c>
      <c r="T155" s="14">
        <f t="shared" si="7"/>
        <v>4.943609023</v>
      </c>
      <c r="U155" s="15">
        <f t="shared" si="8"/>
        <v>1.315</v>
      </c>
    </row>
    <row r="156" hidden="1">
      <c r="A156" s="4" t="s">
        <v>230</v>
      </c>
      <c r="B156" s="4" t="s">
        <v>231</v>
      </c>
      <c r="C156" s="4">
        <v>1961.0</v>
      </c>
      <c r="D156" s="4"/>
      <c r="E156" s="4" t="b">
        <v>1</v>
      </c>
      <c r="F156" s="4" t="b">
        <v>0</v>
      </c>
      <c r="G156" s="4" t="b">
        <v>1</v>
      </c>
      <c r="H156" s="4">
        <v>400.0</v>
      </c>
      <c r="I156" s="4">
        <v>0.0</v>
      </c>
      <c r="J156" s="4">
        <v>153.0</v>
      </c>
      <c r="K156" s="4">
        <v>63.7</v>
      </c>
      <c r="L156" s="4">
        <v>338.6</v>
      </c>
      <c r="M156" s="4">
        <v>5.3</v>
      </c>
      <c r="N156" s="5">
        <f t="shared" si="1"/>
        <v>400</v>
      </c>
      <c r="O156" s="5">
        <f t="shared" si="2"/>
        <v>42.45485136</v>
      </c>
      <c r="P156" s="6">
        <f t="shared" si="3"/>
        <v>2.445859637</v>
      </c>
      <c r="Q156" s="7">
        <f t="shared" ref="Q156:Q160" si="17">0.2*(8.17*POW(J156*M156,0.46))+0.8*(0.146*POW(J156*L156,0.639))</f>
        <v>155.8012589</v>
      </c>
      <c r="R156" s="8">
        <f t="shared" si="5"/>
        <v>4</v>
      </c>
      <c r="S156" s="8">
        <f t="shared" si="6"/>
        <v>779.0062945</v>
      </c>
      <c r="T156" s="8">
        <f t="shared" si="7"/>
        <v>12.22929819</v>
      </c>
      <c r="U156" s="9">
        <f t="shared" si="8"/>
        <v>0.3895031472</v>
      </c>
    </row>
    <row r="157" hidden="1">
      <c r="A157" s="10" t="s">
        <v>232</v>
      </c>
      <c r="B157" s="10" t="s">
        <v>233</v>
      </c>
      <c r="C157" s="10">
        <v>1961.0</v>
      </c>
      <c r="D157" s="10"/>
      <c r="E157" s="10" t="b">
        <v>0</v>
      </c>
      <c r="F157" s="10" t="b">
        <v>0</v>
      </c>
      <c r="G157" s="10" t="b">
        <v>1</v>
      </c>
      <c r="H157" s="10">
        <v>300.0</v>
      </c>
      <c r="I157" s="10">
        <v>0.0</v>
      </c>
      <c r="J157" s="10">
        <v>172.0</v>
      </c>
      <c r="K157" s="10">
        <v>53.38</v>
      </c>
      <c r="L157" s="10">
        <v>357.0</v>
      </c>
      <c r="M157" s="10">
        <v>1.03</v>
      </c>
      <c r="N157" s="11">
        <f t="shared" si="1"/>
        <v>300</v>
      </c>
      <c r="O157" s="11">
        <f t="shared" si="2"/>
        <v>31.64677401</v>
      </c>
      <c r="P157" s="12">
        <f t="shared" si="3"/>
        <v>2.841502619</v>
      </c>
      <c r="Q157" s="13">
        <f t="shared" si="17"/>
        <v>151.6794098</v>
      </c>
      <c r="R157" s="14">
        <f t="shared" si="5"/>
        <v>1.75</v>
      </c>
      <c r="S157" s="14">
        <f t="shared" si="6"/>
        <v>417.1183769</v>
      </c>
      <c r="T157" s="14">
        <f t="shared" si="7"/>
        <v>7.814132202</v>
      </c>
      <c r="U157" s="15">
        <f t="shared" si="8"/>
        <v>0.5055980326</v>
      </c>
    </row>
    <row r="158" hidden="1">
      <c r="A158" s="4" t="s">
        <v>234</v>
      </c>
      <c r="B158" s="4" t="s">
        <v>235</v>
      </c>
      <c r="C158" s="4">
        <v>1961.0</v>
      </c>
      <c r="D158" s="4"/>
      <c r="E158" s="4" t="b">
        <v>1</v>
      </c>
      <c r="F158" s="4" t="b">
        <v>0</v>
      </c>
      <c r="G158" s="4" t="b">
        <v>1</v>
      </c>
      <c r="H158" s="4">
        <v>60.0</v>
      </c>
      <c r="I158" s="4">
        <v>-3.0</v>
      </c>
      <c r="J158" s="4">
        <v>33.0</v>
      </c>
      <c r="K158" s="4">
        <v>12.06</v>
      </c>
      <c r="L158" s="4">
        <v>255.0</v>
      </c>
      <c r="M158" s="4">
        <v>6.62</v>
      </c>
      <c r="N158" s="5">
        <f t="shared" si="1"/>
        <v>57</v>
      </c>
      <c r="O158" s="5">
        <f t="shared" si="2"/>
        <v>37.2659924</v>
      </c>
      <c r="P158" s="6">
        <f t="shared" si="3"/>
        <v>4.734780396</v>
      </c>
      <c r="Q158" s="7">
        <f t="shared" si="17"/>
        <v>57.10145157</v>
      </c>
      <c r="R158" s="8">
        <f t="shared" si="5"/>
        <v>4</v>
      </c>
      <c r="S158" s="8">
        <f t="shared" si="6"/>
        <v>285.5072579</v>
      </c>
      <c r="T158" s="8">
        <f t="shared" si="7"/>
        <v>23.67390198</v>
      </c>
      <c r="U158" s="9">
        <f t="shared" si="8"/>
        <v>1.001779852</v>
      </c>
    </row>
    <row r="159" hidden="1">
      <c r="A159" s="10" t="s">
        <v>236</v>
      </c>
      <c r="B159" s="10" t="s">
        <v>237</v>
      </c>
      <c r="C159" s="10">
        <v>1961.0</v>
      </c>
      <c r="D159" s="10"/>
      <c r="E159" s="10" t="b">
        <v>0</v>
      </c>
      <c r="F159" s="10" t="b">
        <v>0</v>
      </c>
      <c r="G159" s="10" t="b">
        <v>1</v>
      </c>
      <c r="H159" s="10">
        <v>60.0</v>
      </c>
      <c r="I159" s="10">
        <v>0.0</v>
      </c>
      <c r="J159" s="10">
        <v>15.7</v>
      </c>
      <c r="K159" s="10">
        <v>1.96</v>
      </c>
      <c r="L159" s="10">
        <v>272.0</v>
      </c>
      <c r="M159" s="10">
        <v>1.18</v>
      </c>
      <c r="N159" s="11">
        <f t="shared" si="1"/>
        <v>60</v>
      </c>
      <c r="O159" s="11">
        <f t="shared" si="2"/>
        <v>12.73021511</v>
      </c>
      <c r="P159" s="12">
        <f t="shared" si="3"/>
        <v>15.63958424</v>
      </c>
      <c r="Q159" s="13">
        <f t="shared" si="17"/>
        <v>30.65358511</v>
      </c>
      <c r="R159" s="14">
        <f t="shared" si="5"/>
        <v>1.75</v>
      </c>
      <c r="S159" s="14">
        <f t="shared" si="6"/>
        <v>84.29735906</v>
      </c>
      <c r="T159" s="14">
        <f t="shared" si="7"/>
        <v>43.00885666</v>
      </c>
      <c r="U159" s="15">
        <f t="shared" si="8"/>
        <v>0.5108930852</v>
      </c>
    </row>
    <row r="160" hidden="1">
      <c r="A160" s="4" t="s">
        <v>238</v>
      </c>
      <c r="B160" s="4" t="s">
        <v>239</v>
      </c>
      <c r="C160" s="4">
        <v>1961.0</v>
      </c>
      <c r="D160" s="4"/>
      <c r="E160" s="4" t="b">
        <v>0</v>
      </c>
      <c r="F160" s="4" t="b">
        <v>0</v>
      </c>
      <c r="G160" s="4" t="b">
        <v>1</v>
      </c>
      <c r="H160" s="4">
        <v>30.0</v>
      </c>
      <c r="I160" s="4">
        <v>0.0</v>
      </c>
      <c r="J160" s="4">
        <v>9.8</v>
      </c>
      <c r="K160" s="4">
        <v>0.225</v>
      </c>
      <c r="L160" s="4">
        <v>234.97</v>
      </c>
      <c r="M160" s="4">
        <v>1.31</v>
      </c>
      <c r="N160" s="5">
        <f t="shared" si="1"/>
        <v>30</v>
      </c>
      <c r="O160" s="5">
        <f t="shared" si="2"/>
        <v>2.341185176</v>
      </c>
      <c r="P160" s="6">
        <f t="shared" si="3"/>
        <v>96.56374465</v>
      </c>
      <c r="Q160" s="7">
        <f t="shared" si="17"/>
        <v>21.72684255</v>
      </c>
      <c r="R160" s="8">
        <f t="shared" si="5"/>
        <v>1.75</v>
      </c>
      <c r="S160" s="8">
        <f t="shared" si="6"/>
        <v>59.748817</v>
      </c>
      <c r="T160" s="8">
        <f t="shared" si="7"/>
        <v>265.5502978</v>
      </c>
      <c r="U160" s="9">
        <f t="shared" si="8"/>
        <v>0.7242280849</v>
      </c>
    </row>
    <row r="161" hidden="1">
      <c r="A161" s="10" t="s">
        <v>240</v>
      </c>
      <c r="B161" s="10" t="s">
        <v>241</v>
      </c>
      <c r="C161" s="10">
        <v>1962.0</v>
      </c>
      <c r="D161" s="10" t="b">
        <v>1</v>
      </c>
      <c r="E161" s="10" t="b">
        <v>1</v>
      </c>
      <c r="F161" s="10" t="b">
        <v>0</v>
      </c>
      <c r="G161" s="10" t="b">
        <v>1</v>
      </c>
      <c r="H161" s="10">
        <v>500.0</v>
      </c>
      <c r="I161" s="10">
        <v>0.0</v>
      </c>
      <c r="J161" s="10">
        <v>131.0</v>
      </c>
      <c r="K161" s="10">
        <v>65.6</v>
      </c>
      <c r="L161" s="10">
        <v>422.0</v>
      </c>
      <c r="M161" s="10">
        <v>2.07</v>
      </c>
      <c r="N161" s="11">
        <f t="shared" si="1"/>
        <v>500</v>
      </c>
      <c r="O161" s="11">
        <f t="shared" si="2"/>
        <v>51.06365143</v>
      </c>
      <c r="P161" s="12">
        <f t="shared" si="3"/>
        <v>12.12484194</v>
      </c>
      <c r="Q161" s="13">
        <f>0.9*(0.00015*J161*L161*M161+797)+0.1*(43.1*POW(J161,0.549))</f>
        <v>795.3896312</v>
      </c>
      <c r="R161" s="14">
        <f t="shared" si="5"/>
        <v>4</v>
      </c>
      <c r="S161" s="14">
        <f t="shared" si="6"/>
        <v>3976.948156</v>
      </c>
      <c r="T161" s="14">
        <f t="shared" si="7"/>
        <v>60.6242097</v>
      </c>
      <c r="U161" s="15">
        <f t="shared" si="8"/>
        <v>1.590779262</v>
      </c>
    </row>
    <row r="162" hidden="1">
      <c r="A162" s="4" t="s">
        <v>242</v>
      </c>
      <c r="B162" s="4" t="s">
        <v>160</v>
      </c>
      <c r="C162" s="4">
        <v>1962.0</v>
      </c>
      <c r="D162" s="4"/>
      <c r="E162" s="4" t="b">
        <v>1</v>
      </c>
      <c r="F162" s="4" t="b">
        <v>0</v>
      </c>
      <c r="G162" s="4" t="b">
        <v>0</v>
      </c>
      <c r="H162" s="4">
        <v>250.0</v>
      </c>
      <c r="I162" s="4">
        <v>130.0</v>
      </c>
      <c r="J162" s="4">
        <v>739.0</v>
      </c>
      <c r="K162" s="4">
        <v>1053.8</v>
      </c>
      <c r="L162" s="4">
        <v>285.2</v>
      </c>
      <c r="M162" s="4">
        <v>5.48</v>
      </c>
      <c r="N162" s="5">
        <f t="shared" si="1"/>
        <v>380</v>
      </c>
      <c r="O162" s="5">
        <f t="shared" si="2"/>
        <v>145.4095997</v>
      </c>
      <c r="P162" s="6">
        <f t="shared" si="3"/>
        <v>0.350413169</v>
      </c>
      <c r="Q162" s="7">
        <f t="shared" ref="Q162:Q187" si="18">0.2*(8.17*POW(J162*M162,0.46))+0.8*(0.146*POW(J162*L162,0.639))</f>
        <v>369.2653975</v>
      </c>
      <c r="R162" s="8">
        <f t="shared" si="5"/>
        <v>4</v>
      </c>
      <c r="S162" s="8">
        <f t="shared" si="6"/>
        <v>1846.326988</v>
      </c>
      <c r="T162" s="8">
        <f t="shared" si="7"/>
        <v>1.752065845</v>
      </c>
      <c r="U162" s="9">
        <f t="shared" si="8"/>
        <v>0.9717510461</v>
      </c>
    </row>
    <row r="163" hidden="1">
      <c r="A163" s="10" t="s">
        <v>243</v>
      </c>
      <c r="B163" s="10" t="s">
        <v>179</v>
      </c>
      <c r="C163" s="10">
        <v>1962.0</v>
      </c>
      <c r="D163" s="10"/>
      <c r="E163" s="10" t="b">
        <v>1</v>
      </c>
      <c r="F163" s="10" t="b">
        <v>0</v>
      </c>
      <c r="G163" s="10" t="b">
        <v>0</v>
      </c>
      <c r="H163" s="10">
        <v>330.0</v>
      </c>
      <c r="I163" s="10">
        <v>20.0</v>
      </c>
      <c r="J163" s="10">
        <v>653.0</v>
      </c>
      <c r="K163" s="10">
        <v>887.5</v>
      </c>
      <c r="L163" s="10">
        <v>294.0</v>
      </c>
      <c r="M163" s="10">
        <v>8.34</v>
      </c>
      <c r="N163" s="11">
        <f t="shared" si="1"/>
        <v>350</v>
      </c>
      <c r="O163" s="11">
        <f t="shared" si="2"/>
        <v>138.5908325</v>
      </c>
      <c r="P163" s="12">
        <f t="shared" si="3"/>
        <v>0.4091200109</v>
      </c>
      <c r="Q163" s="13">
        <f t="shared" si="18"/>
        <v>363.0940097</v>
      </c>
      <c r="R163" s="14">
        <f t="shared" si="5"/>
        <v>4</v>
      </c>
      <c r="S163" s="14">
        <f t="shared" si="6"/>
        <v>1815.470048</v>
      </c>
      <c r="T163" s="14">
        <f t="shared" si="7"/>
        <v>2.045600054</v>
      </c>
      <c r="U163" s="15">
        <f t="shared" si="8"/>
        <v>1.037411456</v>
      </c>
    </row>
    <row r="164" hidden="1">
      <c r="A164" s="4" t="s">
        <v>244</v>
      </c>
      <c r="B164" s="4" t="s">
        <v>199</v>
      </c>
      <c r="C164" s="4">
        <v>1962.0</v>
      </c>
      <c r="D164" s="4"/>
      <c r="E164" s="4" t="b">
        <v>0</v>
      </c>
      <c r="F164" s="4" t="b">
        <v>0</v>
      </c>
      <c r="G164" s="4" t="b">
        <v>1</v>
      </c>
      <c r="H164" s="4">
        <v>200.0</v>
      </c>
      <c r="I164" s="4">
        <v>20.0</v>
      </c>
      <c r="J164" s="4">
        <v>113.0</v>
      </c>
      <c r="K164" s="4">
        <v>253.3688</v>
      </c>
      <c r="L164" s="4">
        <v>305.0</v>
      </c>
      <c r="M164" s="4">
        <v>1.38</v>
      </c>
      <c r="N164" s="5">
        <f t="shared" si="1"/>
        <v>220</v>
      </c>
      <c r="O164" s="5">
        <f t="shared" si="2"/>
        <v>228.6409491</v>
      </c>
      <c r="P164" s="6">
        <f t="shared" si="3"/>
        <v>0.4314625279</v>
      </c>
      <c r="Q164" s="7">
        <f t="shared" si="18"/>
        <v>109.3191429</v>
      </c>
      <c r="R164" s="8">
        <f t="shared" si="5"/>
        <v>1.75</v>
      </c>
      <c r="S164" s="8">
        <f t="shared" si="6"/>
        <v>300.6276431</v>
      </c>
      <c r="T164" s="8">
        <f t="shared" si="7"/>
        <v>1.186521952</v>
      </c>
      <c r="U164" s="9">
        <f t="shared" si="8"/>
        <v>0.4969051952</v>
      </c>
    </row>
    <row r="165" hidden="1">
      <c r="A165" s="10" t="s">
        <v>245</v>
      </c>
      <c r="B165" s="10" t="s">
        <v>66</v>
      </c>
      <c r="C165" s="10">
        <v>1962.0</v>
      </c>
      <c r="D165" s="10"/>
      <c r="E165" s="10" t="b">
        <v>1</v>
      </c>
      <c r="F165" s="10" t="b">
        <v>0</v>
      </c>
      <c r="G165" s="10" t="b">
        <v>0</v>
      </c>
      <c r="H165" s="10">
        <v>300.0</v>
      </c>
      <c r="I165" s="10">
        <v>25.0</v>
      </c>
      <c r="J165" s="10">
        <v>883.0</v>
      </c>
      <c r="K165" s="10">
        <v>846.6</v>
      </c>
      <c r="L165" s="10">
        <v>290.0</v>
      </c>
      <c r="M165" s="10">
        <v>4.04</v>
      </c>
      <c r="N165" s="11">
        <f t="shared" si="1"/>
        <v>325</v>
      </c>
      <c r="O165" s="11">
        <f t="shared" si="2"/>
        <v>97.76803436</v>
      </c>
      <c r="P165" s="12">
        <f t="shared" si="3"/>
        <v>0.477299759</v>
      </c>
      <c r="Q165" s="13">
        <f t="shared" si="18"/>
        <v>404.0819759</v>
      </c>
      <c r="R165" s="14">
        <f t="shared" si="5"/>
        <v>4</v>
      </c>
      <c r="S165" s="14">
        <f t="shared" si="6"/>
        <v>2020.40988</v>
      </c>
      <c r="T165" s="14">
        <f t="shared" si="7"/>
        <v>2.386498795</v>
      </c>
      <c r="U165" s="15">
        <f t="shared" si="8"/>
        <v>1.243329157</v>
      </c>
    </row>
    <row r="166" hidden="1">
      <c r="A166" s="4" t="s">
        <v>246</v>
      </c>
      <c r="B166" s="4" t="s">
        <v>76</v>
      </c>
      <c r="C166" s="4">
        <v>1962.0</v>
      </c>
      <c r="D166" s="4"/>
      <c r="E166" s="4" t="b">
        <v>1</v>
      </c>
      <c r="F166" s="4" t="b">
        <v>0</v>
      </c>
      <c r="G166" s="4" t="b">
        <v>0</v>
      </c>
      <c r="H166" s="4">
        <v>300.0</v>
      </c>
      <c r="I166" s="4">
        <v>45.0</v>
      </c>
      <c r="J166" s="4">
        <v>923.56</v>
      </c>
      <c r="K166" s="4">
        <v>849.6</v>
      </c>
      <c r="L166" s="4">
        <v>305.5</v>
      </c>
      <c r="M166" s="4">
        <v>3.69</v>
      </c>
      <c r="N166" s="5">
        <f t="shared" si="1"/>
        <v>345</v>
      </c>
      <c r="O166" s="5">
        <f t="shared" si="2"/>
        <v>93.80558838</v>
      </c>
      <c r="P166" s="6">
        <f t="shared" si="3"/>
        <v>0.4990030013</v>
      </c>
      <c r="Q166" s="7">
        <f t="shared" si="18"/>
        <v>423.9529499</v>
      </c>
      <c r="R166" s="8">
        <f t="shared" si="5"/>
        <v>4</v>
      </c>
      <c r="S166" s="8">
        <f t="shared" si="6"/>
        <v>2119.764749</v>
      </c>
      <c r="T166" s="8">
        <f t="shared" si="7"/>
        <v>2.495015006</v>
      </c>
      <c r="U166" s="9">
        <f t="shared" si="8"/>
        <v>1.22884913</v>
      </c>
    </row>
    <row r="167" hidden="1">
      <c r="A167" s="10" t="s">
        <v>247</v>
      </c>
      <c r="B167" s="10" t="s">
        <v>172</v>
      </c>
      <c r="C167" s="10">
        <v>1962.0</v>
      </c>
      <c r="D167" s="10"/>
      <c r="E167" s="10" t="b">
        <v>1</v>
      </c>
      <c r="F167" s="10" t="b">
        <v>0</v>
      </c>
      <c r="G167" s="10" t="b">
        <v>1</v>
      </c>
      <c r="H167" s="10">
        <v>250.0</v>
      </c>
      <c r="I167" s="10">
        <v>100.0</v>
      </c>
      <c r="J167" s="16">
        <f>500*1</f>
        <v>500</v>
      </c>
      <c r="K167" s="10">
        <v>448.67</v>
      </c>
      <c r="L167" s="10">
        <v>315.0</v>
      </c>
      <c r="M167" s="10">
        <v>5.7</v>
      </c>
      <c r="N167" s="11">
        <f t="shared" si="1"/>
        <v>350</v>
      </c>
      <c r="O167" s="11">
        <f t="shared" si="2"/>
        <v>91.50321439</v>
      </c>
      <c r="P167" s="12">
        <f t="shared" si="3"/>
        <v>0.6866618661</v>
      </c>
      <c r="Q167" s="13">
        <f t="shared" si="18"/>
        <v>308.0845795</v>
      </c>
      <c r="R167" s="14">
        <f t="shared" si="5"/>
        <v>4</v>
      </c>
      <c r="S167" s="14">
        <f t="shared" si="6"/>
        <v>1540.422897</v>
      </c>
      <c r="T167" s="14">
        <f t="shared" si="7"/>
        <v>3.43330933</v>
      </c>
      <c r="U167" s="15">
        <f t="shared" si="8"/>
        <v>0.8802416556</v>
      </c>
    </row>
    <row r="168" hidden="1">
      <c r="A168" s="4" t="s">
        <v>248</v>
      </c>
      <c r="B168" s="4" t="s">
        <v>81</v>
      </c>
      <c r="C168" s="4">
        <v>1962.0</v>
      </c>
      <c r="D168" s="4"/>
      <c r="E168" s="4" t="b">
        <v>1</v>
      </c>
      <c r="F168" s="4" t="b">
        <v>0</v>
      </c>
      <c r="G168" s="4" t="b">
        <v>0</v>
      </c>
      <c r="H168" s="4">
        <v>275.0</v>
      </c>
      <c r="I168" s="4">
        <v>35.0</v>
      </c>
      <c r="J168" s="4">
        <v>413.0</v>
      </c>
      <c r="K168" s="4">
        <v>373.2</v>
      </c>
      <c r="L168" s="4">
        <v>313.0</v>
      </c>
      <c r="M168" s="4">
        <v>4.71</v>
      </c>
      <c r="N168" s="5">
        <f t="shared" si="1"/>
        <v>310</v>
      </c>
      <c r="O168" s="5">
        <f t="shared" si="2"/>
        <v>92.14481588</v>
      </c>
      <c r="P168" s="6">
        <f t="shared" si="3"/>
        <v>0.7203968027</v>
      </c>
      <c r="Q168" s="7">
        <f t="shared" si="18"/>
        <v>268.8520868</v>
      </c>
      <c r="R168" s="8">
        <f t="shared" si="5"/>
        <v>4</v>
      </c>
      <c r="S168" s="8">
        <f t="shared" si="6"/>
        <v>1344.260434</v>
      </c>
      <c r="T168" s="8">
        <f t="shared" si="7"/>
        <v>3.601984014</v>
      </c>
      <c r="U168" s="9">
        <f t="shared" si="8"/>
        <v>0.867264796</v>
      </c>
    </row>
    <row r="169" hidden="1">
      <c r="A169" s="10" t="s">
        <v>249</v>
      </c>
      <c r="B169" s="10" t="s">
        <v>83</v>
      </c>
      <c r="C169" s="10">
        <v>1962.0</v>
      </c>
      <c r="D169" s="10"/>
      <c r="E169" s="10" t="b">
        <v>1</v>
      </c>
      <c r="F169" s="10" t="b">
        <v>0</v>
      </c>
      <c r="G169" s="10" t="b">
        <v>1</v>
      </c>
      <c r="H169" s="10">
        <v>400.0</v>
      </c>
      <c r="I169" s="10">
        <v>200.0</v>
      </c>
      <c r="J169" s="10">
        <v>240.0</v>
      </c>
      <c r="K169" s="10">
        <v>161.86</v>
      </c>
      <c r="L169" s="10">
        <v>323.0</v>
      </c>
      <c r="M169" s="10">
        <v>4.2</v>
      </c>
      <c r="N169" s="11">
        <f t="shared" si="1"/>
        <v>600</v>
      </c>
      <c r="O169" s="11">
        <f t="shared" si="2"/>
        <v>68.77136073</v>
      </c>
      <c r="P169" s="12">
        <f t="shared" si="3"/>
        <v>1.203867516</v>
      </c>
      <c r="Q169" s="13">
        <f t="shared" si="18"/>
        <v>194.8579961</v>
      </c>
      <c r="R169" s="14">
        <f t="shared" si="5"/>
        <v>4</v>
      </c>
      <c r="S169" s="14">
        <f t="shared" si="6"/>
        <v>974.2899806</v>
      </c>
      <c r="T169" s="14">
        <f t="shared" si="7"/>
        <v>6.019337579</v>
      </c>
      <c r="U169" s="15">
        <f t="shared" si="8"/>
        <v>0.3247633269</v>
      </c>
    </row>
    <row r="170" hidden="1">
      <c r="A170" s="4" t="s">
        <v>250</v>
      </c>
      <c r="B170" s="4" t="s">
        <v>154</v>
      </c>
      <c r="C170" s="4">
        <v>1962.0</v>
      </c>
      <c r="D170" s="4"/>
      <c r="E170" s="4" t="b">
        <v>1</v>
      </c>
      <c r="F170" s="4" t="b">
        <v>0</v>
      </c>
      <c r="G170" s="4" t="b">
        <v>1</v>
      </c>
      <c r="H170" s="4">
        <v>150.0</v>
      </c>
      <c r="I170" s="4">
        <v>-23.0</v>
      </c>
      <c r="J170" s="4">
        <v>134.26</v>
      </c>
      <c r="K170" s="4">
        <v>71.17</v>
      </c>
      <c r="L170" s="4">
        <v>290.5</v>
      </c>
      <c r="M170" s="4">
        <v>3.48</v>
      </c>
      <c r="N170" s="5">
        <f t="shared" si="1"/>
        <v>127</v>
      </c>
      <c r="O170" s="5">
        <f t="shared" si="2"/>
        <v>54.05422513</v>
      </c>
      <c r="P170" s="6">
        <f t="shared" si="3"/>
        <v>1.796909695</v>
      </c>
      <c r="Q170" s="7">
        <f t="shared" si="18"/>
        <v>127.886063</v>
      </c>
      <c r="R170" s="8">
        <f t="shared" si="5"/>
        <v>4</v>
      </c>
      <c r="S170" s="8">
        <f t="shared" si="6"/>
        <v>639.4303149</v>
      </c>
      <c r="T170" s="8">
        <f t="shared" si="7"/>
        <v>8.984548474</v>
      </c>
      <c r="U170" s="9">
        <f t="shared" si="8"/>
        <v>1.006976874</v>
      </c>
    </row>
    <row r="171" hidden="1">
      <c r="A171" s="10" t="s">
        <v>251</v>
      </c>
      <c r="B171" s="10" t="s">
        <v>88</v>
      </c>
      <c r="C171" s="10">
        <v>1962.0</v>
      </c>
      <c r="D171" s="10"/>
      <c r="E171" s="10" t="b">
        <v>0</v>
      </c>
      <c r="F171" s="10" t="b">
        <v>0</v>
      </c>
      <c r="G171" s="10" t="b">
        <v>1</v>
      </c>
      <c r="H171" s="10">
        <v>100.0</v>
      </c>
      <c r="I171" s="10">
        <v>10.0</v>
      </c>
      <c r="J171" s="10">
        <v>80.0</v>
      </c>
      <c r="K171" s="10">
        <v>33.7</v>
      </c>
      <c r="L171" s="10">
        <v>272.5</v>
      </c>
      <c r="M171" s="10">
        <v>1.4</v>
      </c>
      <c r="N171" s="11">
        <f t="shared" si="1"/>
        <v>110</v>
      </c>
      <c r="O171" s="11">
        <f t="shared" si="2"/>
        <v>42.95554535</v>
      </c>
      <c r="P171" s="12">
        <f t="shared" si="3"/>
        <v>2.476447661</v>
      </c>
      <c r="Q171" s="13">
        <f t="shared" si="18"/>
        <v>83.45628618</v>
      </c>
      <c r="R171" s="14">
        <f t="shared" si="5"/>
        <v>1.75</v>
      </c>
      <c r="S171" s="14">
        <f t="shared" si="6"/>
        <v>229.504787</v>
      </c>
      <c r="T171" s="14">
        <f t="shared" si="7"/>
        <v>6.810231068</v>
      </c>
      <c r="U171" s="15">
        <f t="shared" si="8"/>
        <v>0.7586935108</v>
      </c>
    </row>
    <row r="172" hidden="1">
      <c r="A172" s="4" t="s">
        <v>252</v>
      </c>
      <c r="B172" s="4" t="s">
        <v>88</v>
      </c>
      <c r="C172" s="4">
        <v>1962.0</v>
      </c>
      <c r="D172" s="4"/>
      <c r="E172" s="4" t="b">
        <v>0</v>
      </c>
      <c r="F172" s="4" t="b">
        <v>0</v>
      </c>
      <c r="G172" s="4" t="b">
        <v>1</v>
      </c>
      <c r="H172" s="4">
        <v>100.0</v>
      </c>
      <c r="I172" s="4">
        <v>-30.0</v>
      </c>
      <c r="J172" s="4">
        <v>80.0</v>
      </c>
      <c r="K172" s="4">
        <v>33.1</v>
      </c>
      <c r="L172" s="4">
        <v>265.0</v>
      </c>
      <c r="M172" s="4">
        <v>1.4</v>
      </c>
      <c r="N172" s="5">
        <f t="shared" si="1"/>
        <v>70</v>
      </c>
      <c r="O172" s="5">
        <f t="shared" si="2"/>
        <v>42.19075819</v>
      </c>
      <c r="P172" s="6">
        <f t="shared" si="3"/>
        <v>2.484417789</v>
      </c>
      <c r="Q172" s="7">
        <f t="shared" si="18"/>
        <v>82.23422882</v>
      </c>
      <c r="R172" s="8">
        <f t="shared" si="5"/>
        <v>1.75</v>
      </c>
      <c r="S172" s="8">
        <f t="shared" si="6"/>
        <v>226.1441293</v>
      </c>
      <c r="T172" s="8">
        <f t="shared" si="7"/>
        <v>6.83214892</v>
      </c>
      <c r="U172" s="9">
        <f t="shared" si="8"/>
        <v>1.174774697</v>
      </c>
    </row>
    <row r="173" hidden="1">
      <c r="A173" s="10" t="s">
        <v>253</v>
      </c>
      <c r="B173" s="10" t="s">
        <v>212</v>
      </c>
      <c r="C173" s="10">
        <v>1962.0</v>
      </c>
      <c r="D173" s="10"/>
      <c r="E173" s="10" t="b">
        <v>0</v>
      </c>
      <c r="F173" s="10" t="b">
        <v>0</v>
      </c>
      <c r="G173" s="10" t="b">
        <v>1</v>
      </c>
      <c r="H173" s="10">
        <v>150.0</v>
      </c>
      <c r="I173" s="10">
        <v>15.0</v>
      </c>
      <c r="J173" s="10">
        <v>83.9</v>
      </c>
      <c r="K173" s="10">
        <v>34.176</v>
      </c>
      <c r="L173" s="10">
        <v>302.0</v>
      </c>
      <c r="M173" s="10">
        <v>1.03</v>
      </c>
      <c r="N173" s="11">
        <f t="shared" si="1"/>
        <v>165</v>
      </c>
      <c r="O173" s="11">
        <f t="shared" si="2"/>
        <v>41.53733158</v>
      </c>
      <c r="P173" s="12">
        <f t="shared" si="3"/>
        <v>2.598898718</v>
      </c>
      <c r="Q173" s="13">
        <f t="shared" si="18"/>
        <v>88.8199626</v>
      </c>
      <c r="R173" s="14">
        <f t="shared" si="5"/>
        <v>1.75</v>
      </c>
      <c r="S173" s="14">
        <f t="shared" si="6"/>
        <v>244.2548971</v>
      </c>
      <c r="T173" s="14">
        <f t="shared" si="7"/>
        <v>7.146971476</v>
      </c>
      <c r="U173" s="15">
        <f t="shared" si="8"/>
        <v>0.5383028036</v>
      </c>
    </row>
    <row r="174" hidden="1">
      <c r="A174" s="4" t="s">
        <v>254</v>
      </c>
      <c r="B174" s="4" t="s">
        <v>100</v>
      </c>
      <c r="C174" s="4">
        <v>1962.0</v>
      </c>
      <c r="D174" s="4"/>
      <c r="E174" s="4" t="b">
        <v>1</v>
      </c>
      <c r="F174" s="4" t="b">
        <v>0</v>
      </c>
      <c r="G174" s="4" t="b">
        <v>0</v>
      </c>
      <c r="H174" s="4">
        <v>15.0</v>
      </c>
      <c r="I174" s="4">
        <v>1.0</v>
      </c>
      <c r="J174" s="4">
        <v>21.8</v>
      </c>
      <c r="K174" s="4">
        <v>4.524</v>
      </c>
      <c r="L174" s="4">
        <v>246.0</v>
      </c>
      <c r="M174" s="4">
        <v>2.5</v>
      </c>
      <c r="N174" s="5">
        <f t="shared" si="1"/>
        <v>16</v>
      </c>
      <c r="O174" s="5">
        <f t="shared" si="2"/>
        <v>21.16145016</v>
      </c>
      <c r="P174" s="6">
        <f t="shared" si="3"/>
        <v>8.509701929</v>
      </c>
      <c r="Q174" s="7">
        <f t="shared" si="18"/>
        <v>38.49789153</v>
      </c>
      <c r="R174" s="8">
        <f t="shared" si="5"/>
        <v>4</v>
      </c>
      <c r="S174" s="8">
        <f t="shared" si="6"/>
        <v>192.4894576</v>
      </c>
      <c r="T174" s="8">
        <f t="shared" si="7"/>
        <v>42.54850964</v>
      </c>
      <c r="U174" s="9">
        <f t="shared" si="8"/>
        <v>2.40611822</v>
      </c>
    </row>
    <row r="175" hidden="1">
      <c r="A175" s="10" t="s">
        <v>255</v>
      </c>
      <c r="B175" s="10" t="s">
        <v>256</v>
      </c>
      <c r="C175" s="10">
        <v>1962.0</v>
      </c>
      <c r="D175" s="10"/>
      <c r="E175" s="10" t="b">
        <v>0</v>
      </c>
      <c r="F175" s="10" t="b">
        <v>0</v>
      </c>
      <c r="G175" s="10" t="b">
        <v>1</v>
      </c>
      <c r="H175" s="10">
        <v>50.0</v>
      </c>
      <c r="I175" s="10">
        <v>0.0</v>
      </c>
      <c r="J175" s="10">
        <v>57.5</v>
      </c>
      <c r="K175" s="10">
        <v>0.9608</v>
      </c>
      <c r="L175" s="10">
        <v>255.8</v>
      </c>
      <c r="M175" s="10">
        <v>0.65</v>
      </c>
      <c r="N175" s="11">
        <f t="shared" si="1"/>
        <v>50</v>
      </c>
      <c r="O175" s="11">
        <f t="shared" si="2"/>
        <v>1.703901451</v>
      </c>
      <c r="P175" s="12">
        <f t="shared" si="3"/>
        <v>64.95618329</v>
      </c>
      <c r="Q175" s="13">
        <f t="shared" si="18"/>
        <v>62.4099009</v>
      </c>
      <c r="R175" s="14">
        <f t="shared" si="5"/>
        <v>1.75</v>
      </c>
      <c r="S175" s="14">
        <f t="shared" si="6"/>
        <v>171.6272275</v>
      </c>
      <c r="T175" s="14">
        <f t="shared" si="7"/>
        <v>178.629504</v>
      </c>
      <c r="U175" s="15">
        <f t="shared" si="8"/>
        <v>1.248198018</v>
      </c>
    </row>
    <row r="176" hidden="1">
      <c r="A176" s="4" t="s">
        <v>257</v>
      </c>
      <c r="B176" s="4" t="s">
        <v>258</v>
      </c>
      <c r="C176" s="4">
        <v>1963.0</v>
      </c>
      <c r="D176" s="4"/>
      <c r="E176" s="4" t="b">
        <v>1</v>
      </c>
      <c r="F176" s="4" t="b">
        <v>0</v>
      </c>
      <c r="G176" s="4" t="b">
        <v>0</v>
      </c>
      <c r="H176" s="4">
        <v>600.0</v>
      </c>
      <c r="I176" s="4">
        <v>0.0</v>
      </c>
      <c r="J176" s="4">
        <v>1800.0</v>
      </c>
      <c r="K176" s="4">
        <v>1947.53</v>
      </c>
      <c r="L176" s="4">
        <v>290.0</v>
      </c>
      <c r="M176" s="4">
        <v>5.0</v>
      </c>
      <c r="N176" s="5">
        <f t="shared" si="1"/>
        <v>600</v>
      </c>
      <c r="O176" s="5">
        <f t="shared" si="2"/>
        <v>110.3293284</v>
      </c>
      <c r="P176" s="6">
        <f t="shared" si="3"/>
        <v>0.3254151696</v>
      </c>
      <c r="Q176" s="7">
        <f t="shared" si="18"/>
        <v>633.7558053</v>
      </c>
      <c r="R176" s="8">
        <f t="shared" si="5"/>
        <v>4</v>
      </c>
      <c r="S176" s="8">
        <f t="shared" si="6"/>
        <v>3168.779027</v>
      </c>
      <c r="T176" s="8">
        <f t="shared" si="7"/>
        <v>1.627075848</v>
      </c>
      <c r="U176" s="9">
        <f t="shared" si="8"/>
        <v>1.056259676</v>
      </c>
    </row>
    <row r="177" hidden="1">
      <c r="A177" s="10" t="s">
        <v>259</v>
      </c>
      <c r="B177" s="10" t="s">
        <v>214</v>
      </c>
      <c r="C177" s="10">
        <v>1963.0</v>
      </c>
      <c r="D177" s="10"/>
      <c r="E177" s="10" t="b">
        <v>1</v>
      </c>
      <c r="F177" s="10" t="b">
        <v>0</v>
      </c>
      <c r="G177" s="10" t="b">
        <v>0</v>
      </c>
      <c r="H177" s="10">
        <v>590.0</v>
      </c>
      <c r="I177" s="10">
        <v>10.0</v>
      </c>
      <c r="J177" s="10">
        <v>1492.0</v>
      </c>
      <c r="K177" s="10">
        <v>1628.0</v>
      </c>
      <c r="L177" s="10">
        <v>318.0</v>
      </c>
      <c r="M177" s="10">
        <v>7.85</v>
      </c>
      <c r="N177" s="11">
        <f t="shared" si="1"/>
        <v>600</v>
      </c>
      <c r="O177" s="11">
        <f t="shared" si="2"/>
        <v>111.2666213</v>
      </c>
      <c r="P177" s="12">
        <f t="shared" si="3"/>
        <v>0.3786771794</v>
      </c>
      <c r="Q177" s="13">
        <f t="shared" si="18"/>
        <v>616.486448</v>
      </c>
      <c r="R177" s="14">
        <f t="shared" si="5"/>
        <v>4</v>
      </c>
      <c r="S177" s="14">
        <f t="shared" si="6"/>
        <v>3082.43224</v>
      </c>
      <c r="T177" s="14">
        <f t="shared" si="7"/>
        <v>1.893385897</v>
      </c>
      <c r="U177" s="15">
        <f t="shared" si="8"/>
        <v>1.027477413</v>
      </c>
    </row>
    <row r="178" hidden="1">
      <c r="A178" s="4" t="s">
        <v>260</v>
      </c>
      <c r="B178" s="4" t="s">
        <v>179</v>
      </c>
      <c r="C178" s="4">
        <v>1963.0</v>
      </c>
      <c r="D178" s="4"/>
      <c r="E178" s="4" t="b">
        <v>1</v>
      </c>
      <c r="F178" s="4" t="b">
        <v>0</v>
      </c>
      <c r="G178" s="4" t="b">
        <v>0</v>
      </c>
      <c r="H178" s="4">
        <v>330.0</v>
      </c>
      <c r="I178" s="4">
        <v>30.0</v>
      </c>
      <c r="J178" s="4">
        <v>576.0</v>
      </c>
      <c r="K178" s="4">
        <v>881.3</v>
      </c>
      <c r="L178" s="4">
        <v>301.4</v>
      </c>
      <c r="M178" s="4">
        <v>8.34</v>
      </c>
      <c r="N178" s="5">
        <f t="shared" si="1"/>
        <v>360</v>
      </c>
      <c r="O178" s="5">
        <f t="shared" si="2"/>
        <v>156.0201208</v>
      </c>
      <c r="P178" s="6">
        <f t="shared" si="3"/>
        <v>0.3869440745</v>
      </c>
      <c r="Q178" s="7">
        <f t="shared" si="18"/>
        <v>341.0138129</v>
      </c>
      <c r="R178" s="8">
        <f t="shared" si="5"/>
        <v>4</v>
      </c>
      <c r="S178" s="8">
        <f t="shared" si="6"/>
        <v>1705.069064</v>
      </c>
      <c r="T178" s="8">
        <f t="shared" si="7"/>
        <v>1.934720373</v>
      </c>
      <c r="U178" s="9">
        <f t="shared" si="8"/>
        <v>0.9472605913</v>
      </c>
    </row>
    <row r="179" hidden="1">
      <c r="A179" s="10" t="s">
        <v>261</v>
      </c>
      <c r="B179" s="10" t="s">
        <v>217</v>
      </c>
      <c r="C179" s="10">
        <v>1963.0</v>
      </c>
      <c r="D179" s="10"/>
      <c r="E179" s="10" t="b">
        <v>1</v>
      </c>
      <c r="F179" s="10" t="b">
        <v>0</v>
      </c>
      <c r="G179" s="10" t="b">
        <v>1</v>
      </c>
      <c r="H179" s="10">
        <v>350.0</v>
      </c>
      <c r="I179" s="10">
        <v>30.0</v>
      </c>
      <c r="J179" s="10">
        <v>715.0</v>
      </c>
      <c r="K179" s="10">
        <v>940.8</v>
      </c>
      <c r="L179" s="10">
        <v>317.6</v>
      </c>
      <c r="M179" s="10">
        <v>8.92</v>
      </c>
      <c r="N179" s="11">
        <f t="shared" si="1"/>
        <v>380</v>
      </c>
      <c r="O179" s="11">
        <f t="shared" si="2"/>
        <v>134.1746868</v>
      </c>
      <c r="P179" s="12">
        <f t="shared" si="3"/>
        <v>0.4262120808</v>
      </c>
      <c r="Q179" s="13">
        <f t="shared" si="18"/>
        <v>400.9803256</v>
      </c>
      <c r="R179" s="14">
        <f t="shared" si="5"/>
        <v>4</v>
      </c>
      <c r="S179" s="14">
        <f t="shared" si="6"/>
        <v>2004.901628</v>
      </c>
      <c r="T179" s="14">
        <f t="shared" si="7"/>
        <v>2.131060404</v>
      </c>
      <c r="U179" s="15">
        <f t="shared" si="8"/>
        <v>1.055211383</v>
      </c>
    </row>
    <row r="180" hidden="1">
      <c r="A180" s="4" t="s">
        <v>262</v>
      </c>
      <c r="B180" s="4" t="s">
        <v>76</v>
      </c>
      <c r="C180" s="4">
        <v>1963.0</v>
      </c>
      <c r="D180" s="4"/>
      <c r="E180" s="4" t="b">
        <v>1</v>
      </c>
      <c r="F180" s="4" t="b">
        <v>0</v>
      </c>
      <c r="G180" s="4" t="b">
        <v>0</v>
      </c>
      <c r="H180" s="4">
        <v>300.0</v>
      </c>
      <c r="I180" s="4">
        <v>50.0</v>
      </c>
      <c r="J180" s="4">
        <v>912.17</v>
      </c>
      <c r="K180" s="4">
        <v>872.95983</v>
      </c>
      <c r="L180" s="4">
        <v>290.93</v>
      </c>
      <c r="M180" s="4">
        <v>3.79</v>
      </c>
      <c r="N180" s="5">
        <f t="shared" si="1"/>
        <v>350</v>
      </c>
      <c r="O180" s="5">
        <f t="shared" si="2"/>
        <v>97.58831022</v>
      </c>
      <c r="P180" s="6">
        <f t="shared" si="3"/>
        <v>0.4705540722</v>
      </c>
      <c r="Q180" s="7">
        <f t="shared" si="18"/>
        <v>410.7748029</v>
      </c>
      <c r="R180" s="8">
        <f t="shared" si="5"/>
        <v>4</v>
      </c>
      <c r="S180" s="8">
        <f t="shared" si="6"/>
        <v>2053.874014</v>
      </c>
      <c r="T180" s="8">
        <f t="shared" si="7"/>
        <v>2.352770361</v>
      </c>
      <c r="U180" s="9">
        <f t="shared" si="8"/>
        <v>1.173642294</v>
      </c>
    </row>
    <row r="181" hidden="1">
      <c r="A181" s="10" t="s">
        <v>263</v>
      </c>
      <c r="B181" s="10" t="s">
        <v>169</v>
      </c>
      <c r="C181" s="10">
        <v>1963.0</v>
      </c>
      <c r="D181" s="10"/>
      <c r="E181" s="10" t="b">
        <v>1</v>
      </c>
      <c r="F181" s="10" t="b">
        <v>0</v>
      </c>
      <c r="G181" s="10" t="b">
        <v>0</v>
      </c>
      <c r="H181" s="10">
        <v>300.0</v>
      </c>
      <c r="I181" s="10">
        <v>20.0</v>
      </c>
      <c r="J181" s="10">
        <v>826.0</v>
      </c>
      <c r="K181" s="10">
        <v>748.2</v>
      </c>
      <c r="L181" s="10">
        <v>278.5</v>
      </c>
      <c r="M181" s="10">
        <v>5.85</v>
      </c>
      <c r="N181" s="11">
        <f t="shared" si="1"/>
        <v>320</v>
      </c>
      <c r="O181" s="11">
        <f t="shared" si="2"/>
        <v>92.36703006</v>
      </c>
      <c r="P181" s="12">
        <f t="shared" si="3"/>
        <v>0.5246312108</v>
      </c>
      <c r="Q181" s="13">
        <f t="shared" si="18"/>
        <v>392.5290719</v>
      </c>
      <c r="R181" s="14">
        <f t="shared" si="5"/>
        <v>4</v>
      </c>
      <c r="S181" s="14">
        <f t="shared" si="6"/>
        <v>1962.64536</v>
      </c>
      <c r="T181" s="14">
        <f t="shared" si="7"/>
        <v>2.623156054</v>
      </c>
      <c r="U181" s="15">
        <f t="shared" si="8"/>
        <v>1.22665335</v>
      </c>
    </row>
    <row r="182" hidden="1">
      <c r="A182" s="4" t="s">
        <v>264</v>
      </c>
      <c r="B182" s="4" t="s">
        <v>169</v>
      </c>
      <c r="C182" s="4">
        <v>1963.0</v>
      </c>
      <c r="D182" s="4"/>
      <c r="E182" s="4" t="b">
        <v>1</v>
      </c>
      <c r="F182" s="4" t="b">
        <v>0</v>
      </c>
      <c r="G182" s="4" t="b">
        <v>1</v>
      </c>
      <c r="H182" s="4">
        <v>300.0</v>
      </c>
      <c r="I182" s="4">
        <v>40.0</v>
      </c>
      <c r="J182" s="4">
        <v>886.0</v>
      </c>
      <c r="K182" s="4">
        <v>784.8</v>
      </c>
      <c r="L182" s="4">
        <v>290.7</v>
      </c>
      <c r="M182" s="4">
        <v>5.85</v>
      </c>
      <c r="N182" s="5">
        <f t="shared" si="1"/>
        <v>340</v>
      </c>
      <c r="O182" s="5">
        <f t="shared" si="2"/>
        <v>90.32429815</v>
      </c>
      <c r="P182" s="6">
        <f t="shared" si="3"/>
        <v>0.5332751373</v>
      </c>
      <c r="Q182" s="7">
        <f t="shared" si="18"/>
        <v>418.5143277</v>
      </c>
      <c r="R182" s="8">
        <f t="shared" si="5"/>
        <v>4</v>
      </c>
      <c r="S182" s="8">
        <f t="shared" si="6"/>
        <v>2092.571639</v>
      </c>
      <c r="T182" s="8">
        <f t="shared" si="7"/>
        <v>2.666375686</v>
      </c>
      <c r="U182" s="9">
        <f t="shared" si="8"/>
        <v>1.230924493</v>
      </c>
    </row>
    <row r="183" hidden="1">
      <c r="A183" s="10" t="s">
        <v>265</v>
      </c>
      <c r="B183" s="10" t="s">
        <v>160</v>
      </c>
      <c r="C183" s="10">
        <v>1964.0</v>
      </c>
      <c r="D183" s="10"/>
      <c r="E183" s="10" t="b">
        <v>1</v>
      </c>
      <c r="F183" s="10" t="b">
        <v>0</v>
      </c>
      <c r="G183" s="10" t="b">
        <v>0</v>
      </c>
      <c r="H183" s="10">
        <v>250.0</v>
      </c>
      <c r="I183" s="10">
        <v>250.0</v>
      </c>
      <c r="J183" s="10">
        <v>713.0</v>
      </c>
      <c r="K183" s="10">
        <v>1097.2</v>
      </c>
      <c r="L183" s="10">
        <v>296.0</v>
      </c>
      <c r="M183" s="10">
        <v>5.56</v>
      </c>
      <c r="N183" s="11">
        <f t="shared" si="1"/>
        <v>500</v>
      </c>
      <c r="O183" s="11">
        <f t="shared" si="2"/>
        <v>156.9190218</v>
      </c>
      <c r="P183" s="12">
        <f t="shared" si="3"/>
        <v>0.3361211241</v>
      </c>
      <c r="Q183" s="13">
        <f t="shared" si="18"/>
        <v>368.7920973</v>
      </c>
      <c r="R183" s="14">
        <f t="shared" si="5"/>
        <v>4</v>
      </c>
      <c r="S183" s="14">
        <f t="shared" si="6"/>
        <v>1843.960487</v>
      </c>
      <c r="T183" s="14">
        <f t="shared" si="7"/>
        <v>1.68060562</v>
      </c>
      <c r="U183" s="15">
        <f t="shared" si="8"/>
        <v>0.7375841946</v>
      </c>
    </row>
    <row r="184" hidden="1">
      <c r="A184" s="4" t="s">
        <v>266</v>
      </c>
      <c r="B184" s="4" t="s">
        <v>267</v>
      </c>
      <c r="C184" s="4">
        <v>1964.0</v>
      </c>
      <c r="D184" s="4"/>
      <c r="E184" s="4" t="b">
        <v>1</v>
      </c>
      <c r="F184" s="4" t="b">
        <v>0</v>
      </c>
      <c r="G184" s="4" t="b">
        <v>0</v>
      </c>
      <c r="H184" s="17"/>
      <c r="I184" s="4">
        <v>0.0</v>
      </c>
      <c r="J184" s="4">
        <v>760.0</v>
      </c>
      <c r="K184" s="4">
        <v>1074.0</v>
      </c>
      <c r="L184" s="4">
        <v>306.0</v>
      </c>
      <c r="M184" s="4">
        <v>14.7</v>
      </c>
      <c r="N184" s="5">
        <f t="shared" si="1"/>
        <v>0</v>
      </c>
      <c r="O184" s="5">
        <f t="shared" si="2"/>
        <v>144.1020013</v>
      </c>
      <c r="P184" s="6">
        <f t="shared" si="3"/>
        <v>0.4029439479</v>
      </c>
      <c r="Q184" s="7">
        <f t="shared" si="18"/>
        <v>432.7618</v>
      </c>
      <c r="R184" s="8">
        <f t="shared" si="5"/>
        <v>4</v>
      </c>
      <c r="S184" s="8">
        <f t="shared" si="6"/>
        <v>2163.809</v>
      </c>
      <c r="T184" s="8">
        <f t="shared" si="7"/>
        <v>2.014719739</v>
      </c>
      <c r="U184" s="9" t="str">
        <f t="shared" si="8"/>
        <v>#N/A</v>
      </c>
    </row>
    <row r="185" hidden="1">
      <c r="A185" s="10" t="s">
        <v>268</v>
      </c>
      <c r="B185" s="10" t="s">
        <v>219</v>
      </c>
      <c r="C185" s="10">
        <v>1964.0</v>
      </c>
      <c r="D185" s="10"/>
      <c r="E185" s="10" t="b">
        <v>1</v>
      </c>
      <c r="F185" s="10" t="b">
        <v>0</v>
      </c>
      <c r="G185" s="10" t="b">
        <v>0</v>
      </c>
      <c r="H185" s="10">
        <v>250.0</v>
      </c>
      <c r="I185" s="10">
        <v>5.0</v>
      </c>
      <c r="J185" s="10">
        <v>911.0</v>
      </c>
      <c r="K185" s="10">
        <v>950.19</v>
      </c>
      <c r="L185" s="10">
        <v>295.0</v>
      </c>
      <c r="M185" s="10">
        <v>4.52</v>
      </c>
      <c r="N185" s="11">
        <f t="shared" si="1"/>
        <v>255</v>
      </c>
      <c r="O185" s="11">
        <f t="shared" si="2"/>
        <v>106.3583036</v>
      </c>
      <c r="P185" s="12">
        <f t="shared" si="3"/>
        <v>0.4413283861</v>
      </c>
      <c r="Q185" s="13">
        <f t="shared" si="18"/>
        <v>419.3458191</v>
      </c>
      <c r="R185" s="14">
        <f t="shared" si="5"/>
        <v>4</v>
      </c>
      <c r="S185" s="14">
        <f t="shared" si="6"/>
        <v>2096.729096</v>
      </c>
      <c r="T185" s="14">
        <f t="shared" si="7"/>
        <v>2.20664193</v>
      </c>
      <c r="U185" s="15">
        <f t="shared" si="8"/>
        <v>1.644493408</v>
      </c>
    </row>
    <row r="186" hidden="1">
      <c r="A186" s="4" t="s">
        <v>269</v>
      </c>
      <c r="B186" s="4" t="s">
        <v>270</v>
      </c>
      <c r="C186" s="4">
        <v>1964.0</v>
      </c>
      <c r="D186" s="4"/>
      <c r="E186" s="4" t="b">
        <v>1</v>
      </c>
      <c r="F186" s="4" t="b">
        <v>0</v>
      </c>
      <c r="G186" s="4" t="b">
        <v>0</v>
      </c>
      <c r="H186" s="17"/>
      <c r="I186" s="4">
        <v>0.0</v>
      </c>
      <c r="J186" s="4">
        <v>1070.0</v>
      </c>
      <c r="K186" s="4">
        <v>1117.9</v>
      </c>
      <c r="L186" s="4">
        <v>318.0</v>
      </c>
      <c r="M186" s="4">
        <v>14.7</v>
      </c>
      <c r="N186" s="5">
        <f t="shared" si="1"/>
        <v>0</v>
      </c>
      <c r="O186" s="5">
        <f t="shared" si="2"/>
        <v>106.5365188</v>
      </c>
      <c r="P186" s="6">
        <f t="shared" si="3"/>
        <v>0.4825333535</v>
      </c>
      <c r="Q186" s="7">
        <f t="shared" si="18"/>
        <v>539.4240359</v>
      </c>
      <c r="R186" s="8">
        <f t="shared" si="5"/>
        <v>4</v>
      </c>
      <c r="S186" s="8">
        <f t="shared" si="6"/>
        <v>2697.120179</v>
      </c>
      <c r="T186" s="8">
        <f t="shared" si="7"/>
        <v>2.412666767</v>
      </c>
      <c r="U186" s="9" t="str">
        <f t="shared" si="8"/>
        <v>#N/A</v>
      </c>
    </row>
    <row r="187" hidden="1">
      <c r="A187" s="10" t="s">
        <v>271</v>
      </c>
      <c r="B187" s="10" t="s">
        <v>272</v>
      </c>
      <c r="C187" s="10">
        <v>1964.0</v>
      </c>
      <c r="D187" s="10"/>
      <c r="E187" s="10" t="b">
        <v>1</v>
      </c>
      <c r="F187" s="10" t="b">
        <v>0</v>
      </c>
      <c r="G187" s="10" t="b">
        <v>0</v>
      </c>
      <c r="H187" s="10">
        <v>295.0</v>
      </c>
      <c r="I187" s="10">
        <v>0.0</v>
      </c>
      <c r="J187" s="10">
        <v>389.5</v>
      </c>
      <c r="K187" s="10">
        <v>558.9</v>
      </c>
      <c r="L187" s="10">
        <v>311.0</v>
      </c>
      <c r="M187" s="10">
        <v>14.7</v>
      </c>
      <c r="N187" s="11">
        <f t="shared" si="1"/>
        <v>295</v>
      </c>
      <c r="O187" s="11">
        <f t="shared" si="2"/>
        <v>146.3207676</v>
      </c>
      <c r="P187" s="12">
        <f t="shared" si="3"/>
        <v>0.526599213</v>
      </c>
      <c r="Q187" s="13">
        <f t="shared" si="18"/>
        <v>294.3163002</v>
      </c>
      <c r="R187" s="14">
        <f t="shared" si="5"/>
        <v>4</v>
      </c>
      <c r="S187" s="14">
        <f t="shared" si="6"/>
        <v>1471.581501</v>
      </c>
      <c r="T187" s="14">
        <f t="shared" si="7"/>
        <v>2.632996065</v>
      </c>
      <c r="U187" s="15">
        <f t="shared" si="8"/>
        <v>0.9976823734</v>
      </c>
    </row>
    <row r="188" hidden="1">
      <c r="A188" s="4" t="s">
        <v>273</v>
      </c>
      <c r="B188" s="4" t="s">
        <v>241</v>
      </c>
      <c r="C188" s="4">
        <v>1963.0</v>
      </c>
      <c r="D188" s="4" t="b">
        <v>1</v>
      </c>
      <c r="E188" s="4" t="b">
        <v>1</v>
      </c>
      <c r="F188" s="4" t="b">
        <v>0</v>
      </c>
      <c r="G188" s="4" t="b">
        <v>1</v>
      </c>
      <c r="H188" s="4">
        <v>500.0</v>
      </c>
      <c r="I188" s="4">
        <v>50.0</v>
      </c>
      <c r="J188" s="4">
        <v>131.0</v>
      </c>
      <c r="K188" s="4">
        <v>66.7</v>
      </c>
      <c r="L188" s="4">
        <v>427.0</v>
      </c>
      <c r="M188" s="4">
        <v>2.07</v>
      </c>
      <c r="N188" s="5">
        <f t="shared" si="1"/>
        <v>550</v>
      </c>
      <c r="O188" s="5">
        <f t="shared" si="2"/>
        <v>51.91990168</v>
      </c>
      <c r="P188" s="6">
        <f t="shared" si="3"/>
        <v>11.92762625</v>
      </c>
      <c r="Q188" s="7">
        <f t="shared" ref="Q188:Q189" si="19">0.9*(0.00015*J188*L188*M188+797)+0.1*(43.1*POW(J188,0.549))</f>
        <v>795.572671</v>
      </c>
      <c r="R188" s="8">
        <f t="shared" si="5"/>
        <v>4</v>
      </c>
      <c r="S188" s="8">
        <f t="shared" si="6"/>
        <v>3977.863355</v>
      </c>
      <c r="T188" s="8">
        <f t="shared" si="7"/>
        <v>59.63813126</v>
      </c>
      <c r="U188" s="9">
        <f t="shared" si="8"/>
        <v>1.446495765</v>
      </c>
    </row>
    <row r="189" hidden="1">
      <c r="A189" s="10" t="s">
        <v>274</v>
      </c>
      <c r="B189" s="10" t="s">
        <v>275</v>
      </c>
      <c r="C189" s="10">
        <v>1963.0</v>
      </c>
      <c r="D189" s="10" t="b">
        <v>1</v>
      </c>
      <c r="E189" s="10" t="b">
        <v>1</v>
      </c>
      <c r="F189" s="10" t="b">
        <v>0</v>
      </c>
      <c r="G189" s="10" t="b">
        <v>1</v>
      </c>
      <c r="H189" s="10">
        <v>350.0</v>
      </c>
      <c r="I189" s="10">
        <v>0.0</v>
      </c>
      <c r="J189" s="10">
        <v>131.0</v>
      </c>
      <c r="K189" s="10">
        <v>70.0</v>
      </c>
      <c r="L189" s="10">
        <v>410.0</v>
      </c>
      <c r="M189" s="10">
        <v>2.07</v>
      </c>
      <c r="N189" s="11">
        <f t="shared" si="1"/>
        <v>350</v>
      </c>
      <c r="O189" s="11">
        <f t="shared" si="2"/>
        <v>54.48865244</v>
      </c>
      <c r="P189" s="12">
        <f t="shared" si="3"/>
        <v>11.35643337</v>
      </c>
      <c r="Q189" s="13">
        <f t="shared" si="19"/>
        <v>794.9503358</v>
      </c>
      <c r="R189" s="14">
        <f t="shared" si="5"/>
        <v>4</v>
      </c>
      <c r="S189" s="14">
        <f t="shared" si="6"/>
        <v>3974.751679</v>
      </c>
      <c r="T189" s="14">
        <f t="shared" si="7"/>
        <v>56.78216685</v>
      </c>
      <c r="U189" s="15">
        <f t="shared" si="8"/>
        <v>2.271286674</v>
      </c>
    </row>
    <row r="190" hidden="1">
      <c r="A190" s="4" t="s">
        <v>276</v>
      </c>
      <c r="B190" s="4" t="s">
        <v>277</v>
      </c>
      <c r="C190" s="4">
        <v>1964.0</v>
      </c>
      <c r="D190" s="4"/>
      <c r="E190" s="4" t="b">
        <v>1</v>
      </c>
      <c r="F190" s="4" t="b">
        <v>0</v>
      </c>
      <c r="G190" s="4" t="b">
        <v>1</v>
      </c>
      <c r="H190" s="4">
        <v>260.0</v>
      </c>
      <c r="I190" s="4">
        <v>0.0</v>
      </c>
      <c r="J190" s="4">
        <v>552.0</v>
      </c>
      <c r="K190" s="4">
        <v>575.5</v>
      </c>
      <c r="L190" s="4">
        <v>326.0</v>
      </c>
      <c r="M190" s="4">
        <v>14.71</v>
      </c>
      <c r="N190" s="5">
        <f t="shared" si="1"/>
        <v>260</v>
      </c>
      <c r="O190" s="5">
        <f t="shared" si="2"/>
        <v>106.3128041</v>
      </c>
      <c r="P190" s="6">
        <f t="shared" si="3"/>
        <v>0.6413370285</v>
      </c>
      <c r="Q190" s="7">
        <f t="shared" ref="Q190:Q209" si="20">0.2*(8.17*POW(J190*M190,0.46))+0.8*(0.146*POW(J190*L190,0.639))</f>
        <v>369.0894599</v>
      </c>
      <c r="R190" s="8">
        <f t="shared" si="5"/>
        <v>4</v>
      </c>
      <c r="S190" s="8">
        <f t="shared" si="6"/>
        <v>1845.4473</v>
      </c>
      <c r="T190" s="8">
        <f t="shared" si="7"/>
        <v>3.206685143</v>
      </c>
      <c r="U190" s="9">
        <f t="shared" si="8"/>
        <v>1.419574846</v>
      </c>
    </row>
    <row r="191" hidden="1">
      <c r="A191" s="10" t="s">
        <v>278</v>
      </c>
      <c r="B191" s="10" t="s">
        <v>279</v>
      </c>
      <c r="C191" s="10">
        <v>1964.0</v>
      </c>
      <c r="D191" s="10"/>
      <c r="E191" s="10" t="b">
        <v>1</v>
      </c>
      <c r="F191" s="10" t="b">
        <v>0</v>
      </c>
      <c r="G191" s="10" t="b">
        <v>0</v>
      </c>
      <c r="H191" s="10">
        <v>350.0</v>
      </c>
      <c r="I191" s="10">
        <v>0.0</v>
      </c>
      <c r="J191" s="10">
        <v>491.55</v>
      </c>
      <c r="K191" s="10">
        <v>426.6</v>
      </c>
      <c r="L191" s="10">
        <v>328.0</v>
      </c>
      <c r="M191" s="10">
        <v>10.34</v>
      </c>
      <c r="N191" s="11">
        <f t="shared" si="1"/>
        <v>350</v>
      </c>
      <c r="O191" s="11">
        <f t="shared" si="2"/>
        <v>88.49779985</v>
      </c>
      <c r="P191" s="12">
        <f t="shared" si="3"/>
        <v>0.7761753721</v>
      </c>
      <c r="Q191" s="13">
        <f t="shared" si="20"/>
        <v>331.1164137</v>
      </c>
      <c r="R191" s="14">
        <f t="shared" si="5"/>
        <v>4</v>
      </c>
      <c r="S191" s="14">
        <f t="shared" si="6"/>
        <v>1655.582069</v>
      </c>
      <c r="T191" s="14">
        <f t="shared" si="7"/>
        <v>3.88087686</v>
      </c>
      <c r="U191" s="15">
        <f t="shared" si="8"/>
        <v>0.9460468964</v>
      </c>
    </row>
    <row r="192" hidden="1">
      <c r="A192" s="4" t="s">
        <v>280</v>
      </c>
      <c r="B192" s="4" t="s">
        <v>281</v>
      </c>
      <c r="C192" s="4">
        <v>1964.0</v>
      </c>
      <c r="D192" s="4"/>
      <c r="E192" s="4" t="b">
        <v>0</v>
      </c>
      <c r="F192" s="4" t="b">
        <v>0</v>
      </c>
      <c r="G192" s="4" t="b">
        <v>0</v>
      </c>
      <c r="H192" s="4">
        <v>500.0</v>
      </c>
      <c r="I192" s="4">
        <v>0.0</v>
      </c>
      <c r="J192" s="4">
        <v>200.0</v>
      </c>
      <c r="K192" s="4">
        <v>153.7</v>
      </c>
      <c r="L192" s="4">
        <v>208.0</v>
      </c>
      <c r="M192" s="4">
        <v>1.76</v>
      </c>
      <c r="N192" s="5">
        <f t="shared" si="1"/>
        <v>500</v>
      </c>
      <c r="O192" s="5">
        <f t="shared" si="2"/>
        <v>78.36519074</v>
      </c>
      <c r="P192" s="6">
        <f t="shared" si="3"/>
        <v>0.8375386251</v>
      </c>
      <c r="Q192" s="7">
        <f t="shared" si="20"/>
        <v>128.7296867</v>
      </c>
      <c r="R192" s="8">
        <f t="shared" si="5"/>
        <v>1.75</v>
      </c>
      <c r="S192" s="8">
        <f t="shared" si="6"/>
        <v>354.0066384</v>
      </c>
      <c r="T192" s="8">
        <f t="shared" si="7"/>
        <v>2.303231219</v>
      </c>
      <c r="U192" s="9">
        <f t="shared" si="8"/>
        <v>0.2574593734</v>
      </c>
    </row>
    <row r="193" hidden="1">
      <c r="A193" s="10" t="s">
        <v>282</v>
      </c>
      <c r="B193" s="10" t="s">
        <v>283</v>
      </c>
      <c r="C193" s="10">
        <v>1964.0</v>
      </c>
      <c r="D193" s="10"/>
      <c r="E193" s="10" t="b">
        <v>1</v>
      </c>
      <c r="F193" s="10" t="b">
        <v>0</v>
      </c>
      <c r="G193" s="10" t="b">
        <v>1</v>
      </c>
      <c r="H193" s="10">
        <v>300.0</v>
      </c>
      <c r="I193" s="10">
        <v>0.0</v>
      </c>
      <c r="J193" s="16">
        <f>552+90</f>
        <v>642</v>
      </c>
      <c r="K193" s="16">
        <f>575.5+30.98</f>
        <v>606.48</v>
      </c>
      <c r="L193" s="10">
        <v>324.6</v>
      </c>
      <c r="M193" s="10">
        <v>14.71</v>
      </c>
      <c r="N193" s="11">
        <f t="shared" si="1"/>
        <v>300</v>
      </c>
      <c r="O193" s="11">
        <f t="shared" si="2"/>
        <v>96.32982664</v>
      </c>
      <c r="P193" s="12">
        <f t="shared" si="3"/>
        <v>0.6639370885</v>
      </c>
      <c r="Q193" s="13">
        <f t="shared" si="20"/>
        <v>402.6645654</v>
      </c>
      <c r="R193" s="14">
        <f t="shared" si="5"/>
        <v>4</v>
      </c>
      <c r="S193" s="14">
        <f t="shared" si="6"/>
        <v>2013.322827</v>
      </c>
      <c r="T193" s="14">
        <f t="shared" si="7"/>
        <v>3.319685442</v>
      </c>
      <c r="U193" s="15">
        <f t="shared" si="8"/>
        <v>1.342215218</v>
      </c>
    </row>
    <row r="194" hidden="1">
      <c r="A194" s="4" t="s">
        <v>284</v>
      </c>
      <c r="B194" s="4" t="s">
        <v>285</v>
      </c>
      <c r="C194" s="4">
        <v>1964.0</v>
      </c>
      <c r="D194" s="4"/>
      <c r="E194" s="4" t="b">
        <v>1</v>
      </c>
      <c r="F194" s="4" t="b">
        <v>0</v>
      </c>
      <c r="G194" s="4" t="b">
        <v>0</v>
      </c>
      <c r="H194" s="4">
        <v>175.0</v>
      </c>
      <c r="I194" s="4">
        <v>0.0</v>
      </c>
      <c r="J194" s="4">
        <v>185.0</v>
      </c>
      <c r="K194" s="4">
        <v>147.6</v>
      </c>
      <c r="L194" s="4">
        <v>303.0</v>
      </c>
      <c r="M194" s="4">
        <v>9.61</v>
      </c>
      <c r="N194" s="5">
        <f t="shared" si="1"/>
        <v>175</v>
      </c>
      <c r="O194" s="5">
        <f t="shared" si="2"/>
        <v>81.35681762</v>
      </c>
      <c r="P194" s="6">
        <f t="shared" si="3"/>
        <v>1.202520504</v>
      </c>
      <c r="Q194" s="7">
        <f t="shared" si="20"/>
        <v>177.4920264</v>
      </c>
      <c r="R194" s="8">
        <f t="shared" si="5"/>
        <v>4</v>
      </c>
      <c r="S194" s="8">
        <f t="shared" si="6"/>
        <v>887.460132</v>
      </c>
      <c r="T194" s="8">
        <f t="shared" si="7"/>
        <v>6.012602521</v>
      </c>
      <c r="U194" s="9">
        <f t="shared" si="8"/>
        <v>1.014240151</v>
      </c>
    </row>
    <row r="195" hidden="1">
      <c r="A195" s="10" t="s">
        <v>286</v>
      </c>
      <c r="B195" s="10" t="s">
        <v>172</v>
      </c>
      <c r="C195" s="10">
        <v>1964.0</v>
      </c>
      <c r="D195" s="10"/>
      <c r="E195" s="10" t="b">
        <v>1</v>
      </c>
      <c r="F195" s="10" t="b">
        <v>0</v>
      </c>
      <c r="G195" s="10" t="b">
        <v>1</v>
      </c>
      <c r="H195" s="10">
        <v>250.0</v>
      </c>
      <c r="I195" s="10">
        <v>200.0</v>
      </c>
      <c r="J195" s="16">
        <f>500*1.13</f>
        <v>565</v>
      </c>
      <c r="K195" s="10">
        <v>448.67</v>
      </c>
      <c r="L195" s="10">
        <v>315.0</v>
      </c>
      <c r="M195" s="10">
        <v>5.7</v>
      </c>
      <c r="N195" s="11">
        <f t="shared" si="1"/>
        <v>450</v>
      </c>
      <c r="O195" s="11">
        <f t="shared" si="2"/>
        <v>80.97629592</v>
      </c>
      <c r="P195" s="12">
        <f t="shared" si="3"/>
        <v>0.73912862</v>
      </c>
      <c r="Q195" s="13">
        <f t="shared" si="20"/>
        <v>331.624838</v>
      </c>
      <c r="R195" s="14">
        <f t="shared" si="5"/>
        <v>4</v>
      </c>
      <c r="S195" s="14">
        <f t="shared" si="6"/>
        <v>1658.12419</v>
      </c>
      <c r="T195" s="14">
        <f t="shared" si="7"/>
        <v>3.6956431</v>
      </c>
      <c r="U195" s="15">
        <f t="shared" si="8"/>
        <v>0.7369440843</v>
      </c>
    </row>
    <row r="196" hidden="1">
      <c r="A196" s="4" t="s">
        <v>287</v>
      </c>
      <c r="B196" s="4" t="s">
        <v>288</v>
      </c>
      <c r="C196" s="4">
        <v>1964.0</v>
      </c>
      <c r="D196" s="4"/>
      <c r="E196" s="4" t="b">
        <v>1</v>
      </c>
      <c r="F196" s="4" t="b">
        <v>0</v>
      </c>
      <c r="G196" s="4" t="b">
        <v>1</v>
      </c>
      <c r="H196" s="4">
        <v>500.0</v>
      </c>
      <c r="I196" s="4">
        <v>0.0</v>
      </c>
      <c r="J196" s="4">
        <v>640.0</v>
      </c>
      <c r="K196" s="4">
        <v>451.1</v>
      </c>
      <c r="L196" s="4">
        <v>345.0</v>
      </c>
      <c r="M196" s="4">
        <v>10.34</v>
      </c>
      <c r="N196" s="5">
        <f t="shared" si="1"/>
        <v>500</v>
      </c>
      <c r="O196" s="5">
        <f t="shared" si="2"/>
        <v>71.87405974</v>
      </c>
      <c r="P196" s="6">
        <f t="shared" si="3"/>
        <v>0.8802073681</v>
      </c>
      <c r="Q196" s="7">
        <f t="shared" si="20"/>
        <v>397.0615438</v>
      </c>
      <c r="R196" s="8">
        <f t="shared" si="5"/>
        <v>4</v>
      </c>
      <c r="S196" s="8">
        <f t="shared" si="6"/>
        <v>1985.307719</v>
      </c>
      <c r="T196" s="8">
        <f t="shared" si="7"/>
        <v>4.401036841</v>
      </c>
      <c r="U196" s="9">
        <f t="shared" si="8"/>
        <v>0.7941230875</v>
      </c>
    </row>
    <row r="197" hidden="1">
      <c r="A197" s="10" t="s">
        <v>289</v>
      </c>
      <c r="B197" s="10" t="s">
        <v>225</v>
      </c>
      <c r="C197" s="10">
        <v>1964.0</v>
      </c>
      <c r="D197" s="10"/>
      <c r="E197" s="10" t="b">
        <v>1</v>
      </c>
      <c r="F197" s="10" t="b">
        <v>0</v>
      </c>
      <c r="G197" s="10" t="b">
        <v>1</v>
      </c>
      <c r="H197" s="10">
        <v>90.0</v>
      </c>
      <c r="I197" s="10">
        <v>0.0</v>
      </c>
      <c r="J197" s="10">
        <v>120.0</v>
      </c>
      <c r="K197" s="10">
        <v>82.0</v>
      </c>
      <c r="L197" s="10">
        <v>292.0</v>
      </c>
      <c r="M197" s="10">
        <v>6.57</v>
      </c>
      <c r="N197" s="11">
        <f t="shared" si="1"/>
        <v>90</v>
      </c>
      <c r="O197" s="11">
        <f t="shared" si="2"/>
        <v>69.68060768</v>
      </c>
      <c r="P197" s="12">
        <f t="shared" si="3"/>
        <v>1.570331454</v>
      </c>
      <c r="Q197" s="13">
        <f t="shared" si="20"/>
        <v>128.7671793</v>
      </c>
      <c r="R197" s="14">
        <f t="shared" si="5"/>
        <v>4</v>
      </c>
      <c r="S197" s="14">
        <f t="shared" si="6"/>
        <v>643.8358963</v>
      </c>
      <c r="T197" s="14">
        <f t="shared" si="7"/>
        <v>7.851657272</v>
      </c>
      <c r="U197" s="15">
        <f t="shared" si="8"/>
        <v>1.430746436</v>
      </c>
    </row>
    <row r="198" hidden="1">
      <c r="A198" s="4" t="s">
        <v>290</v>
      </c>
      <c r="B198" s="4" t="s">
        <v>231</v>
      </c>
      <c r="C198" s="4">
        <v>1964.0</v>
      </c>
      <c r="D198" s="4"/>
      <c r="E198" s="4" t="b">
        <v>1</v>
      </c>
      <c r="F198" s="4" t="b">
        <v>0</v>
      </c>
      <c r="G198" s="4" t="b">
        <v>1</v>
      </c>
      <c r="H198" s="4">
        <v>400.0</v>
      </c>
      <c r="I198" s="4">
        <v>5.0</v>
      </c>
      <c r="J198" s="4">
        <v>153.0</v>
      </c>
      <c r="K198" s="4">
        <v>66.7</v>
      </c>
      <c r="L198" s="4">
        <v>340.0</v>
      </c>
      <c r="M198" s="4">
        <v>5.35</v>
      </c>
      <c r="N198" s="5">
        <f t="shared" si="1"/>
        <v>405</v>
      </c>
      <c r="O198" s="5">
        <f t="shared" si="2"/>
        <v>44.45429491</v>
      </c>
      <c r="P198" s="6">
        <f t="shared" si="3"/>
        <v>2.342918884</v>
      </c>
      <c r="Q198" s="7">
        <f t="shared" si="20"/>
        <v>156.2726896</v>
      </c>
      <c r="R198" s="8">
        <f t="shared" si="5"/>
        <v>4</v>
      </c>
      <c r="S198" s="8">
        <f t="shared" si="6"/>
        <v>781.3634479</v>
      </c>
      <c r="T198" s="8">
        <f t="shared" si="7"/>
        <v>11.71459442</v>
      </c>
      <c r="U198" s="9">
        <f t="shared" si="8"/>
        <v>0.3858584928</v>
      </c>
    </row>
    <row r="199" hidden="1">
      <c r="A199" s="10" t="s">
        <v>291</v>
      </c>
      <c r="B199" s="10" t="s">
        <v>292</v>
      </c>
      <c r="C199" s="10">
        <v>1964.0</v>
      </c>
      <c r="D199" s="10"/>
      <c r="E199" s="10" t="b">
        <v>0</v>
      </c>
      <c r="F199" s="10" t="b">
        <v>0</v>
      </c>
      <c r="G199" s="10" t="b">
        <v>1</v>
      </c>
      <c r="H199" s="10">
        <v>200.0</v>
      </c>
      <c r="I199" s="10">
        <v>0.0</v>
      </c>
      <c r="J199" s="10">
        <v>110.0</v>
      </c>
      <c r="K199" s="10">
        <v>35.585</v>
      </c>
      <c r="L199" s="10">
        <v>311.0</v>
      </c>
      <c r="M199" s="10">
        <v>0.72</v>
      </c>
      <c r="N199" s="11">
        <f t="shared" si="1"/>
        <v>200</v>
      </c>
      <c r="O199" s="11">
        <f t="shared" si="2"/>
        <v>32.98781939</v>
      </c>
      <c r="P199" s="12">
        <f t="shared" si="3"/>
        <v>2.934275133</v>
      </c>
      <c r="Q199" s="13">
        <f t="shared" si="20"/>
        <v>104.4161806</v>
      </c>
      <c r="R199" s="14">
        <f t="shared" si="5"/>
        <v>1.75</v>
      </c>
      <c r="S199" s="14">
        <f t="shared" si="6"/>
        <v>287.1444966</v>
      </c>
      <c r="T199" s="14">
        <f t="shared" si="7"/>
        <v>8.069256615</v>
      </c>
      <c r="U199" s="15">
        <f t="shared" si="8"/>
        <v>0.522080903</v>
      </c>
    </row>
    <row r="200" hidden="1">
      <c r="A200" s="4" t="s">
        <v>293</v>
      </c>
      <c r="B200" s="4" t="s">
        <v>294</v>
      </c>
      <c r="C200" s="4">
        <v>1964.0</v>
      </c>
      <c r="D200" s="4"/>
      <c r="E200" s="4" t="b">
        <v>1</v>
      </c>
      <c r="F200" s="4" t="b">
        <v>0</v>
      </c>
      <c r="G200" s="4" t="b">
        <v>1</v>
      </c>
      <c r="H200" s="4">
        <v>10.0</v>
      </c>
      <c r="I200" s="4">
        <v>0.0</v>
      </c>
      <c r="J200" s="4">
        <v>90.0</v>
      </c>
      <c r="K200" s="4">
        <v>30.98</v>
      </c>
      <c r="L200" s="4">
        <v>297.0</v>
      </c>
      <c r="M200" s="4">
        <v>5.3</v>
      </c>
      <c r="N200" s="5">
        <f t="shared" si="1"/>
        <v>10</v>
      </c>
      <c r="O200" s="5">
        <f t="shared" si="2"/>
        <v>35.10089798</v>
      </c>
      <c r="P200" s="6">
        <f t="shared" si="3"/>
        <v>3.442320247</v>
      </c>
      <c r="Q200" s="7">
        <f t="shared" si="20"/>
        <v>106.6430812</v>
      </c>
      <c r="R200" s="8">
        <f t="shared" si="5"/>
        <v>4</v>
      </c>
      <c r="S200" s="8">
        <f t="shared" si="6"/>
        <v>533.2154062</v>
      </c>
      <c r="T200" s="8">
        <f t="shared" si="7"/>
        <v>17.21160123</v>
      </c>
      <c r="U200" s="9">
        <f t="shared" si="8"/>
        <v>10.66430812</v>
      </c>
    </row>
    <row r="201" hidden="1">
      <c r="A201" s="10" t="s">
        <v>295</v>
      </c>
      <c r="B201" s="10" t="s">
        <v>160</v>
      </c>
      <c r="C201" s="10">
        <v>1965.0</v>
      </c>
      <c r="D201" s="10"/>
      <c r="E201" s="10" t="b">
        <v>1</v>
      </c>
      <c r="F201" s="10" t="b">
        <v>0</v>
      </c>
      <c r="G201" s="10" t="b">
        <v>0</v>
      </c>
      <c r="H201" s="10">
        <v>250.0</v>
      </c>
      <c r="I201" s="10">
        <v>150.0</v>
      </c>
      <c r="J201" s="16">
        <f>839*0.8498212157</f>
        <v>713</v>
      </c>
      <c r="K201" s="10">
        <v>1172.1</v>
      </c>
      <c r="L201" s="10">
        <v>296.0</v>
      </c>
      <c r="M201" s="10">
        <v>5.67</v>
      </c>
      <c r="N201" s="11">
        <f t="shared" si="1"/>
        <v>400</v>
      </c>
      <c r="O201" s="11">
        <f t="shared" si="2"/>
        <v>167.6310477</v>
      </c>
      <c r="P201" s="12">
        <f t="shared" si="3"/>
        <v>0.3152126263</v>
      </c>
      <c r="Q201" s="13">
        <f t="shared" si="20"/>
        <v>369.4607193</v>
      </c>
      <c r="R201" s="14">
        <f t="shared" si="5"/>
        <v>4</v>
      </c>
      <c r="S201" s="14">
        <f t="shared" si="6"/>
        <v>1847.303597</v>
      </c>
      <c r="T201" s="14">
        <f t="shared" si="7"/>
        <v>1.576063132</v>
      </c>
      <c r="U201" s="15">
        <f t="shared" si="8"/>
        <v>0.9236517983</v>
      </c>
    </row>
    <row r="202" hidden="1">
      <c r="A202" s="4" t="s">
        <v>296</v>
      </c>
      <c r="B202" s="4" t="s">
        <v>297</v>
      </c>
      <c r="C202" s="4">
        <v>1965.0</v>
      </c>
      <c r="D202" s="4"/>
      <c r="E202" s="4" t="b">
        <v>1</v>
      </c>
      <c r="F202" s="4" t="b">
        <v>0</v>
      </c>
      <c r="G202" s="4" t="b">
        <v>0</v>
      </c>
      <c r="H202" s="4">
        <v>515.0</v>
      </c>
      <c r="I202" s="4">
        <v>0.0</v>
      </c>
      <c r="J202" s="4">
        <v>1080.0</v>
      </c>
      <c r="K202" s="4">
        <v>1545.0</v>
      </c>
      <c r="L202" s="4">
        <v>315.5</v>
      </c>
      <c r="M202" s="4">
        <v>14.7</v>
      </c>
      <c r="N202" s="5">
        <f t="shared" si="1"/>
        <v>515</v>
      </c>
      <c r="O202" s="5">
        <f t="shared" si="2"/>
        <v>145.8760689</v>
      </c>
      <c r="P202" s="6">
        <f t="shared" si="3"/>
        <v>0.3497616491</v>
      </c>
      <c r="Q202" s="7">
        <f t="shared" si="20"/>
        <v>540.3817479</v>
      </c>
      <c r="R202" s="8">
        <f t="shared" si="5"/>
        <v>4</v>
      </c>
      <c r="S202" s="8">
        <f t="shared" si="6"/>
        <v>2701.908739</v>
      </c>
      <c r="T202" s="8">
        <f t="shared" si="7"/>
        <v>1.748808246</v>
      </c>
      <c r="U202" s="9">
        <f t="shared" si="8"/>
        <v>1.049284947</v>
      </c>
    </row>
    <row r="203" hidden="1">
      <c r="A203" s="10" t="s">
        <v>281</v>
      </c>
      <c r="B203" s="10" t="s">
        <v>281</v>
      </c>
      <c r="C203" s="10">
        <v>1965.0</v>
      </c>
      <c r="D203" s="10"/>
      <c r="E203" s="10" t="b">
        <v>0</v>
      </c>
      <c r="F203" s="10" t="b">
        <v>0</v>
      </c>
      <c r="G203" s="10" t="b">
        <v>0</v>
      </c>
      <c r="H203" s="10">
        <v>500.0</v>
      </c>
      <c r="I203" s="10">
        <v>0.0</v>
      </c>
      <c r="J203" s="10">
        <v>190.0</v>
      </c>
      <c r="K203" s="10">
        <v>320.6</v>
      </c>
      <c r="L203" s="10">
        <v>230.0</v>
      </c>
      <c r="M203" s="10">
        <v>1.76</v>
      </c>
      <c r="N203" s="11">
        <f t="shared" si="1"/>
        <v>500</v>
      </c>
      <c r="O203" s="11">
        <f t="shared" si="2"/>
        <v>172.0636931</v>
      </c>
      <c r="P203" s="12">
        <f t="shared" si="3"/>
        <v>0.4101826563</v>
      </c>
      <c r="Q203" s="13">
        <f t="shared" si="20"/>
        <v>131.5045596</v>
      </c>
      <c r="R203" s="14">
        <f t="shared" si="5"/>
        <v>1.75</v>
      </c>
      <c r="S203" s="14">
        <f t="shared" si="6"/>
        <v>361.6375389</v>
      </c>
      <c r="T203" s="14">
        <f t="shared" si="7"/>
        <v>1.128002305</v>
      </c>
      <c r="U203" s="15">
        <f t="shared" si="8"/>
        <v>0.2630091192</v>
      </c>
    </row>
    <row r="204" hidden="1">
      <c r="A204" s="4" t="s">
        <v>298</v>
      </c>
      <c r="B204" s="4" t="s">
        <v>66</v>
      </c>
      <c r="C204" s="4">
        <v>1965.0</v>
      </c>
      <c r="D204" s="4"/>
      <c r="E204" s="4" t="b">
        <v>1</v>
      </c>
      <c r="F204" s="4" t="b">
        <v>0</v>
      </c>
      <c r="G204" s="4" t="b">
        <v>0</v>
      </c>
      <c r="H204" s="4">
        <v>300.0</v>
      </c>
      <c r="I204" s="4">
        <v>40.0</v>
      </c>
      <c r="J204" s="4">
        <v>1018.0</v>
      </c>
      <c r="K204" s="4">
        <v>931.7</v>
      </c>
      <c r="L204" s="4">
        <v>292.2</v>
      </c>
      <c r="M204" s="4">
        <v>3.92</v>
      </c>
      <c r="N204" s="5">
        <f t="shared" si="1"/>
        <v>340</v>
      </c>
      <c r="O204" s="5">
        <f t="shared" si="2"/>
        <v>93.32707199</v>
      </c>
      <c r="P204" s="6">
        <f t="shared" si="3"/>
        <v>0.4736887775</v>
      </c>
      <c r="Q204" s="7">
        <f t="shared" si="20"/>
        <v>441.335834</v>
      </c>
      <c r="R204" s="8">
        <f t="shared" si="5"/>
        <v>4</v>
      </c>
      <c r="S204" s="8">
        <f t="shared" si="6"/>
        <v>2206.67917</v>
      </c>
      <c r="T204" s="8">
        <f t="shared" si="7"/>
        <v>2.368443887</v>
      </c>
      <c r="U204" s="9">
        <f t="shared" si="8"/>
        <v>1.29804657</v>
      </c>
    </row>
    <row r="205" hidden="1">
      <c r="A205" s="10" t="s">
        <v>299</v>
      </c>
      <c r="B205" s="10" t="s">
        <v>72</v>
      </c>
      <c r="C205" s="10">
        <v>1965.0</v>
      </c>
      <c r="D205" s="10"/>
      <c r="E205" s="10" t="b">
        <v>1</v>
      </c>
      <c r="F205" s="10" t="b">
        <v>0</v>
      </c>
      <c r="G205" s="10" t="b">
        <v>0</v>
      </c>
      <c r="H205" s="10">
        <v>470.0</v>
      </c>
      <c r="I205" s="10">
        <v>60.0</v>
      </c>
      <c r="J205" s="10">
        <v>1100.0</v>
      </c>
      <c r="K205" s="10">
        <v>995.37</v>
      </c>
      <c r="L205" s="10">
        <v>314.07</v>
      </c>
      <c r="M205" s="10">
        <v>5.86</v>
      </c>
      <c r="N205" s="11">
        <f t="shared" si="1"/>
        <v>530</v>
      </c>
      <c r="O205" s="11">
        <f t="shared" si="2"/>
        <v>92.27226581</v>
      </c>
      <c r="P205" s="12">
        <f t="shared" si="3"/>
        <v>0.498781778</v>
      </c>
      <c r="Q205" s="13">
        <f t="shared" si="20"/>
        <v>496.4724183</v>
      </c>
      <c r="R205" s="14">
        <f t="shared" si="5"/>
        <v>4</v>
      </c>
      <c r="S205" s="14">
        <f t="shared" si="6"/>
        <v>2482.362092</v>
      </c>
      <c r="T205" s="14">
        <f t="shared" si="7"/>
        <v>2.49390889</v>
      </c>
      <c r="U205" s="15">
        <f t="shared" si="8"/>
        <v>0.936740412</v>
      </c>
    </row>
    <row r="206" hidden="1">
      <c r="A206" s="4" t="s">
        <v>300</v>
      </c>
      <c r="B206" s="4" t="s">
        <v>74</v>
      </c>
      <c r="C206" s="4">
        <v>1965.0</v>
      </c>
      <c r="D206" s="4"/>
      <c r="E206" s="4" t="b">
        <v>1</v>
      </c>
      <c r="F206" s="4" t="b">
        <v>0</v>
      </c>
      <c r="G206" s="4" t="b">
        <v>0</v>
      </c>
      <c r="H206" s="4">
        <v>450.0</v>
      </c>
      <c r="I206" s="4">
        <v>60.0</v>
      </c>
      <c r="J206" s="4">
        <v>1145.0</v>
      </c>
      <c r="K206" s="4">
        <v>973.8</v>
      </c>
      <c r="L206" s="4">
        <v>315.81</v>
      </c>
      <c r="M206" s="4">
        <v>5.31</v>
      </c>
      <c r="N206" s="5">
        <f t="shared" si="1"/>
        <v>510</v>
      </c>
      <c r="O206" s="5">
        <f t="shared" si="2"/>
        <v>86.72485985</v>
      </c>
      <c r="P206" s="6">
        <f t="shared" si="3"/>
        <v>0.519587941</v>
      </c>
      <c r="Q206" s="7">
        <f t="shared" si="20"/>
        <v>505.9747369</v>
      </c>
      <c r="R206" s="8">
        <f t="shared" si="5"/>
        <v>4</v>
      </c>
      <c r="S206" s="8">
        <f t="shared" si="6"/>
        <v>2529.873685</v>
      </c>
      <c r="T206" s="8">
        <f t="shared" si="7"/>
        <v>2.597939705</v>
      </c>
      <c r="U206" s="9">
        <f t="shared" si="8"/>
        <v>0.9921073273</v>
      </c>
    </row>
    <row r="207" hidden="1">
      <c r="A207" s="10" t="s">
        <v>301</v>
      </c>
      <c r="B207" s="10" t="s">
        <v>302</v>
      </c>
      <c r="C207" s="10">
        <v>1965.0</v>
      </c>
      <c r="D207" s="10"/>
      <c r="E207" s="10" t="b">
        <v>1</v>
      </c>
      <c r="F207" s="10" t="b">
        <v>0</v>
      </c>
      <c r="G207" s="10" t="b">
        <v>0</v>
      </c>
      <c r="H207" s="10">
        <v>300.0</v>
      </c>
      <c r="I207" s="10">
        <v>0.0</v>
      </c>
      <c r="J207" s="10">
        <v>540.0</v>
      </c>
      <c r="K207" s="10">
        <v>574.05</v>
      </c>
      <c r="L207" s="10">
        <v>326.105</v>
      </c>
      <c r="M207" s="10">
        <v>14.7</v>
      </c>
      <c r="N207" s="11">
        <f t="shared" si="1"/>
        <v>300</v>
      </c>
      <c r="O207" s="11">
        <f t="shared" si="2"/>
        <v>108.4014982</v>
      </c>
      <c r="P207" s="12">
        <f t="shared" si="3"/>
        <v>0.6347243647</v>
      </c>
      <c r="Q207" s="13">
        <f t="shared" si="20"/>
        <v>364.3635216</v>
      </c>
      <c r="R207" s="14">
        <f t="shared" si="5"/>
        <v>4</v>
      </c>
      <c r="S207" s="14">
        <f t="shared" si="6"/>
        <v>1821.817608</v>
      </c>
      <c r="T207" s="14">
        <f t="shared" si="7"/>
        <v>3.173621823</v>
      </c>
      <c r="U207" s="15">
        <f t="shared" si="8"/>
        <v>1.214545072</v>
      </c>
    </row>
    <row r="208" hidden="1">
      <c r="A208" s="4" t="s">
        <v>303</v>
      </c>
      <c r="B208" s="4" t="s">
        <v>235</v>
      </c>
      <c r="C208" s="4">
        <v>1964.0</v>
      </c>
      <c r="D208" s="4"/>
      <c r="E208" s="4" t="b">
        <v>1</v>
      </c>
      <c r="F208" s="4" t="b">
        <v>0</v>
      </c>
      <c r="G208" s="4" t="b">
        <v>1</v>
      </c>
      <c r="H208" s="4">
        <v>60.0</v>
      </c>
      <c r="I208" s="4">
        <v>0.0</v>
      </c>
      <c r="J208" s="4">
        <v>28.0</v>
      </c>
      <c r="K208" s="4">
        <v>13.48</v>
      </c>
      <c r="L208" s="4">
        <v>280.5</v>
      </c>
      <c r="M208" s="4">
        <v>7.16</v>
      </c>
      <c r="N208" s="5">
        <f t="shared" si="1"/>
        <v>60</v>
      </c>
      <c r="O208" s="5">
        <f t="shared" si="2"/>
        <v>49.09205182</v>
      </c>
      <c r="P208" s="6">
        <f t="shared" si="3"/>
        <v>4.059659983</v>
      </c>
      <c r="Q208" s="7">
        <f t="shared" si="20"/>
        <v>54.72421658</v>
      </c>
      <c r="R208" s="8">
        <f t="shared" si="5"/>
        <v>4</v>
      </c>
      <c r="S208" s="8">
        <f t="shared" si="6"/>
        <v>273.6210829</v>
      </c>
      <c r="T208" s="8">
        <f t="shared" si="7"/>
        <v>20.29829992</v>
      </c>
      <c r="U208" s="9">
        <f t="shared" si="8"/>
        <v>0.9120702763</v>
      </c>
    </row>
    <row r="209" hidden="1">
      <c r="A209" s="10" t="s">
        <v>304</v>
      </c>
      <c r="B209" s="10" t="s">
        <v>81</v>
      </c>
      <c r="C209" s="10">
        <v>1965.0</v>
      </c>
      <c r="D209" s="10"/>
      <c r="E209" s="10" t="b">
        <v>1</v>
      </c>
      <c r="F209" s="10" t="b">
        <v>0</v>
      </c>
      <c r="G209" s="10" t="b">
        <v>0</v>
      </c>
      <c r="H209" s="10">
        <v>275.0</v>
      </c>
      <c r="I209" s="10">
        <v>60.0</v>
      </c>
      <c r="J209" s="10">
        <v>470.0</v>
      </c>
      <c r="K209" s="10">
        <v>385.2</v>
      </c>
      <c r="L209" s="10">
        <v>316.0</v>
      </c>
      <c r="M209" s="10">
        <v>4.8</v>
      </c>
      <c r="N209" s="11">
        <f t="shared" si="1"/>
        <v>335</v>
      </c>
      <c r="O209" s="11">
        <f t="shared" si="2"/>
        <v>83.57333704</v>
      </c>
      <c r="P209" s="12">
        <f t="shared" si="3"/>
        <v>0.7596295283</v>
      </c>
      <c r="Q209" s="13">
        <f t="shared" si="20"/>
        <v>292.6092943</v>
      </c>
      <c r="R209" s="14">
        <f t="shared" si="5"/>
        <v>4</v>
      </c>
      <c r="S209" s="14">
        <f t="shared" si="6"/>
        <v>1463.046472</v>
      </c>
      <c r="T209" s="14">
        <f t="shared" si="7"/>
        <v>3.798147642</v>
      </c>
      <c r="U209" s="15">
        <f t="shared" si="8"/>
        <v>0.87346058</v>
      </c>
    </row>
    <row r="210" hidden="1">
      <c r="A210" s="4" t="s">
        <v>305</v>
      </c>
      <c r="B210" s="4" t="s">
        <v>43</v>
      </c>
      <c r="C210" s="4">
        <v>1964.0</v>
      </c>
      <c r="D210" s="4"/>
      <c r="E210" s="4" t="b">
        <v>0</v>
      </c>
      <c r="F210" s="4" t="b">
        <v>0</v>
      </c>
      <c r="G210" s="4" t="b">
        <v>1</v>
      </c>
      <c r="H210" s="4">
        <v>300.0</v>
      </c>
      <c r="I210" s="4">
        <v>200.0</v>
      </c>
      <c r="J210" s="4">
        <v>212.0</v>
      </c>
      <c r="K210" s="4">
        <v>47.08</v>
      </c>
      <c r="L210" s="4">
        <v>230.0</v>
      </c>
      <c r="M210" s="4">
        <v>1.52</v>
      </c>
      <c r="N210" s="5">
        <f t="shared" si="1"/>
        <v>500</v>
      </c>
      <c r="O210" s="5">
        <f t="shared" si="2"/>
        <v>22.64539583</v>
      </c>
      <c r="P210" s="6">
        <f t="shared" si="3"/>
        <v>5.352591334</v>
      </c>
      <c r="Q210" s="19">
        <v>252.0</v>
      </c>
      <c r="R210" s="8">
        <f t="shared" si="5"/>
        <v>1.75</v>
      </c>
      <c r="S210" s="8">
        <f t="shared" si="6"/>
        <v>693</v>
      </c>
      <c r="T210" s="8">
        <f t="shared" si="7"/>
        <v>14.71962617</v>
      </c>
      <c r="U210" s="9">
        <f t="shared" si="8"/>
        <v>0.504</v>
      </c>
    </row>
    <row r="211" hidden="1">
      <c r="A211" s="10" t="s">
        <v>306</v>
      </c>
      <c r="B211" s="10" t="s">
        <v>172</v>
      </c>
      <c r="C211" s="10">
        <v>1965.0</v>
      </c>
      <c r="D211" s="10"/>
      <c r="E211" s="10" t="b">
        <v>1</v>
      </c>
      <c r="F211" s="10" t="b">
        <v>0</v>
      </c>
      <c r="G211" s="10" t="b">
        <v>1</v>
      </c>
      <c r="H211" s="10">
        <v>250.0</v>
      </c>
      <c r="I211" s="10">
        <v>100.0</v>
      </c>
      <c r="J211" s="16">
        <f>500*1.18</f>
        <v>590</v>
      </c>
      <c r="K211" s="10">
        <v>456.1</v>
      </c>
      <c r="L211" s="10">
        <v>316.0</v>
      </c>
      <c r="M211" s="10">
        <v>5.7</v>
      </c>
      <c r="N211" s="11">
        <f t="shared" si="1"/>
        <v>350</v>
      </c>
      <c r="O211" s="11">
        <f t="shared" si="2"/>
        <v>78.82924803</v>
      </c>
      <c r="P211" s="12">
        <f t="shared" si="3"/>
        <v>0.7475255595</v>
      </c>
      <c r="Q211" s="13">
        <f>0.2*(8.17*POW(J211*M211,0.46))+0.8*(0.146*POW(J211*L211,0.639))</f>
        <v>340.9464077</v>
      </c>
      <c r="R211" s="14">
        <f t="shared" si="5"/>
        <v>4</v>
      </c>
      <c r="S211" s="14">
        <f t="shared" si="6"/>
        <v>1704.732038</v>
      </c>
      <c r="T211" s="14">
        <f t="shared" si="7"/>
        <v>3.737627798</v>
      </c>
      <c r="U211" s="15">
        <f t="shared" si="8"/>
        <v>0.9741325934</v>
      </c>
    </row>
    <row r="212" hidden="1">
      <c r="A212" s="4" t="s">
        <v>307</v>
      </c>
      <c r="B212" s="4" t="s">
        <v>61</v>
      </c>
      <c r="C212" s="4">
        <v>1965.0</v>
      </c>
      <c r="D212" s="4"/>
      <c r="E212" s="4" t="b">
        <v>0</v>
      </c>
      <c r="F212" s="4" t="b">
        <v>0</v>
      </c>
      <c r="G212" s="4" t="b">
        <v>0</v>
      </c>
      <c r="H212" s="4">
        <v>150.0</v>
      </c>
      <c r="I212" s="4">
        <v>100.0</v>
      </c>
      <c r="J212" s="4">
        <v>160.0</v>
      </c>
      <c r="K212" s="4">
        <v>165.5</v>
      </c>
      <c r="L212" s="4">
        <v>265.0</v>
      </c>
      <c r="M212" s="4">
        <v>6.8</v>
      </c>
      <c r="N212" s="5">
        <f t="shared" si="1"/>
        <v>250</v>
      </c>
      <c r="O212" s="5">
        <f t="shared" si="2"/>
        <v>105.4768955</v>
      </c>
      <c r="P212" s="6">
        <f t="shared" si="3"/>
        <v>1.607250755</v>
      </c>
      <c r="Q212" s="19">
        <v>266.0</v>
      </c>
      <c r="R212" s="8">
        <f t="shared" si="5"/>
        <v>1.75</v>
      </c>
      <c r="S212" s="8">
        <f t="shared" si="6"/>
        <v>731.5</v>
      </c>
      <c r="T212" s="8">
        <f t="shared" si="7"/>
        <v>4.419939577</v>
      </c>
      <c r="U212" s="9">
        <f t="shared" si="8"/>
        <v>1.064</v>
      </c>
    </row>
    <row r="213" hidden="1">
      <c r="A213" s="10" t="s">
        <v>308</v>
      </c>
      <c r="B213" s="10" t="s">
        <v>309</v>
      </c>
      <c r="C213" s="10">
        <v>1965.0</v>
      </c>
      <c r="D213" s="10"/>
      <c r="E213" s="10" t="b">
        <v>1</v>
      </c>
      <c r="F213" s="10" t="b">
        <v>0</v>
      </c>
      <c r="G213" s="10" t="b">
        <v>1</v>
      </c>
      <c r="H213" s="10">
        <v>194.0</v>
      </c>
      <c r="I213" s="10">
        <v>0.0</v>
      </c>
      <c r="J213" s="10">
        <v>153.0</v>
      </c>
      <c r="K213" s="10">
        <v>219.2</v>
      </c>
      <c r="L213" s="10">
        <v>312.7</v>
      </c>
      <c r="M213" s="10">
        <v>14.7</v>
      </c>
      <c r="N213" s="11">
        <f t="shared" si="1"/>
        <v>194</v>
      </c>
      <c r="O213" s="11">
        <f t="shared" si="2"/>
        <v>146.0926753</v>
      </c>
      <c r="P213" s="12">
        <f t="shared" si="3"/>
        <v>0.780821351</v>
      </c>
      <c r="Q213" s="13">
        <f t="shared" ref="Q213:Q217" si="21">0.2*(8.17*POW(J213*M213,0.46))+0.8*(0.146*POW(J213*L213,0.639))</f>
        <v>171.1560401</v>
      </c>
      <c r="R213" s="14">
        <f t="shared" si="5"/>
        <v>4</v>
      </c>
      <c r="S213" s="14">
        <f t="shared" si="6"/>
        <v>855.7802007</v>
      </c>
      <c r="T213" s="14">
        <f t="shared" si="7"/>
        <v>3.904106755</v>
      </c>
      <c r="U213" s="15">
        <f t="shared" si="8"/>
        <v>0.8822476296</v>
      </c>
    </row>
    <row r="214" hidden="1">
      <c r="A214" s="4" t="s">
        <v>310</v>
      </c>
      <c r="B214" s="4" t="s">
        <v>203</v>
      </c>
      <c r="C214" s="4">
        <v>1965.0</v>
      </c>
      <c r="D214" s="4"/>
      <c r="E214" s="4" t="b">
        <v>1</v>
      </c>
      <c r="F214" s="4" t="b">
        <v>0</v>
      </c>
      <c r="G214" s="4" t="b">
        <v>1</v>
      </c>
      <c r="H214" s="4">
        <v>350.0</v>
      </c>
      <c r="I214" s="4">
        <v>0.0</v>
      </c>
      <c r="J214" s="4">
        <v>451.0</v>
      </c>
      <c r="K214" s="4">
        <v>298.2</v>
      </c>
      <c r="L214" s="4">
        <v>330.4</v>
      </c>
      <c r="M214" s="4">
        <v>15.53</v>
      </c>
      <c r="N214" s="5">
        <f t="shared" si="1"/>
        <v>350</v>
      </c>
      <c r="O214" s="5">
        <f t="shared" si="2"/>
        <v>67.42336448</v>
      </c>
      <c r="P214" s="6">
        <f t="shared" si="3"/>
        <v>1.113622973</v>
      </c>
      <c r="Q214" s="7">
        <f t="shared" si="21"/>
        <v>332.0823707</v>
      </c>
      <c r="R214" s="8">
        <f t="shared" si="5"/>
        <v>4</v>
      </c>
      <c r="S214" s="8">
        <f t="shared" si="6"/>
        <v>1660.411853</v>
      </c>
      <c r="T214" s="8">
        <f t="shared" si="7"/>
        <v>5.568114867</v>
      </c>
      <c r="U214" s="9">
        <f t="shared" si="8"/>
        <v>0.9488067733</v>
      </c>
    </row>
    <row r="215" hidden="1">
      <c r="A215" s="10" t="s">
        <v>311</v>
      </c>
      <c r="B215" s="10" t="s">
        <v>154</v>
      </c>
      <c r="C215" s="10">
        <v>1965.0</v>
      </c>
      <c r="D215" s="10"/>
      <c r="E215" s="10" t="b">
        <v>1</v>
      </c>
      <c r="F215" s="10" t="b">
        <v>0</v>
      </c>
      <c r="G215" s="10" t="b">
        <v>1</v>
      </c>
      <c r="H215" s="10">
        <v>150.0</v>
      </c>
      <c r="I215" s="10">
        <v>-23.0</v>
      </c>
      <c r="J215" s="10">
        <v>134.26</v>
      </c>
      <c r="K215" s="10">
        <v>75.62</v>
      </c>
      <c r="L215" s="10">
        <v>300.0</v>
      </c>
      <c r="M215" s="10">
        <v>3.75</v>
      </c>
      <c r="N215" s="11">
        <f t="shared" si="1"/>
        <v>127</v>
      </c>
      <c r="O215" s="11">
        <f t="shared" si="2"/>
        <v>57.43403828</v>
      </c>
      <c r="P215" s="12">
        <f t="shared" si="3"/>
        <v>1.73148638</v>
      </c>
      <c r="Q215" s="13">
        <f t="shared" si="21"/>
        <v>130.935</v>
      </c>
      <c r="R215" s="14">
        <f t="shared" si="5"/>
        <v>4</v>
      </c>
      <c r="S215" s="14">
        <f t="shared" si="6"/>
        <v>654.6750001</v>
      </c>
      <c r="T215" s="14">
        <f t="shared" si="7"/>
        <v>8.657431898</v>
      </c>
      <c r="U215" s="15">
        <f t="shared" si="8"/>
        <v>1.030984252</v>
      </c>
    </row>
    <row r="216" hidden="1">
      <c r="A216" s="4" t="s">
        <v>312</v>
      </c>
      <c r="B216" s="4" t="s">
        <v>154</v>
      </c>
      <c r="C216" s="4">
        <v>1965.0</v>
      </c>
      <c r="D216" s="4"/>
      <c r="E216" s="4" t="b">
        <v>1</v>
      </c>
      <c r="F216" s="4" t="b">
        <v>0</v>
      </c>
      <c r="G216" s="4" t="b">
        <v>1</v>
      </c>
      <c r="H216" s="4">
        <v>150.0</v>
      </c>
      <c r="I216" s="4">
        <v>100.0</v>
      </c>
      <c r="J216" s="4">
        <v>137.26</v>
      </c>
      <c r="K216" s="4">
        <v>71.17</v>
      </c>
      <c r="L216" s="4">
        <v>290.5</v>
      </c>
      <c r="M216" s="4">
        <v>3.48</v>
      </c>
      <c r="N216" s="5">
        <f t="shared" si="1"/>
        <v>250</v>
      </c>
      <c r="O216" s="5">
        <f t="shared" si="2"/>
        <v>52.8727981</v>
      </c>
      <c r="P216" s="6">
        <f t="shared" si="3"/>
        <v>1.820910077</v>
      </c>
      <c r="Q216" s="7">
        <f t="shared" si="21"/>
        <v>129.5941702</v>
      </c>
      <c r="R216" s="8">
        <f t="shared" si="5"/>
        <v>4</v>
      </c>
      <c r="S216" s="8">
        <f t="shared" si="6"/>
        <v>647.9708508</v>
      </c>
      <c r="T216" s="8">
        <f t="shared" si="7"/>
        <v>9.104550383</v>
      </c>
      <c r="U216" s="9">
        <f t="shared" si="8"/>
        <v>0.5183766806</v>
      </c>
    </row>
    <row r="217" hidden="1">
      <c r="A217" s="10" t="s">
        <v>313</v>
      </c>
      <c r="B217" s="10" t="s">
        <v>210</v>
      </c>
      <c r="C217" s="10">
        <v>1965.0</v>
      </c>
      <c r="D217" s="10"/>
      <c r="E217" s="10" t="b">
        <v>0</v>
      </c>
      <c r="F217" s="10" t="b">
        <v>0</v>
      </c>
      <c r="G217" s="10" t="b">
        <v>1</v>
      </c>
      <c r="H217" s="10">
        <v>150.0</v>
      </c>
      <c r="I217" s="10">
        <v>-25.0</v>
      </c>
      <c r="J217" s="10">
        <v>90.0</v>
      </c>
      <c r="K217" s="10">
        <v>35.2</v>
      </c>
      <c r="L217" s="10">
        <v>278.0</v>
      </c>
      <c r="M217" s="10">
        <v>1.4</v>
      </c>
      <c r="N217" s="11">
        <f t="shared" si="1"/>
        <v>125</v>
      </c>
      <c r="O217" s="11">
        <f t="shared" si="2"/>
        <v>39.88223399</v>
      </c>
      <c r="P217" s="12">
        <f t="shared" si="3"/>
        <v>2.574311269</v>
      </c>
      <c r="Q217" s="13">
        <f t="shared" si="21"/>
        <v>90.61575665</v>
      </c>
      <c r="R217" s="14">
        <f t="shared" si="5"/>
        <v>1.75</v>
      </c>
      <c r="S217" s="14">
        <f t="shared" si="6"/>
        <v>249.1933308</v>
      </c>
      <c r="T217" s="14">
        <f t="shared" si="7"/>
        <v>7.079355989</v>
      </c>
      <c r="U217" s="15">
        <f t="shared" si="8"/>
        <v>0.7249260532</v>
      </c>
    </row>
    <row r="218" hidden="1">
      <c r="A218" s="4" t="s">
        <v>314</v>
      </c>
      <c r="B218" s="4" t="s">
        <v>315</v>
      </c>
      <c r="C218" s="4">
        <v>1963.0</v>
      </c>
      <c r="D218" s="4" t="b">
        <v>1</v>
      </c>
      <c r="E218" s="4" t="b">
        <v>1</v>
      </c>
      <c r="F218" s="4" t="b">
        <v>0</v>
      </c>
      <c r="G218" s="4" t="b">
        <v>0</v>
      </c>
      <c r="H218" s="4">
        <v>700.0</v>
      </c>
      <c r="I218" s="4">
        <v>0.0</v>
      </c>
      <c r="J218" s="4">
        <v>839.0</v>
      </c>
      <c r="K218" s="4">
        <v>667.0</v>
      </c>
      <c r="L218" s="4">
        <v>403.0</v>
      </c>
      <c r="M218" s="4">
        <v>5.0</v>
      </c>
      <c r="N218" s="5">
        <f t="shared" si="1"/>
        <v>700</v>
      </c>
      <c r="O218" s="5">
        <f t="shared" si="2"/>
        <v>81.066831</v>
      </c>
      <c r="P218" s="6">
        <f t="shared" si="3"/>
        <v>1.677898207</v>
      </c>
      <c r="Q218" s="7">
        <f>0.9*(0.00015*J218*L218*M218+797)+0.1*(43.1*POW(J218,0.549))</f>
        <v>1119.158104</v>
      </c>
      <c r="R218" s="8">
        <f t="shared" si="5"/>
        <v>4</v>
      </c>
      <c r="S218" s="8">
        <f t="shared" si="6"/>
        <v>5595.79052</v>
      </c>
      <c r="T218" s="8">
        <f t="shared" si="7"/>
        <v>8.389491035</v>
      </c>
      <c r="U218" s="9">
        <f t="shared" si="8"/>
        <v>1.598797291</v>
      </c>
    </row>
    <row r="219" hidden="1">
      <c r="A219" s="10" t="s">
        <v>316</v>
      </c>
      <c r="B219" s="10" t="s">
        <v>233</v>
      </c>
      <c r="C219" s="10">
        <v>1965.0</v>
      </c>
      <c r="D219" s="10"/>
      <c r="E219" s="10" t="b">
        <v>0</v>
      </c>
      <c r="F219" s="10" t="b">
        <v>0</v>
      </c>
      <c r="G219" s="10" t="b">
        <v>1</v>
      </c>
      <c r="H219" s="10">
        <v>300.0</v>
      </c>
      <c r="I219" s="10">
        <v>15.0</v>
      </c>
      <c r="J219" s="10">
        <v>192.0</v>
      </c>
      <c r="K219" s="10">
        <v>55.02</v>
      </c>
      <c r="L219" s="10">
        <v>368.0</v>
      </c>
      <c r="M219" s="10">
        <v>1.03</v>
      </c>
      <c r="N219" s="11">
        <f t="shared" si="1"/>
        <v>315</v>
      </c>
      <c r="O219" s="11">
        <f t="shared" si="2"/>
        <v>29.22124264</v>
      </c>
      <c r="P219" s="12">
        <f t="shared" si="3"/>
        <v>3.001994827</v>
      </c>
      <c r="Q219" s="13">
        <f t="shared" ref="Q219:Q231" si="22">0.2*(8.17*POW(J219*M219,0.46))+0.8*(0.146*POW(J219*L219,0.639))</f>
        <v>165.1697554</v>
      </c>
      <c r="R219" s="14">
        <f t="shared" si="5"/>
        <v>1.75</v>
      </c>
      <c r="S219" s="14">
        <f t="shared" si="6"/>
        <v>454.2168273</v>
      </c>
      <c r="T219" s="14">
        <f t="shared" si="7"/>
        <v>8.255485775</v>
      </c>
      <c r="U219" s="15">
        <f t="shared" si="8"/>
        <v>0.5243484298</v>
      </c>
    </row>
    <row r="220" hidden="1">
      <c r="A220" s="4" t="s">
        <v>317</v>
      </c>
      <c r="B220" s="4" t="s">
        <v>219</v>
      </c>
      <c r="C220" s="4">
        <v>1966.0</v>
      </c>
      <c r="D220" s="4"/>
      <c r="E220" s="4" t="b">
        <v>1</v>
      </c>
      <c r="F220" s="4" t="b">
        <v>0</v>
      </c>
      <c r="G220" s="4" t="b">
        <v>0</v>
      </c>
      <c r="H220" s="4">
        <v>250.0</v>
      </c>
      <c r="I220" s="4">
        <v>10.0</v>
      </c>
      <c r="J220" s="4">
        <v>911.0</v>
      </c>
      <c r="K220" s="4">
        <v>997.93</v>
      </c>
      <c r="L220" s="4">
        <v>295.0</v>
      </c>
      <c r="M220" s="4">
        <v>4.75</v>
      </c>
      <c r="N220" s="5">
        <f t="shared" si="1"/>
        <v>260</v>
      </c>
      <c r="O220" s="5">
        <f t="shared" si="2"/>
        <v>111.7020195</v>
      </c>
      <c r="P220" s="6">
        <f t="shared" si="3"/>
        <v>0.4219550128</v>
      </c>
      <c r="Q220" s="7">
        <f t="shared" si="22"/>
        <v>421.081566</v>
      </c>
      <c r="R220" s="8">
        <f t="shared" si="5"/>
        <v>4</v>
      </c>
      <c r="S220" s="8">
        <f t="shared" si="6"/>
        <v>2105.40783</v>
      </c>
      <c r="T220" s="8">
        <f t="shared" si="7"/>
        <v>2.109775064</v>
      </c>
      <c r="U220" s="9">
        <f t="shared" si="8"/>
        <v>1.619544484</v>
      </c>
    </row>
    <row r="221" hidden="1">
      <c r="A221" s="10" t="s">
        <v>318</v>
      </c>
      <c r="B221" s="10" t="s">
        <v>319</v>
      </c>
      <c r="C221" s="10">
        <v>1965.0</v>
      </c>
      <c r="D221" s="10"/>
      <c r="E221" s="10" t="b">
        <v>0</v>
      </c>
      <c r="F221" s="10" t="b">
        <v>0</v>
      </c>
      <c r="G221" s="10" t="b">
        <v>1</v>
      </c>
      <c r="H221" s="10">
        <v>30.0</v>
      </c>
      <c r="I221" s="10">
        <v>0.0</v>
      </c>
      <c r="J221" s="10">
        <v>9.0</v>
      </c>
      <c r="K221" s="10">
        <v>0.462</v>
      </c>
      <c r="L221" s="10">
        <v>287.0</v>
      </c>
      <c r="M221" s="10">
        <v>1.72</v>
      </c>
      <c r="N221" s="11">
        <f t="shared" si="1"/>
        <v>30</v>
      </c>
      <c r="O221" s="11">
        <f t="shared" si="2"/>
        <v>5.234543211</v>
      </c>
      <c r="P221" s="12">
        <f t="shared" si="3"/>
        <v>50.76665325</v>
      </c>
      <c r="Q221" s="13">
        <f t="shared" si="22"/>
        <v>23.4541938</v>
      </c>
      <c r="R221" s="14">
        <f t="shared" si="5"/>
        <v>1.75</v>
      </c>
      <c r="S221" s="14">
        <f t="shared" si="6"/>
        <v>64.49903295</v>
      </c>
      <c r="T221" s="14">
        <f t="shared" si="7"/>
        <v>139.6082964</v>
      </c>
      <c r="U221" s="15">
        <f t="shared" si="8"/>
        <v>0.78180646</v>
      </c>
    </row>
    <row r="222" hidden="1">
      <c r="A222" s="4" t="s">
        <v>320</v>
      </c>
      <c r="B222" s="4" t="s">
        <v>321</v>
      </c>
      <c r="C222" s="4">
        <v>1966.0</v>
      </c>
      <c r="D222" s="4"/>
      <c r="E222" s="4" t="b">
        <v>1</v>
      </c>
      <c r="F222" s="4" t="b">
        <v>0</v>
      </c>
      <c r="G222" s="4" t="b">
        <v>1</v>
      </c>
      <c r="H222" s="4">
        <v>525.0</v>
      </c>
      <c r="I222" s="4">
        <v>0.0</v>
      </c>
      <c r="J222" s="4">
        <v>1450.0</v>
      </c>
      <c r="K222" s="4">
        <v>1622.0</v>
      </c>
      <c r="L222" s="4">
        <v>327.0</v>
      </c>
      <c r="M222" s="4">
        <v>14.71</v>
      </c>
      <c r="N222" s="5">
        <f t="shared" si="1"/>
        <v>525</v>
      </c>
      <c r="O222" s="5">
        <f t="shared" si="2"/>
        <v>114.067565</v>
      </c>
      <c r="P222" s="6">
        <f t="shared" si="3"/>
        <v>0.4037505405</v>
      </c>
      <c r="Q222" s="7">
        <f t="shared" si="22"/>
        <v>654.8833767</v>
      </c>
      <c r="R222" s="8">
        <f t="shared" si="5"/>
        <v>4</v>
      </c>
      <c r="S222" s="8">
        <f t="shared" si="6"/>
        <v>3274.416883</v>
      </c>
      <c r="T222" s="8">
        <f t="shared" si="7"/>
        <v>2.018752702</v>
      </c>
      <c r="U222" s="9">
        <f t="shared" si="8"/>
        <v>1.247396908</v>
      </c>
    </row>
    <row r="223" hidden="1">
      <c r="A223" s="10" t="s">
        <v>322</v>
      </c>
      <c r="B223" s="10" t="s">
        <v>231</v>
      </c>
      <c r="C223" s="10">
        <v>1966.0</v>
      </c>
      <c r="D223" s="10"/>
      <c r="E223" s="10" t="b">
        <v>1</v>
      </c>
      <c r="F223" s="10" t="b">
        <v>0</v>
      </c>
      <c r="G223" s="10" t="b">
        <v>1</v>
      </c>
      <c r="H223" s="10">
        <v>400.0</v>
      </c>
      <c r="I223" s="10">
        <v>10.0</v>
      </c>
      <c r="J223" s="10">
        <v>148.0</v>
      </c>
      <c r="K223" s="10">
        <v>67.3</v>
      </c>
      <c r="L223" s="10">
        <v>342.2</v>
      </c>
      <c r="M223" s="10">
        <v>5.4</v>
      </c>
      <c r="N223" s="11">
        <f t="shared" si="1"/>
        <v>410</v>
      </c>
      <c r="O223" s="11">
        <f t="shared" si="2"/>
        <v>46.36952766</v>
      </c>
      <c r="P223" s="12">
        <f t="shared" si="3"/>
        <v>2.285837126</v>
      </c>
      <c r="Q223" s="13">
        <f t="shared" si="22"/>
        <v>153.8368386</v>
      </c>
      <c r="R223" s="14">
        <f t="shared" si="5"/>
        <v>4</v>
      </c>
      <c r="S223" s="14">
        <f t="shared" si="6"/>
        <v>769.1841929</v>
      </c>
      <c r="T223" s="14">
        <f t="shared" si="7"/>
        <v>11.42918563</v>
      </c>
      <c r="U223" s="15">
        <f t="shared" si="8"/>
        <v>0.3752118014</v>
      </c>
    </row>
    <row r="224" hidden="1">
      <c r="A224" s="4" t="s">
        <v>323</v>
      </c>
      <c r="B224" s="4" t="s">
        <v>324</v>
      </c>
      <c r="C224" s="4">
        <v>1967.0</v>
      </c>
      <c r="D224" s="4"/>
      <c r="E224" s="4" t="b">
        <v>1</v>
      </c>
      <c r="F224" s="4" t="b">
        <v>0</v>
      </c>
      <c r="G224" s="4" t="b">
        <v>0</v>
      </c>
      <c r="H224" s="4">
        <v>2100.0</v>
      </c>
      <c r="I224" s="4">
        <v>0.0</v>
      </c>
      <c r="J224" s="4">
        <v>8444.0</v>
      </c>
      <c r="K224" s="4">
        <v>7775.49</v>
      </c>
      <c r="L224" s="4">
        <v>301.0</v>
      </c>
      <c r="M224" s="4">
        <v>6.77</v>
      </c>
      <c r="N224" s="5">
        <f t="shared" si="1"/>
        <v>2100</v>
      </c>
      <c r="O224" s="5">
        <f t="shared" si="2"/>
        <v>93.89854564</v>
      </c>
      <c r="P224" s="6">
        <f t="shared" si="3"/>
        <v>0.21844974</v>
      </c>
      <c r="Q224" s="7">
        <f t="shared" si="22"/>
        <v>1698.553769</v>
      </c>
      <c r="R224" s="8">
        <f t="shared" si="5"/>
        <v>4</v>
      </c>
      <c r="S224" s="8">
        <f t="shared" si="6"/>
        <v>8492.768843</v>
      </c>
      <c r="T224" s="8">
        <f t="shared" si="7"/>
        <v>1.0922487</v>
      </c>
      <c r="U224" s="9">
        <f t="shared" si="8"/>
        <v>0.8088351279</v>
      </c>
    </row>
    <row r="225" hidden="1">
      <c r="A225" s="10" t="s">
        <v>325</v>
      </c>
      <c r="B225" s="10" t="s">
        <v>297</v>
      </c>
      <c r="C225" s="10">
        <v>1967.0</v>
      </c>
      <c r="D225" s="10"/>
      <c r="E225" s="10" t="b">
        <v>1</v>
      </c>
      <c r="F225" s="10" t="b">
        <v>0</v>
      </c>
      <c r="G225" s="10" t="b">
        <v>0</v>
      </c>
      <c r="H225" s="10">
        <v>515.0</v>
      </c>
      <c r="I225" s="10">
        <v>50.0</v>
      </c>
      <c r="J225" s="10">
        <v>1080.0</v>
      </c>
      <c r="K225" s="10">
        <v>1635.0</v>
      </c>
      <c r="L225" s="10">
        <v>316.0</v>
      </c>
      <c r="M225" s="10">
        <v>14.71</v>
      </c>
      <c r="N225" s="11">
        <f t="shared" si="1"/>
        <v>565</v>
      </c>
      <c r="O225" s="11">
        <f t="shared" si="2"/>
        <v>154.373704</v>
      </c>
      <c r="P225" s="12">
        <f t="shared" si="3"/>
        <v>0.3307834936</v>
      </c>
      <c r="Q225" s="13">
        <f t="shared" si="22"/>
        <v>540.831012</v>
      </c>
      <c r="R225" s="14">
        <f t="shared" si="5"/>
        <v>4</v>
      </c>
      <c r="S225" s="14">
        <f t="shared" si="6"/>
        <v>2704.15506</v>
      </c>
      <c r="T225" s="14">
        <f t="shared" si="7"/>
        <v>1.653917468</v>
      </c>
      <c r="U225" s="15">
        <f t="shared" si="8"/>
        <v>0.95722303</v>
      </c>
    </row>
    <row r="226" hidden="1">
      <c r="A226" s="4" t="s">
        <v>326</v>
      </c>
      <c r="B226" s="4" t="s">
        <v>66</v>
      </c>
      <c r="C226" s="4">
        <v>1967.0</v>
      </c>
      <c r="D226" s="4"/>
      <c r="E226" s="4" t="b">
        <v>1</v>
      </c>
      <c r="F226" s="4" t="b">
        <v>0</v>
      </c>
      <c r="G226" s="4" t="b">
        <v>0</v>
      </c>
      <c r="H226" s="4">
        <v>300.0</v>
      </c>
      <c r="I226" s="4">
        <v>50.0</v>
      </c>
      <c r="J226" s="4">
        <v>1018.0</v>
      </c>
      <c r="K226" s="4">
        <v>950.8</v>
      </c>
      <c r="L226" s="4">
        <v>293.4</v>
      </c>
      <c r="M226" s="4">
        <v>4.12</v>
      </c>
      <c r="N226" s="5">
        <f t="shared" si="1"/>
        <v>350</v>
      </c>
      <c r="O226" s="5">
        <f t="shared" si="2"/>
        <v>95.24029199</v>
      </c>
      <c r="P226" s="6">
        <f t="shared" si="3"/>
        <v>0.4669901637</v>
      </c>
      <c r="Q226" s="7">
        <f t="shared" si="22"/>
        <v>444.0142476</v>
      </c>
      <c r="R226" s="8">
        <f t="shared" si="5"/>
        <v>4</v>
      </c>
      <c r="S226" s="8">
        <f t="shared" si="6"/>
        <v>2220.071238</v>
      </c>
      <c r="T226" s="8">
        <f t="shared" si="7"/>
        <v>2.334950818</v>
      </c>
      <c r="U226" s="9">
        <f t="shared" si="8"/>
        <v>1.268612136</v>
      </c>
    </row>
    <row r="227" hidden="1">
      <c r="A227" s="10" t="s">
        <v>327</v>
      </c>
      <c r="B227" s="10" t="s">
        <v>169</v>
      </c>
      <c r="C227" s="10">
        <v>1967.0</v>
      </c>
      <c r="D227" s="10"/>
      <c r="E227" s="10" t="b">
        <v>1</v>
      </c>
      <c r="F227" s="10" t="b">
        <v>0</v>
      </c>
      <c r="G227" s="10" t="b">
        <v>0</v>
      </c>
      <c r="H227" s="10">
        <v>300.0</v>
      </c>
      <c r="I227" s="10">
        <v>5.0</v>
      </c>
      <c r="J227" s="10">
        <v>826.0</v>
      </c>
      <c r="K227" s="10">
        <v>760.0</v>
      </c>
      <c r="L227" s="10">
        <v>278.3</v>
      </c>
      <c r="M227" s="10">
        <v>5.85</v>
      </c>
      <c r="N227" s="11">
        <f t="shared" si="1"/>
        <v>305</v>
      </c>
      <c r="O227" s="11">
        <f t="shared" si="2"/>
        <v>93.82376751</v>
      </c>
      <c r="P227" s="12">
        <f t="shared" si="3"/>
        <v>0.5162974361</v>
      </c>
      <c r="Q227" s="13">
        <f t="shared" si="22"/>
        <v>392.3860514</v>
      </c>
      <c r="R227" s="14">
        <f t="shared" si="5"/>
        <v>4</v>
      </c>
      <c r="S227" s="14">
        <f t="shared" si="6"/>
        <v>1961.930257</v>
      </c>
      <c r="T227" s="14">
        <f t="shared" si="7"/>
        <v>2.58148718</v>
      </c>
      <c r="U227" s="15">
        <f t="shared" si="8"/>
        <v>1.286511644</v>
      </c>
    </row>
    <row r="228" hidden="1">
      <c r="A228" s="4" t="s">
        <v>328</v>
      </c>
      <c r="B228" s="4" t="s">
        <v>169</v>
      </c>
      <c r="C228" s="4">
        <v>1967.0</v>
      </c>
      <c r="D228" s="4"/>
      <c r="E228" s="4" t="b">
        <v>1</v>
      </c>
      <c r="F228" s="4" t="b">
        <v>0</v>
      </c>
      <c r="G228" s="4" t="b">
        <v>0</v>
      </c>
      <c r="H228" s="4">
        <v>300.0</v>
      </c>
      <c r="I228" s="4">
        <v>20.0</v>
      </c>
      <c r="J228" s="4">
        <v>826.0</v>
      </c>
      <c r="K228" s="4">
        <v>760.0</v>
      </c>
      <c r="L228" s="4">
        <v>278.5</v>
      </c>
      <c r="M228" s="4">
        <v>5.85</v>
      </c>
      <c r="N228" s="5">
        <f t="shared" si="1"/>
        <v>320</v>
      </c>
      <c r="O228" s="5">
        <f t="shared" si="2"/>
        <v>93.82376751</v>
      </c>
      <c r="P228" s="6">
        <f t="shared" si="3"/>
        <v>0.516485621</v>
      </c>
      <c r="Q228" s="7">
        <f t="shared" si="22"/>
        <v>392.5290719</v>
      </c>
      <c r="R228" s="8">
        <f t="shared" si="5"/>
        <v>4</v>
      </c>
      <c r="S228" s="8">
        <f t="shared" si="6"/>
        <v>1962.64536</v>
      </c>
      <c r="T228" s="8">
        <f t="shared" si="7"/>
        <v>2.582428105</v>
      </c>
      <c r="U228" s="9">
        <f t="shared" si="8"/>
        <v>1.22665335</v>
      </c>
    </row>
    <row r="229" hidden="1">
      <c r="A229" s="10" t="s">
        <v>329</v>
      </c>
      <c r="B229" s="10" t="s">
        <v>330</v>
      </c>
      <c r="C229" s="10">
        <v>1966.0</v>
      </c>
      <c r="D229" s="10"/>
      <c r="E229" s="10" t="b">
        <v>1</v>
      </c>
      <c r="F229" s="10" t="b">
        <v>0</v>
      </c>
      <c r="G229" s="10" t="b">
        <v>1</v>
      </c>
      <c r="H229" s="10">
        <v>100.0</v>
      </c>
      <c r="I229" s="10">
        <v>0.0</v>
      </c>
      <c r="J229" s="10">
        <v>50.0</v>
      </c>
      <c r="K229" s="10">
        <v>4.09</v>
      </c>
      <c r="L229" s="10">
        <v>278.0</v>
      </c>
      <c r="M229" s="10">
        <v>3.92</v>
      </c>
      <c r="N229" s="11">
        <f t="shared" si="1"/>
        <v>100</v>
      </c>
      <c r="O229" s="11">
        <f t="shared" si="2"/>
        <v>8.341278598</v>
      </c>
      <c r="P229" s="12">
        <f t="shared" si="3"/>
        <v>17.20823966</v>
      </c>
      <c r="Q229" s="13">
        <f t="shared" si="22"/>
        <v>70.38170023</v>
      </c>
      <c r="R229" s="14">
        <f t="shared" si="5"/>
        <v>4</v>
      </c>
      <c r="S229" s="14">
        <f t="shared" si="6"/>
        <v>351.9085011</v>
      </c>
      <c r="T229" s="14">
        <f t="shared" si="7"/>
        <v>86.04119832</v>
      </c>
      <c r="U229" s="15">
        <f t="shared" si="8"/>
        <v>0.7038170023</v>
      </c>
    </row>
    <row r="230" hidden="1">
      <c r="A230" s="4" t="s">
        <v>331</v>
      </c>
      <c r="B230" s="4" t="s">
        <v>272</v>
      </c>
      <c r="C230" s="4">
        <v>1967.0</v>
      </c>
      <c r="D230" s="4"/>
      <c r="E230" s="4" t="b">
        <v>1</v>
      </c>
      <c r="F230" s="4" t="b">
        <v>0</v>
      </c>
      <c r="G230" s="4" t="b">
        <v>0</v>
      </c>
      <c r="H230" s="4">
        <v>295.0</v>
      </c>
      <c r="I230" s="4">
        <v>0.0</v>
      </c>
      <c r="J230" s="4">
        <v>408.0</v>
      </c>
      <c r="K230" s="4">
        <v>569.2</v>
      </c>
      <c r="L230" s="4">
        <v>311.0</v>
      </c>
      <c r="M230" s="4">
        <v>14.7</v>
      </c>
      <c r="N230" s="5">
        <f t="shared" si="1"/>
        <v>295</v>
      </c>
      <c r="O230" s="5">
        <f t="shared" si="2"/>
        <v>142.2604085</v>
      </c>
      <c r="P230" s="6">
        <f t="shared" si="3"/>
        <v>0.5313223133</v>
      </c>
      <c r="Q230" s="7">
        <f t="shared" si="22"/>
        <v>302.4286608</v>
      </c>
      <c r="R230" s="8">
        <f t="shared" si="5"/>
        <v>4</v>
      </c>
      <c r="S230" s="8">
        <f t="shared" si="6"/>
        <v>1512.143304</v>
      </c>
      <c r="T230" s="8">
        <f t="shared" si="7"/>
        <v>2.656611567</v>
      </c>
      <c r="U230" s="9">
        <f t="shared" si="8"/>
        <v>1.025181901</v>
      </c>
    </row>
    <row r="231" hidden="1">
      <c r="A231" s="10" t="s">
        <v>332</v>
      </c>
      <c r="B231" s="10" t="s">
        <v>330</v>
      </c>
      <c r="C231" s="10">
        <v>1966.0</v>
      </c>
      <c r="D231" s="10"/>
      <c r="E231" s="10" t="b">
        <v>1</v>
      </c>
      <c r="F231" s="10" t="b">
        <v>0</v>
      </c>
      <c r="G231" s="10" t="b">
        <v>1</v>
      </c>
      <c r="H231" s="10">
        <v>100.0</v>
      </c>
      <c r="I231" s="10">
        <v>0.0</v>
      </c>
      <c r="J231" s="10">
        <v>50.0</v>
      </c>
      <c r="K231" s="10">
        <v>4.03</v>
      </c>
      <c r="L231" s="10">
        <v>270.0</v>
      </c>
      <c r="M231" s="10">
        <v>3.92</v>
      </c>
      <c r="N231" s="11">
        <f t="shared" si="1"/>
        <v>100</v>
      </c>
      <c r="O231" s="11">
        <f t="shared" si="2"/>
        <v>8.218912653</v>
      </c>
      <c r="P231" s="12">
        <f t="shared" si="3"/>
        <v>17.22656603</v>
      </c>
      <c r="Q231" s="13">
        <f t="shared" si="22"/>
        <v>69.42306111</v>
      </c>
      <c r="R231" s="14">
        <f t="shared" si="5"/>
        <v>4</v>
      </c>
      <c r="S231" s="14">
        <f t="shared" si="6"/>
        <v>347.1153055</v>
      </c>
      <c r="T231" s="14">
        <f t="shared" si="7"/>
        <v>86.13283016</v>
      </c>
      <c r="U231" s="15">
        <f t="shared" si="8"/>
        <v>0.6942306111</v>
      </c>
    </row>
    <row r="232">
      <c r="A232" s="4" t="s">
        <v>333</v>
      </c>
      <c r="B232" s="4" t="s">
        <v>334</v>
      </c>
      <c r="C232" s="4">
        <v>1966.0</v>
      </c>
      <c r="D232" s="4" t="b">
        <v>1</v>
      </c>
      <c r="E232" s="4" t="b">
        <v>1</v>
      </c>
      <c r="F232" s="4" t="b">
        <v>0</v>
      </c>
      <c r="G232" s="4" t="b">
        <v>1</v>
      </c>
      <c r="H232" s="4">
        <v>1355.0</v>
      </c>
      <c r="I232" s="4">
        <v>0.0</v>
      </c>
      <c r="J232" s="4">
        <v>1566.708</v>
      </c>
      <c r="K232" s="4">
        <v>889.644</v>
      </c>
      <c r="L232" s="4">
        <v>418.0</v>
      </c>
      <c r="M232" s="4">
        <v>4.94</v>
      </c>
      <c r="N232" s="5">
        <f t="shared" si="1"/>
        <v>1355</v>
      </c>
      <c r="O232" s="5">
        <f t="shared" si="2"/>
        <v>57.90386006</v>
      </c>
      <c r="P232" s="6">
        <f t="shared" si="3"/>
        <v>1.572180687</v>
      </c>
      <c r="Q232" s="7">
        <f t="shared" ref="Q232:Q233" si="23">0.9*(0.00015*J232*L232*M232+797)+0.1*(43.1*POW(J232,0.549))</f>
        <v>1398.681115</v>
      </c>
      <c r="R232" s="8">
        <f t="shared" si="5"/>
        <v>4</v>
      </c>
      <c r="S232" s="8">
        <f t="shared" si="6"/>
        <v>6993.405576</v>
      </c>
      <c r="T232" s="8">
        <f t="shared" si="7"/>
        <v>7.860903435</v>
      </c>
      <c r="U232" s="9">
        <f t="shared" si="8"/>
        <v>1.032236985</v>
      </c>
    </row>
    <row r="233" hidden="1">
      <c r="A233" s="10" t="s">
        <v>335</v>
      </c>
      <c r="B233" s="10" t="s">
        <v>315</v>
      </c>
      <c r="C233" s="10">
        <v>1966.0</v>
      </c>
      <c r="D233" s="10" t="b">
        <v>1</v>
      </c>
      <c r="E233" s="10" t="b">
        <v>1</v>
      </c>
      <c r="F233" s="10" t="b">
        <v>0</v>
      </c>
      <c r="G233" s="10" t="b">
        <v>1</v>
      </c>
      <c r="H233" s="10">
        <v>700.0</v>
      </c>
      <c r="I233" s="10">
        <v>250.0</v>
      </c>
      <c r="J233" s="10">
        <v>1050.0</v>
      </c>
      <c r="K233" s="10">
        <v>778.0</v>
      </c>
      <c r="L233" s="10">
        <v>421.0</v>
      </c>
      <c r="M233" s="10">
        <v>5.48</v>
      </c>
      <c r="N233" s="11">
        <f t="shared" si="1"/>
        <v>950</v>
      </c>
      <c r="O233" s="11">
        <f t="shared" si="2"/>
        <v>75.55611537</v>
      </c>
      <c r="P233" s="12">
        <f t="shared" si="3"/>
        <v>1.594748639</v>
      </c>
      <c r="Q233" s="13">
        <f t="shared" si="23"/>
        <v>1240.714441</v>
      </c>
      <c r="R233" s="14">
        <f t="shared" si="5"/>
        <v>4</v>
      </c>
      <c r="S233" s="14">
        <f t="shared" si="6"/>
        <v>6203.572206</v>
      </c>
      <c r="T233" s="14">
        <f t="shared" si="7"/>
        <v>7.973743195</v>
      </c>
      <c r="U233" s="15">
        <f t="shared" si="8"/>
        <v>1.306015201</v>
      </c>
    </row>
    <row r="234" hidden="1">
      <c r="A234" s="4" t="s">
        <v>336</v>
      </c>
      <c r="B234" s="4" t="s">
        <v>81</v>
      </c>
      <c r="C234" s="4">
        <v>1967.0</v>
      </c>
      <c r="D234" s="4"/>
      <c r="E234" s="4" t="b">
        <v>1</v>
      </c>
      <c r="F234" s="4" t="b">
        <v>0</v>
      </c>
      <c r="G234" s="4" t="b">
        <v>0</v>
      </c>
      <c r="H234" s="4">
        <v>275.0</v>
      </c>
      <c r="I234" s="4">
        <v>80.0</v>
      </c>
      <c r="J234" s="4">
        <v>470.0</v>
      </c>
      <c r="K234" s="4">
        <v>386.4</v>
      </c>
      <c r="L234" s="4">
        <v>316.0</v>
      </c>
      <c r="M234" s="4">
        <v>4.8</v>
      </c>
      <c r="N234" s="5">
        <f t="shared" si="1"/>
        <v>355</v>
      </c>
      <c r="O234" s="5">
        <f t="shared" si="2"/>
        <v>83.83369012</v>
      </c>
      <c r="P234" s="6">
        <f t="shared" si="3"/>
        <v>0.7572704304</v>
      </c>
      <c r="Q234" s="7">
        <f>0.2*(8.17*POW(J234*M234,0.46))+0.8*(0.146*POW(J234*L234,0.639))</f>
        <v>292.6092943</v>
      </c>
      <c r="R234" s="8">
        <f t="shared" si="5"/>
        <v>4</v>
      </c>
      <c r="S234" s="8">
        <f t="shared" si="6"/>
        <v>1463.046472</v>
      </c>
      <c r="T234" s="8">
        <f t="shared" si="7"/>
        <v>3.786352152</v>
      </c>
      <c r="U234" s="9">
        <f t="shared" si="8"/>
        <v>0.8242515332</v>
      </c>
    </row>
    <row r="235" hidden="1">
      <c r="A235" s="10" t="s">
        <v>337</v>
      </c>
      <c r="B235" s="10" t="s">
        <v>241</v>
      </c>
      <c r="C235" s="10">
        <v>1966.0</v>
      </c>
      <c r="D235" s="10" t="b">
        <v>1</v>
      </c>
      <c r="E235" s="10" t="b">
        <v>1</v>
      </c>
      <c r="F235" s="10" t="b">
        <v>0</v>
      </c>
      <c r="G235" s="10" t="b">
        <v>1</v>
      </c>
      <c r="H235" s="10">
        <v>500.0</v>
      </c>
      <c r="I235" s="10">
        <v>100.0</v>
      </c>
      <c r="J235" s="10">
        <v>131.0</v>
      </c>
      <c r="K235" s="10">
        <v>70.05</v>
      </c>
      <c r="L235" s="10">
        <v>442.2</v>
      </c>
      <c r="M235" s="10">
        <v>2.72</v>
      </c>
      <c r="N235" s="11">
        <f t="shared" si="1"/>
        <v>600</v>
      </c>
      <c r="O235" s="11">
        <f t="shared" si="2"/>
        <v>54.52757291</v>
      </c>
      <c r="P235" s="12">
        <f t="shared" si="3"/>
        <v>11.43772036</v>
      </c>
      <c r="Q235" s="13">
        <f>0.9*(0.00015*J235*L235*M235+797)+0.1*(43.1*POW(J235,0.549))</f>
        <v>801.2123114</v>
      </c>
      <c r="R235" s="14">
        <f t="shared" si="5"/>
        <v>4</v>
      </c>
      <c r="S235" s="14">
        <f t="shared" si="6"/>
        <v>4006.061557</v>
      </c>
      <c r="T235" s="14">
        <f t="shared" si="7"/>
        <v>57.18860181</v>
      </c>
      <c r="U235" s="15">
        <f t="shared" si="8"/>
        <v>1.335353852</v>
      </c>
    </row>
    <row r="236" hidden="1">
      <c r="A236" s="4" t="s">
        <v>338</v>
      </c>
      <c r="B236" s="4" t="s">
        <v>292</v>
      </c>
      <c r="C236" s="4">
        <v>1966.0</v>
      </c>
      <c r="D236" s="4" t="b">
        <v>1</v>
      </c>
      <c r="E236" s="4" t="b">
        <v>0</v>
      </c>
      <c r="F236" s="4" t="b">
        <v>0</v>
      </c>
      <c r="G236" s="4" t="b">
        <v>1</v>
      </c>
      <c r="H236" s="4">
        <v>200.0</v>
      </c>
      <c r="I236" s="4">
        <v>100.0</v>
      </c>
      <c r="J236" s="4">
        <v>81.0</v>
      </c>
      <c r="K236" s="4">
        <v>26.7</v>
      </c>
      <c r="L236" s="4">
        <v>430.0</v>
      </c>
      <c r="M236" s="4">
        <v>0.45</v>
      </c>
      <c r="N236" s="5">
        <f t="shared" si="1"/>
        <v>300</v>
      </c>
      <c r="O236" s="5">
        <f t="shared" si="2"/>
        <v>33.61286766</v>
      </c>
      <c r="P236" s="6">
        <f t="shared" si="3"/>
        <v>9.513108614</v>
      </c>
      <c r="Q236" s="19">
        <v>254.0</v>
      </c>
      <c r="R236" s="8">
        <f t="shared" si="5"/>
        <v>1.75</v>
      </c>
      <c r="S236" s="8">
        <f t="shared" si="6"/>
        <v>698.5</v>
      </c>
      <c r="T236" s="8">
        <f t="shared" si="7"/>
        <v>26.16104869</v>
      </c>
      <c r="U236" s="9">
        <f t="shared" si="8"/>
        <v>0.8466666667</v>
      </c>
    </row>
    <row r="237" hidden="1">
      <c r="A237" s="10" t="s">
        <v>339</v>
      </c>
      <c r="B237" s="10" t="s">
        <v>340</v>
      </c>
      <c r="C237" s="10">
        <v>1966.0</v>
      </c>
      <c r="D237" s="10" t="b">
        <v>1</v>
      </c>
      <c r="E237" s="10" t="b">
        <v>1</v>
      </c>
      <c r="F237" s="10" t="b">
        <v>0</v>
      </c>
      <c r="G237" s="10" t="b">
        <v>1</v>
      </c>
      <c r="H237" s="10">
        <v>500.0</v>
      </c>
      <c r="I237" s="10">
        <v>0.0</v>
      </c>
      <c r="J237" s="10">
        <v>150.0</v>
      </c>
      <c r="K237" s="10">
        <v>62.4</v>
      </c>
      <c r="L237" s="10">
        <v>440.8</v>
      </c>
      <c r="M237" s="10">
        <v>3.0</v>
      </c>
      <c r="N237" s="11">
        <f t="shared" si="1"/>
        <v>500</v>
      </c>
      <c r="O237" s="11">
        <f t="shared" si="2"/>
        <v>42.42019434</v>
      </c>
      <c r="P237" s="12">
        <f t="shared" si="3"/>
        <v>13.00568778</v>
      </c>
      <c r="Q237" s="13">
        <f>0.9*(0.00015*J237*L237*M237+797)+0.1*(43.1*POW(J237,0.549))</f>
        <v>811.5549172</v>
      </c>
      <c r="R237" s="14">
        <f t="shared" si="5"/>
        <v>4</v>
      </c>
      <c r="S237" s="14">
        <f t="shared" si="6"/>
        <v>4057.774586</v>
      </c>
      <c r="T237" s="14">
        <f t="shared" si="7"/>
        <v>65.02843888</v>
      </c>
      <c r="U237" s="15">
        <f t="shared" si="8"/>
        <v>1.623109834</v>
      </c>
    </row>
    <row r="238" hidden="1">
      <c r="A238" s="4" t="s">
        <v>341</v>
      </c>
      <c r="B238" s="4" t="s">
        <v>179</v>
      </c>
      <c r="C238" s="4">
        <v>1968.0</v>
      </c>
      <c r="D238" s="4"/>
      <c r="E238" s="4" t="b">
        <v>1</v>
      </c>
      <c r="F238" s="4" t="b">
        <v>0</v>
      </c>
      <c r="G238" s="4" t="b">
        <v>0</v>
      </c>
      <c r="H238" s="4">
        <v>330.0</v>
      </c>
      <c r="I238" s="4">
        <v>-50.0</v>
      </c>
      <c r="J238" s="4">
        <v>655.0</v>
      </c>
      <c r="K238" s="4">
        <v>872.3</v>
      </c>
      <c r="L238" s="4">
        <v>291.3</v>
      </c>
      <c r="M238" s="4">
        <v>7.35</v>
      </c>
      <c r="N238" s="5">
        <f t="shared" si="1"/>
        <v>280</v>
      </c>
      <c r="O238" s="5">
        <f t="shared" si="2"/>
        <v>135.8012901</v>
      </c>
      <c r="P238" s="6">
        <f t="shared" si="3"/>
        <v>0.4095937709</v>
      </c>
      <c r="Q238" s="7">
        <f>0.2*(8.17*POW(J238*M238,0.46))+0.8*(0.146*POW(J238*L238,0.639))</f>
        <v>357.2886463</v>
      </c>
      <c r="R238" s="8">
        <f t="shared" si="5"/>
        <v>4</v>
      </c>
      <c r="S238" s="8">
        <f t="shared" si="6"/>
        <v>1786.443232</v>
      </c>
      <c r="T238" s="8">
        <f t="shared" si="7"/>
        <v>2.047968854</v>
      </c>
      <c r="U238" s="9">
        <f t="shared" si="8"/>
        <v>1.27603088</v>
      </c>
    </row>
    <row r="239" hidden="1">
      <c r="A239" s="10" t="s">
        <v>342</v>
      </c>
      <c r="B239" s="10" t="s">
        <v>154</v>
      </c>
      <c r="C239" s="10">
        <v>1966.0</v>
      </c>
      <c r="D239" s="10" t="b">
        <v>1</v>
      </c>
      <c r="E239" s="10" t="b">
        <v>1</v>
      </c>
      <c r="F239" s="10" t="b">
        <v>0</v>
      </c>
      <c r="G239" s="10" t="b">
        <v>1</v>
      </c>
      <c r="H239" s="10">
        <v>150.0</v>
      </c>
      <c r="I239" s="10">
        <v>1050.0</v>
      </c>
      <c r="J239" s="10">
        <v>150.0</v>
      </c>
      <c r="K239" s="10">
        <v>53.7</v>
      </c>
      <c r="L239" s="10">
        <v>446.2</v>
      </c>
      <c r="M239" s="10">
        <v>2.06</v>
      </c>
      <c r="N239" s="11">
        <f t="shared" si="1"/>
        <v>1200</v>
      </c>
      <c r="O239" s="11">
        <f t="shared" si="2"/>
        <v>36.50584032</v>
      </c>
      <c r="P239" s="12">
        <f t="shared" si="3"/>
        <v>14.96069926</v>
      </c>
      <c r="Q239" s="13">
        <f>0.9*(0.00015*J239*L239*M239+797)+0.1*(43.1*POW(J239,0.549))</f>
        <v>803.3895502</v>
      </c>
      <c r="R239" s="14">
        <f t="shared" si="5"/>
        <v>4</v>
      </c>
      <c r="S239" s="14">
        <f t="shared" si="6"/>
        <v>4016.947751</v>
      </c>
      <c r="T239" s="14">
        <f t="shared" si="7"/>
        <v>74.8034963</v>
      </c>
      <c r="U239" s="15">
        <f t="shared" si="8"/>
        <v>0.6694912919</v>
      </c>
    </row>
    <row r="240" hidden="1">
      <c r="A240" s="4" t="s">
        <v>343</v>
      </c>
      <c r="B240" s="4" t="s">
        <v>169</v>
      </c>
      <c r="C240" s="4">
        <v>1967.0</v>
      </c>
      <c r="D240" s="4"/>
      <c r="E240" s="4" t="b">
        <v>1</v>
      </c>
      <c r="F240" s="4" t="b">
        <v>0</v>
      </c>
      <c r="G240" s="4" t="b">
        <v>1</v>
      </c>
      <c r="H240" s="4">
        <v>300.0</v>
      </c>
      <c r="I240" s="4">
        <v>40.0</v>
      </c>
      <c r="J240" s="4">
        <v>886.0</v>
      </c>
      <c r="K240" s="4">
        <v>808.0</v>
      </c>
      <c r="L240" s="4">
        <v>292.7</v>
      </c>
      <c r="M240" s="4">
        <v>5.85</v>
      </c>
      <c r="N240" s="5">
        <f t="shared" si="1"/>
        <v>340</v>
      </c>
      <c r="O240" s="5">
        <f t="shared" si="2"/>
        <v>92.9944354</v>
      </c>
      <c r="P240" s="6">
        <f t="shared" si="3"/>
        <v>0.5197835261</v>
      </c>
      <c r="Q240" s="7">
        <f t="shared" ref="Q240:Q247" si="24">0.2*(8.17*POW(J240*M240,0.46))+0.8*(0.146*POW(J240*L240,0.639))</f>
        <v>419.9850891</v>
      </c>
      <c r="R240" s="8">
        <f t="shared" si="5"/>
        <v>4</v>
      </c>
      <c r="S240" s="8">
        <f t="shared" si="6"/>
        <v>2099.925445</v>
      </c>
      <c r="T240" s="8">
        <f t="shared" si="7"/>
        <v>2.59891763</v>
      </c>
      <c r="U240" s="9">
        <f t="shared" si="8"/>
        <v>1.235250262</v>
      </c>
    </row>
    <row r="241" hidden="1">
      <c r="A241" s="10" t="s">
        <v>344</v>
      </c>
      <c r="B241" s="10" t="s">
        <v>277</v>
      </c>
      <c r="C241" s="10">
        <v>1967.0</v>
      </c>
      <c r="D241" s="10"/>
      <c r="E241" s="10" t="b">
        <v>1</v>
      </c>
      <c r="F241" s="10" t="b">
        <v>0</v>
      </c>
      <c r="G241" s="10" t="b">
        <v>1</v>
      </c>
      <c r="H241" s="10">
        <v>260.0</v>
      </c>
      <c r="I241" s="10">
        <v>0.0</v>
      </c>
      <c r="J241" s="10">
        <v>550.0</v>
      </c>
      <c r="K241" s="10">
        <v>581.8</v>
      </c>
      <c r="L241" s="10">
        <v>327.0</v>
      </c>
      <c r="M241" s="10">
        <v>14.71</v>
      </c>
      <c r="N241" s="11">
        <f t="shared" si="1"/>
        <v>260</v>
      </c>
      <c r="O241" s="11">
        <f t="shared" si="2"/>
        <v>107.8674347</v>
      </c>
      <c r="P241" s="12">
        <f t="shared" si="3"/>
        <v>0.6339319474</v>
      </c>
      <c r="Q241" s="13">
        <f t="shared" si="24"/>
        <v>368.821607</v>
      </c>
      <c r="R241" s="14">
        <f t="shared" si="5"/>
        <v>4</v>
      </c>
      <c r="S241" s="14">
        <f t="shared" si="6"/>
        <v>1844.108035</v>
      </c>
      <c r="T241" s="14">
        <f t="shared" si="7"/>
        <v>3.169659737</v>
      </c>
      <c r="U241" s="15">
        <f t="shared" si="8"/>
        <v>1.418544642</v>
      </c>
    </row>
    <row r="242" hidden="1">
      <c r="A242" s="4" t="s">
        <v>345</v>
      </c>
      <c r="B242" s="4" t="s">
        <v>302</v>
      </c>
      <c r="C242" s="4">
        <v>1967.0</v>
      </c>
      <c r="D242" s="4"/>
      <c r="E242" s="4" t="b">
        <v>1</v>
      </c>
      <c r="F242" s="4" t="b">
        <v>0</v>
      </c>
      <c r="G242" s="4" t="b">
        <v>1</v>
      </c>
      <c r="H242" s="4">
        <v>300.0</v>
      </c>
      <c r="I242" s="4">
        <v>0.0</v>
      </c>
      <c r="J242" s="4">
        <v>566.0</v>
      </c>
      <c r="K242" s="4">
        <v>584.77</v>
      </c>
      <c r="L242" s="4">
        <v>327.0</v>
      </c>
      <c r="M242" s="4">
        <v>14.7</v>
      </c>
      <c r="N242" s="5">
        <f t="shared" si="1"/>
        <v>300</v>
      </c>
      <c r="O242" s="5">
        <f t="shared" si="2"/>
        <v>105.3532594</v>
      </c>
      <c r="P242" s="6">
        <f t="shared" si="3"/>
        <v>0.6414058594</v>
      </c>
      <c r="Q242" s="7">
        <f t="shared" si="24"/>
        <v>375.0749044</v>
      </c>
      <c r="R242" s="8">
        <f t="shared" si="5"/>
        <v>4</v>
      </c>
      <c r="S242" s="8">
        <f t="shared" si="6"/>
        <v>1875.374522</v>
      </c>
      <c r="T242" s="8">
        <f t="shared" si="7"/>
        <v>3.207029297</v>
      </c>
      <c r="U242" s="9">
        <f t="shared" si="8"/>
        <v>1.250249681</v>
      </c>
    </row>
    <row r="243" hidden="1">
      <c r="A243" s="10" t="s">
        <v>346</v>
      </c>
      <c r="B243" s="10" t="s">
        <v>283</v>
      </c>
      <c r="C243" s="10">
        <v>1967.0</v>
      </c>
      <c r="D243" s="10"/>
      <c r="E243" s="10" t="b">
        <v>1</v>
      </c>
      <c r="F243" s="10" t="b">
        <v>0</v>
      </c>
      <c r="G243" s="10" t="b">
        <v>1</v>
      </c>
      <c r="H243" s="10">
        <v>300.0</v>
      </c>
      <c r="I243" s="10">
        <v>0.0</v>
      </c>
      <c r="J243" s="16">
        <f>550+90</f>
        <v>640</v>
      </c>
      <c r="K243" s="16">
        <f>581.8+30.98</f>
        <v>612.78</v>
      </c>
      <c r="L243" s="10">
        <v>325.3</v>
      </c>
      <c r="M243" s="10">
        <v>14.71</v>
      </c>
      <c r="N243" s="11">
        <f t="shared" si="1"/>
        <v>300</v>
      </c>
      <c r="O243" s="11">
        <f t="shared" si="2"/>
        <v>97.63464049</v>
      </c>
      <c r="P243" s="12">
        <f t="shared" si="3"/>
        <v>0.6565588348</v>
      </c>
      <c r="Q243" s="13">
        <f t="shared" si="24"/>
        <v>402.3261228</v>
      </c>
      <c r="R243" s="14">
        <f t="shared" si="5"/>
        <v>4</v>
      </c>
      <c r="S243" s="14">
        <f t="shared" si="6"/>
        <v>2011.630614</v>
      </c>
      <c r="T243" s="14">
        <f t="shared" si="7"/>
        <v>3.282794174</v>
      </c>
      <c r="U243" s="15">
        <f t="shared" si="8"/>
        <v>1.341087076</v>
      </c>
    </row>
    <row r="244" hidden="1">
      <c r="A244" s="4" t="s">
        <v>347</v>
      </c>
      <c r="B244" s="4" t="s">
        <v>154</v>
      </c>
      <c r="C244" s="4">
        <v>1967.0</v>
      </c>
      <c r="D244" s="4"/>
      <c r="E244" s="4" t="b">
        <v>1</v>
      </c>
      <c r="F244" s="4" t="b">
        <v>0</v>
      </c>
      <c r="G244" s="4" t="b">
        <v>1</v>
      </c>
      <c r="H244" s="4">
        <v>150.0</v>
      </c>
      <c r="I244" s="4">
        <v>125.0</v>
      </c>
      <c r="J244" s="4">
        <v>143.26</v>
      </c>
      <c r="K244" s="4">
        <v>78.3</v>
      </c>
      <c r="L244" s="4">
        <v>312.0</v>
      </c>
      <c r="M244" s="4">
        <v>3.4</v>
      </c>
      <c r="N244" s="5">
        <f t="shared" si="1"/>
        <v>275</v>
      </c>
      <c r="O244" s="5">
        <f t="shared" si="2"/>
        <v>55.73347706</v>
      </c>
      <c r="P244" s="6">
        <f t="shared" si="3"/>
        <v>1.75661661</v>
      </c>
      <c r="Q244" s="7">
        <f t="shared" si="24"/>
        <v>137.5430805</v>
      </c>
      <c r="R244" s="8">
        <f t="shared" si="5"/>
        <v>4</v>
      </c>
      <c r="S244" s="8">
        <f t="shared" si="6"/>
        <v>687.7154027</v>
      </c>
      <c r="T244" s="8">
        <f t="shared" si="7"/>
        <v>8.783083049</v>
      </c>
      <c r="U244" s="9">
        <f t="shared" si="8"/>
        <v>0.5001566565</v>
      </c>
    </row>
    <row r="245" hidden="1">
      <c r="A245" s="10" t="s">
        <v>348</v>
      </c>
      <c r="B245" s="10" t="s">
        <v>231</v>
      </c>
      <c r="C245" s="10">
        <v>1967.0</v>
      </c>
      <c r="D245" s="10"/>
      <c r="E245" s="10" t="b">
        <v>1</v>
      </c>
      <c r="F245" s="10" t="b">
        <v>0</v>
      </c>
      <c r="G245" s="10" t="b">
        <v>1</v>
      </c>
      <c r="H245" s="10">
        <v>400.0</v>
      </c>
      <c r="I245" s="10">
        <v>100.0</v>
      </c>
      <c r="J245" s="10">
        <v>230.0</v>
      </c>
      <c r="K245" s="10">
        <v>83.36</v>
      </c>
      <c r="L245" s="10">
        <v>349.0</v>
      </c>
      <c r="M245" s="10">
        <v>6.98</v>
      </c>
      <c r="N245" s="11">
        <f t="shared" si="1"/>
        <v>500</v>
      </c>
      <c r="O245" s="11">
        <f t="shared" si="2"/>
        <v>36.95806229</v>
      </c>
      <c r="P245" s="12">
        <f t="shared" si="3"/>
        <v>2.492237481</v>
      </c>
      <c r="Q245" s="13">
        <f t="shared" si="24"/>
        <v>207.7529164</v>
      </c>
      <c r="R245" s="14">
        <f t="shared" si="5"/>
        <v>4</v>
      </c>
      <c r="S245" s="14">
        <f t="shared" si="6"/>
        <v>1038.764582</v>
      </c>
      <c r="T245" s="14">
        <f t="shared" si="7"/>
        <v>12.46118741</v>
      </c>
      <c r="U245" s="15">
        <f t="shared" si="8"/>
        <v>0.4155058329</v>
      </c>
    </row>
    <row r="246" hidden="1">
      <c r="A246" s="4" t="s">
        <v>349</v>
      </c>
      <c r="B246" s="4" t="s">
        <v>258</v>
      </c>
      <c r="C246" s="4">
        <v>1966.0</v>
      </c>
      <c r="D246" s="4" t="b">
        <v>0</v>
      </c>
      <c r="E246" s="4" t="b">
        <v>1</v>
      </c>
      <c r="F246" s="4" t="b">
        <v>0</v>
      </c>
      <c r="G246" s="4" t="b">
        <v>0</v>
      </c>
      <c r="H246" s="4"/>
      <c r="I246" s="4"/>
      <c r="J246" s="4">
        <v>1814.4</v>
      </c>
      <c r="K246" s="4">
        <v>2366.39</v>
      </c>
      <c r="L246" s="4">
        <v>291.0</v>
      </c>
      <c r="M246" s="4">
        <v>5.45</v>
      </c>
      <c r="N246" s="5">
        <f t="shared" si="1"/>
        <v>0</v>
      </c>
      <c r="O246" s="5">
        <f t="shared" si="2"/>
        <v>132.9941712</v>
      </c>
      <c r="P246" s="6">
        <f t="shared" si="3"/>
        <v>0.271456521</v>
      </c>
      <c r="Q246" s="7">
        <f t="shared" si="24"/>
        <v>642.3719966</v>
      </c>
      <c r="R246" s="8">
        <f t="shared" si="5"/>
        <v>4</v>
      </c>
      <c r="S246" s="8">
        <f t="shared" si="6"/>
        <v>3211.859983</v>
      </c>
      <c r="T246" s="8">
        <f t="shared" si="7"/>
        <v>1.357282605</v>
      </c>
      <c r="U246" s="9" t="str">
        <f t="shared" si="8"/>
        <v>#N/A</v>
      </c>
    </row>
    <row r="247" hidden="1">
      <c r="A247" s="10" t="s">
        <v>350</v>
      </c>
      <c r="B247" s="10" t="s">
        <v>294</v>
      </c>
      <c r="C247" s="10">
        <v>1967.0</v>
      </c>
      <c r="D247" s="10"/>
      <c r="E247" s="10" t="b">
        <v>1</v>
      </c>
      <c r="F247" s="10" t="b">
        <v>0</v>
      </c>
      <c r="G247" s="10" t="b">
        <v>1</v>
      </c>
      <c r="H247" s="10">
        <v>10.0</v>
      </c>
      <c r="I247" s="10">
        <v>0.0</v>
      </c>
      <c r="J247" s="10">
        <v>90.0</v>
      </c>
      <c r="K247" s="10">
        <v>30.98</v>
      </c>
      <c r="L247" s="10">
        <v>293.0</v>
      </c>
      <c r="M247" s="10">
        <v>5.3</v>
      </c>
      <c r="N247" s="11">
        <f t="shared" si="1"/>
        <v>10</v>
      </c>
      <c r="O247" s="11">
        <f t="shared" si="2"/>
        <v>35.10089798</v>
      </c>
      <c r="P247" s="12">
        <f t="shared" si="3"/>
        <v>3.420388202</v>
      </c>
      <c r="Q247" s="13">
        <f t="shared" si="24"/>
        <v>105.9636265</v>
      </c>
      <c r="R247" s="14">
        <f t="shared" si="5"/>
        <v>4</v>
      </c>
      <c r="S247" s="14">
        <f t="shared" si="6"/>
        <v>529.8181325</v>
      </c>
      <c r="T247" s="14">
        <f t="shared" si="7"/>
        <v>17.10194101</v>
      </c>
      <c r="U247" s="15">
        <f t="shared" si="8"/>
        <v>10.59636265</v>
      </c>
    </row>
    <row r="248">
      <c r="A248" s="4" t="s">
        <v>351</v>
      </c>
      <c r="B248" s="4" t="s">
        <v>334</v>
      </c>
      <c r="C248" s="4">
        <v>1967.0</v>
      </c>
      <c r="D248" s="4" t="b">
        <v>1</v>
      </c>
      <c r="E248" s="4" t="b">
        <v>1</v>
      </c>
      <c r="F248" s="4" t="b">
        <v>0</v>
      </c>
      <c r="G248" s="4" t="b">
        <v>1</v>
      </c>
      <c r="H248" s="4">
        <v>1355.0</v>
      </c>
      <c r="I248" s="4">
        <v>5.0</v>
      </c>
      <c r="J248" s="4">
        <v>1566.708</v>
      </c>
      <c r="K248" s="4">
        <v>1000.8495</v>
      </c>
      <c r="L248" s="4">
        <v>424.4</v>
      </c>
      <c r="M248" s="4">
        <v>5.15</v>
      </c>
      <c r="N248" s="5">
        <f t="shared" si="1"/>
        <v>1360</v>
      </c>
      <c r="O248" s="5">
        <f t="shared" si="2"/>
        <v>65.14184257</v>
      </c>
      <c r="P248" s="6">
        <f t="shared" si="3"/>
        <v>1.423009452</v>
      </c>
      <c r="Q248" s="7">
        <f>0.9*(0.00015*J248*L248*M248+797)+0.1*(43.1*POW(J248,0.549))</f>
        <v>1424.218299</v>
      </c>
      <c r="R248" s="8">
        <f t="shared" si="5"/>
        <v>4</v>
      </c>
      <c r="S248" s="8">
        <f t="shared" si="6"/>
        <v>7121.091494</v>
      </c>
      <c r="T248" s="8">
        <f t="shared" si="7"/>
        <v>7.115047262</v>
      </c>
      <c r="U248" s="9">
        <f t="shared" si="8"/>
        <v>1.047219337</v>
      </c>
    </row>
    <row r="249" hidden="1">
      <c r="A249" s="10" t="s">
        <v>352</v>
      </c>
      <c r="B249" s="10" t="s">
        <v>309</v>
      </c>
      <c r="C249" s="10">
        <v>1968.0</v>
      </c>
      <c r="D249" s="10"/>
      <c r="E249" s="10" t="b">
        <v>1</v>
      </c>
      <c r="F249" s="10" t="b">
        <v>0</v>
      </c>
      <c r="G249" s="10" t="b">
        <v>1</v>
      </c>
      <c r="H249" s="10">
        <v>194.0</v>
      </c>
      <c r="I249" s="16"/>
      <c r="J249" s="10">
        <v>199.0</v>
      </c>
      <c r="K249" s="10">
        <v>230.5</v>
      </c>
      <c r="L249" s="10">
        <v>328.8</v>
      </c>
      <c r="M249" s="10">
        <v>17.5</v>
      </c>
      <c r="N249" s="11">
        <f t="shared" si="1"/>
        <v>194</v>
      </c>
      <c r="O249" s="11">
        <f t="shared" si="2"/>
        <v>118.1128575</v>
      </c>
      <c r="P249" s="12">
        <f t="shared" si="3"/>
        <v>0.9073139649</v>
      </c>
      <c r="Q249" s="13">
        <f t="shared" ref="Q249:Q261" si="25">0.2*(8.17*POW(J249*M249,0.46))+0.8*(0.146*POW(J249*L249,0.639))</f>
        <v>209.1358689</v>
      </c>
      <c r="R249" s="14">
        <f t="shared" si="5"/>
        <v>4</v>
      </c>
      <c r="S249" s="14">
        <f t="shared" si="6"/>
        <v>1045.679345</v>
      </c>
      <c r="T249" s="14">
        <f t="shared" si="7"/>
        <v>4.536569824</v>
      </c>
      <c r="U249" s="15">
        <f t="shared" si="8"/>
        <v>1.078019943</v>
      </c>
    </row>
    <row r="250" hidden="1">
      <c r="A250" s="4" t="s">
        <v>353</v>
      </c>
      <c r="B250" s="4" t="s">
        <v>353</v>
      </c>
      <c r="C250" s="4">
        <v>1968.0</v>
      </c>
      <c r="D250" s="4"/>
      <c r="E250" s="4" t="b">
        <v>1</v>
      </c>
      <c r="F250" s="4" t="b">
        <v>0</v>
      </c>
      <c r="G250" s="4" t="b">
        <v>1</v>
      </c>
      <c r="H250" s="17"/>
      <c r="I250" s="17"/>
      <c r="J250" s="4">
        <v>107.0</v>
      </c>
      <c r="K250" s="4">
        <v>131.41</v>
      </c>
      <c r="L250" s="4">
        <v>326.0</v>
      </c>
      <c r="M250" s="4">
        <v>8.92</v>
      </c>
      <c r="N250" s="5">
        <f t="shared" si="1"/>
        <v>0</v>
      </c>
      <c r="O250" s="5">
        <f t="shared" si="2"/>
        <v>125.2344927</v>
      </c>
      <c r="P250" s="6">
        <f t="shared" si="3"/>
        <v>1.0024049</v>
      </c>
      <c r="Q250" s="7">
        <f t="shared" si="25"/>
        <v>131.7260279</v>
      </c>
      <c r="R250" s="8">
        <f t="shared" si="5"/>
        <v>4</v>
      </c>
      <c r="S250" s="8">
        <f t="shared" si="6"/>
        <v>658.6301395</v>
      </c>
      <c r="T250" s="8">
        <f t="shared" si="7"/>
        <v>5.0120245</v>
      </c>
      <c r="U250" s="9" t="str">
        <f t="shared" si="8"/>
        <v>#N/A</v>
      </c>
    </row>
    <row r="251" hidden="1">
      <c r="A251" s="10" t="s">
        <v>354</v>
      </c>
      <c r="B251" s="10" t="s">
        <v>353</v>
      </c>
      <c r="C251" s="10">
        <v>1968.0</v>
      </c>
      <c r="D251" s="10"/>
      <c r="E251" s="10" t="b">
        <v>1</v>
      </c>
      <c r="F251" s="10" t="b">
        <v>0</v>
      </c>
      <c r="G251" s="10" t="b">
        <v>1</v>
      </c>
      <c r="H251" s="16"/>
      <c r="I251" s="16"/>
      <c r="J251" s="10">
        <v>117.7</v>
      </c>
      <c r="K251" s="10">
        <v>131.41</v>
      </c>
      <c r="L251" s="10">
        <v>326.0</v>
      </c>
      <c r="M251" s="10">
        <v>8.92</v>
      </c>
      <c r="N251" s="11">
        <f t="shared" si="1"/>
        <v>0</v>
      </c>
      <c r="O251" s="11">
        <f t="shared" si="2"/>
        <v>113.8495388</v>
      </c>
      <c r="P251" s="12">
        <f t="shared" si="3"/>
        <v>1.060103265</v>
      </c>
      <c r="Q251" s="13">
        <f t="shared" si="25"/>
        <v>139.30817</v>
      </c>
      <c r="R251" s="14">
        <f t="shared" si="5"/>
        <v>4</v>
      </c>
      <c r="S251" s="14">
        <f t="shared" si="6"/>
        <v>696.54085</v>
      </c>
      <c r="T251" s="14">
        <f t="shared" si="7"/>
        <v>5.300516323</v>
      </c>
      <c r="U251" s="15" t="str">
        <f t="shared" si="8"/>
        <v>#N/A</v>
      </c>
    </row>
    <row r="252" hidden="1">
      <c r="A252" s="4" t="s">
        <v>355</v>
      </c>
      <c r="B252" s="4" t="s">
        <v>356</v>
      </c>
      <c r="C252" s="4">
        <v>1968.0</v>
      </c>
      <c r="D252" s="4"/>
      <c r="E252" s="4" t="b">
        <v>0</v>
      </c>
      <c r="F252" s="4" t="b">
        <v>0</v>
      </c>
      <c r="G252" s="4" t="b">
        <v>1</v>
      </c>
      <c r="H252" s="4">
        <v>350.0</v>
      </c>
      <c r="I252" s="4">
        <v>0.0</v>
      </c>
      <c r="J252" s="4">
        <v>372.44</v>
      </c>
      <c r="K252" s="4">
        <v>97.416</v>
      </c>
      <c r="L252" s="4">
        <v>314.5</v>
      </c>
      <c r="M252" s="4">
        <v>0.68</v>
      </c>
      <c r="N252" s="5">
        <f t="shared" si="1"/>
        <v>350</v>
      </c>
      <c r="O252" s="5">
        <f t="shared" si="2"/>
        <v>26.67185971</v>
      </c>
      <c r="P252" s="6">
        <f t="shared" si="3"/>
        <v>2.292171967</v>
      </c>
      <c r="Q252" s="7">
        <f t="shared" si="25"/>
        <v>223.2942243</v>
      </c>
      <c r="R252" s="8">
        <f t="shared" si="5"/>
        <v>1.75</v>
      </c>
      <c r="S252" s="8">
        <f t="shared" si="6"/>
        <v>614.0591168</v>
      </c>
      <c r="T252" s="8">
        <f t="shared" si="7"/>
        <v>6.303472908</v>
      </c>
      <c r="U252" s="9">
        <f t="shared" si="8"/>
        <v>0.637983498</v>
      </c>
    </row>
    <row r="253" hidden="1">
      <c r="A253" s="10" t="s">
        <v>357</v>
      </c>
      <c r="B253" s="10" t="s">
        <v>324</v>
      </c>
      <c r="C253" s="10">
        <v>1969.0</v>
      </c>
      <c r="D253" s="10"/>
      <c r="E253" s="10" t="b">
        <v>1</v>
      </c>
      <c r="F253" s="10" t="b">
        <v>0</v>
      </c>
      <c r="G253" s="10" t="b">
        <v>0</v>
      </c>
      <c r="H253" s="10">
        <v>2100.0</v>
      </c>
      <c r="I253" s="10">
        <v>0.0</v>
      </c>
      <c r="J253" s="10">
        <v>8444.0</v>
      </c>
      <c r="K253" s="10">
        <v>7895.01</v>
      </c>
      <c r="L253" s="10">
        <v>305.0</v>
      </c>
      <c r="M253" s="10">
        <v>6.77</v>
      </c>
      <c r="N253" s="11">
        <f t="shared" si="1"/>
        <v>2100</v>
      </c>
      <c r="O253" s="11">
        <f t="shared" si="2"/>
        <v>95.34189573</v>
      </c>
      <c r="P253" s="12">
        <f t="shared" si="3"/>
        <v>0.2166947872</v>
      </c>
      <c r="Q253" s="13">
        <f t="shared" si="25"/>
        <v>1710.807512</v>
      </c>
      <c r="R253" s="14">
        <f t="shared" si="5"/>
        <v>4</v>
      </c>
      <c r="S253" s="14">
        <f t="shared" si="6"/>
        <v>8554.037558</v>
      </c>
      <c r="T253" s="14">
        <f t="shared" si="7"/>
        <v>1.083473936</v>
      </c>
      <c r="U253" s="15">
        <f t="shared" si="8"/>
        <v>0.8146702436</v>
      </c>
    </row>
    <row r="254" hidden="1">
      <c r="A254" s="4" t="s">
        <v>358</v>
      </c>
      <c r="B254" s="4" t="s">
        <v>359</v>
      </c>
      <c r="C254" s="4">
        <v>1968.0</v>
      </c>
      <c r="D254" s="4"/>
      <c r="E254" s="4" t="b">
        <v>0</v>
      </c>
      <c r="F254" s="4" t="b">
        <v>0</v>
      </c>
      <c r="G254" s="4" t="b">
        <v>1</v>
      </c>
      <c r="H254" s="4">
        <v>25.0</v>
      </c>
      <c r="I254" s="4">
        <v>0.0</v>
      </c>
      <c r="J254" s="4">
        <v>2.84</v>
      </c>
      <c r="K254" s="4">
        <v>0.445</v>
      </c>
      <c r="L254" s="4">
        <v>301.0</v>
      </c>
      <c r="M254" s="4">
        <v>0.67</v>
      </c>
      <c r="N254" s="5">
        <f t="shared" si="1"/>
        <v>25</v>
      </c>
      <c r="O254" s="5">
        <f t="shared" si="2"/>
        <v>15.97794766</v>
      </c>
      <c r="P254" s="6">
        <f t="shared" si="3"/>
        <v>24.55002564</v>
      </c>
      <c r="Q254" s="7">
        <f t="shared" si="25"/>
        <v>10.92476141</v>
      </c>
      <c r="R254" s="8">
        <f t="shared" si="5"/>
        <v>1.75</v>
      </c>
      <c r="S254" s="8">
        <f t="shared" si="6"/>
        <v>30.04309388</v>
      </c>
      <c r="T254" s="8">
        <f t="shared" si="7"/>
        <v>67.51257052</v>
      </c>
      <c r="U254" s="9">
        <f t="shared" si="8"/>
        <v>0.4369904565</v>
      </c>
    </row>
    <row r="255" hidden="1">
      <c r="A255" s="10" t="s">
        <v>360</v>
      </c>
      <c r="B255" s="10" t="s">
        <v>361</v>
      </c>
      <c r="C255" s="10">
        <v>1969.0</v>
      </c>
      <c r="D255" s="10"/>
      <c r="E255" s="10" t="b">
        <v>1</v>
      </c>
      <c r="F255" s="10" t="b">
        <v>0</v>
      </c>
      <c r="G255" s="10" t="b">
        <v>0</v>
      </c>
      <c r="H255" s="10">
        <v>670.0</v>
      </c>
      <c r="I255" s="10">
        <v>0.0</v>
      </c>
      <c r="J255" s="10">
        <v>1247.0</v>
      </c>
      <c r="K255" s="10">
        <v>1543.6</v>
      </c>
      <c r="L255" s="10">
        <v>318.0</v>
      </c>
      <c r="M255" s="10">
        <v>14.5</v>
      </c>
      <c r="N255" s="11">
        <f t="shared" si="1"/>
        <v>670</v>
      </c>
      <c r="O255" s="11">
        <f t="shared" si="2"/>
        <v>126.2256569</v>
      </c>
      <c r="P255" s="12">
        <f t="shared" si="3"/>
        <v>0.3820735327</v>
      </c>
      <c r="Q255" s="13">
        <f t="shared" si="25"/>
        <v>589.7687052</v>
      </c>
      <c r="R255" s="14">
        <f t="shared" si="5"/>
        <v>4</v>
      </c>
      <c r="S255" s="14">
        <f t="shared" si="6"/>
        <v>2948.843526</v>
      </c>
      <c r="T255" s="14">
        <f t="shared" si="7"/>
        <v>1.910367664</v>
      </c>
      <c r="U255" s="15">
        <f t="shared" si="8"/>
        <v>0.8802517987</v>
      </c>
    </row>
    <row r="256" hidden="1">
      <c r="A256" s="4" t="s">
        <v>362</v>
      </c>
      <c r="B256" s="4" t="s">
        <v>256</v>
      </c>
      <c r="C256" s="4">
        <v>1968.0</v>
      </c>
      <c r="D256" s="4"/>
      <c r="E256" s="4" t="b">
        <v>1</v>
      </c>
      <c r="F256" s="4" t="b">
        <v>0</v>
      </c>
      <c r="G256" s="4" t="b">
        <v>1</v>
      </c>
      <c r="H256" s="4">
        <v>50.0</v>
      </c>
      <c r="I256" s="4">
        <v>50.0</v>
      </c>
      <c r="J256" s="4">
        <v>78.0</v>
      </c>
      <c r="K256" s="4">
        <v>0.4</v>
      </c>
      <c r="L256" s="4">
        <v>273.0</v>
      </c>
      <c r="M256" s="4">
        <v>0.62</v>
      </c>
      <c r="N256" s="5">
        <f t="shared" si="1"/>
        <v>100</v>
      </c>
      <c r="O256" s="5">
        <f t="shared" si="2"/>
        <v>0.5229313897</v>
      </c>
      <c r="P256" s="6">
        <f t="shared" si="3"/>
        <v>194.5955933</v>
      </c>
      <c r="Q256" s="7">
        <f t="shared" si="25"/>
        <v>77.83823731</v>
      </c>
      <c r="R256" s="8">
        <f t="shared" si="5"/>
        <v>4</v>
      </c>
      <c r="S256" s="8">
        <f t="shared" si="6"/>
        <v>389.1911865</v>
      </c>
      <c r="T256" s="8">
        <f t="shared" si="7"/>
        <v>972.9779663</v>
      </c>
      <c r="U256" s="9">
        <f t="shared" si="8"/>
        <v>0.7783823731</v>
      </c>
    </row>
    <row r="257" hidden="1">
      <c r="A257" s="10" t="s">
        <v>363</v>
      </c>
      <c r="B257" s="10" t="s">
        <v>256</v>
      </c>
      <c r="C257" s="10">
        <v>1968.0</v>
      </c>
      <c r="D257" s="10"/>
      <c r="E257" s="10" t="b">
        <v>1</v>
      </c>
      <c r="F257" s="10" t="b">
        <v>0</v>
      </c>
      <c r="G257" s="10" t="b">
        <v>1</v>
      </c>
      <c r="H257" s="10">
        <v>50.0</v>
      </c>
      <c r="I257" s="10">
        <v>50.0</v>
      </c>
      <c r="J257" s="10">
        <v>78.0</v>
      </c>
      <c r="K257" s="10">
        <v>0.4</v>
      </c>
      <c r="L257" s="10">
        <v>278.0</v>
      </c>
      <c r="M257" s="10">
        <v>0.62</v>
      </c>
      <c r="N257" s="11">
        <f t="shared" si="1"/>
        <v>100</v>
      </c>
      <c r="O257" s="11">
        <f t="shared" si="2"/>
        <v>0.5229313897</v>
      </c>
      <c r="P257" s="12">
        <f t="shared" si="3"/>
        <v>196.5817851</v>
      </c>
      <c r="Q257" s="13">
        <f t="shared" si="25"/>
        <v>78.63271405</v>
      </c>
      <c r="R257" s="14">
        <f t="shared" si="5"/>
        <v>4</v>
      </c>
      <c r="S257" s="14">
        <f t="shared" si="6"/>
        <v>393.1635702</v>
      </c>
      <c r="T257" s="14">
        <f t="shared" si="7"/>
        <v>982.9089256</v>
      </c>
      <c r="U257" s="15">
        <f t="shared" si="8"/>
        <v>0.7863271405</v>
      </c>
    </row>
    <row r="258" hidden="1">
      <c r="A258" s="4" t="s">
        <v>364</v>
      </c>
      <c r="B258" s="4" t="s">
        <v>365</v>
      </c>
      <c r="C258" s="4">
        <v>1968.0</v>
      </c>
      <c r="D258" s="4" t="b">
        <v>0</v>
      </c>
      <c r="E258" s="4" t="b">
        <v>0</v>
      </c>
      <c r="F258" s="4" t="b">
        <v>0</v>
      </c>
      <c r="G258" s="4" t="b">
        <v>1</v>
      </c>
      <c r="H258" s="17"/>
      <c r="I258" s="4">
        <v>50.0</v>
      </c>
      <c r="J258" s="4">
        <v>68.0</v>
      </c>
      <c r="K258" s="4">
        <v>23.3</v>
      </c>
      <c r="L258" s="4">
        <v>310.0</v>
      </c>
      <c r="M258" s="4">
        <v>0.9</v>
      </c>
      <c r="N258" s="5">
        <f t="shared" si="1"/>
        <v>50</v>
      </c>
      <c r="O258" s="5">
        <f t="shared" si="2"/>
        <v>34.94027602</v>
      </c>
      <c r="P258" s="6">
        <f t="shared" si="3"/>
        <v>3.369665383</v>
      </c>
      <c r="Q258" s="7">
        <f t="shared" si="25"/>
        <v>78.51320343</v>
      </c>
      <c r="R258" s="8">
        <f t="shared" si="5"/>
        <v>1.75</v>
      </c>
      <c r="S258" s="8">
        <f t="shared" si="6"/>
        <v>215.9113094</v>
      </c>
      <c r="T258" s="8">
        <f t="shared" si="7"/>
        <v>9.266579804</v>
      </c>
      <c r="U258" s="9">
        <f t="shared" si="8"/>
        <v>1.570264069</v>
      </c>
    </row>
    <row r="259" hidden="1">
      <c r="A259" s="10" t="s">
        <v>366</v>
      </c>
      <c r="B259" s="10" t="s">
        <v>366</v>
      </c>
      <c r="C259" s="10">
        <v>1962.0</v>
      </c>
      <c r="D259" s="10"/>
      <c r="E259" s="10" t="b">
        <v>0</v>
      </c>
      <c r="F259" s="10" t="b">
        <v>1</v>
      </c>
      <c r="G259" s="10" t="b">
        <v>0</v>
      </c>
      <c r="H259" s="10">
        <v>750.0</v>
      </c>
      <c r="I259" s="10">
        <v>0.0</v>
      </c>
      <c r="J259" s="10">
        <v>2292.0</v>
      </c>
      <c r="K259" s="10">
        <v>876.0</v>
      </c>
      <c r="L259" s="10">
        <v>262.0</v>
      </c>
      <c r="M259" s="16"/>
      <c r="N259" s="11">
        <f t="shared" si="1"/>
        <v>750</v>
      </c>
      <c r="O259" s="11">
        <f t="shared" si="2"/>
        <v>38.97344677</v>
      </c>
      <c r="P259" s="12">
        <f t="shared" si="3"/>
        <v>0.6567656036</v>
      </c>
      <c r="Q259" s="13">
        <f t="shared" si="25"/>
        <v>575.3266688</v>
      </c>
      <c r="R259" s="14">
        <f t="shared" si="5"/>
        <v>1.05</v>
      </c>
      <c r="S259" s="14">
        <f t="shared" si="6"/>
        <v>1179.419671</v>
      </c>
      <c r="T259" s="14">
        <f t="shared" si="7"/>
        <v>1.346369487</v>
      </c>
      <c r="U259" s="15">
        <f t="shared" si="8"/>
        <v>0.767102225</v>
      </c>
    </row>
    <row r="260" hidden="1">
      <c r="A260" s="4" t="s">
        <v>367</v>
      </c>
      <c r="B260" s="4" t="s">
        <v>279</v>
      </c>
      <c r="C260" s="4">
        <v>1969.0</v>
      </c>
      <c r="D260" s="4"/>
      <c r="E260" s="4" t="b">
        <v>1</v>
      </c>
      <c r="F260" s="4" t="b">
        <v>0</v>
      </c>
      <c r="G260" s="4" t="b">
        <v>0</v>
      </c>
      <c r="H260" s="4">
        <v>350.0</v>
      </c>
      <c r="I260" s="4">
        <v>5.0</v>
      </c>
      <c r="J260" s="4">
        <v>491.55</v>
      </c>
      <c r="K260" s="4">
        <v>482.0</v>
      </c>
      <c r="L260" s="4">
        <v>331.0</v>
      </c>
      <c r="M260" s="4">
        <v>10.34</v>
      </c>
      <c r="N260" s="5">
        <f t="shared" si="1"/>
        <v>355</v>
      </c>
      <c r="O260" s="5">
        <f t="shared" si="2"/>
        <v>99.99048179</v>
      </c>
      <c r="P260" s="6">
        <f t="shared" si="3"/>
        <v>0.6899694837</v>
      </c>
      <c r="Q260" s="7">
        <f t="shared" si="25"/>
        <v>332.5652912</v>
      </c>
      <c r="R260" s="8">
        <f t="shared" si="5"/>
        <v>4</v>
      </c>
      <c r="S260" s="8">
        <f t="shared" si="6"/>
        <v>1662.826456</v>
      </c>
      <c r="T260" s="8">
        <f t="shared" si="7"/>
        <v>3.449847419</v>
      </c>
      <c r="U260" s="9">
        <f t="shared" si="8"/>
        <v>0.9368036371</v>
      </c>
    </row>
    <row r="261" hidden="1">
      <c r="A261" s="10" t="s">
        <v>368</v>
      </c>
      <c r="B261" s="10" t="s">
        <v>365</v>
      </c>
      <c r="C261" s="10">
        <v>1968.0</v>
      </c>
      <c r="D261" s="10" t="b">
        <v>0</v>
      </c>
      <c r="E261" s="10" t="b">
        <v>0</v>
      </c>
      <c r="F261" s="10" t="b">
        <v>0</v>
      </c>
      <c r="G261" s="10" t="b">
        <v>1</v>
      </c>
      <c r="H261" s="16"/>
      <c r="I261" s="10">
        <v>0.0</v>
      </c>
      <c r="J261" s="10">
        <v>68.0</v>
      </c>
      <c r="K261" s="10">
        <v>22.56</v>
      </c>
      <c r="L261" s="10">
        <v>297.0</v>
      </c>
      <c r="M261" s="10">
        <v>0.9</v>
      </c>
      <c r="N261" s="11">
        <f t="shared" si="1"/>
        <v>0</v>
      </c>
      <c r="O261" s="11">
        <f t="shared" si="2"/>
        <v>33.83058485</v>
      </c>
      <c r="P261" s="12">
        <f t="shared" si="3"/>
        <v>3.399196463</v>
      </c>
      <c r="Q261" s="13">
        <f t="shared" si="25"/>
        <v>76.68587221</v>
      </c>
      <c r="R261" s="14">
        <f t="shared" si="5"/>
        <v>1.75</v>
      </c>
      <c r="S261" s="14">
        <f t="shared" si="6"/>
        <v>210.8861486</v>
      </c>
      <c r="T261" s="14">
        <f t="shared" si="7"/>
        <v>9.347790274</v>
      </c>
      <c r="U261" s="15" t="str">
        <f t="shared" si="8"/>
        <v>#N/A</v>
      </c>
    </row>
    <row r="262" hidden="1">
      <c r="A262" s="4" t="s">
        <v>369</v>
      </c>
      <c r="B262" s="4" t="s">
        <v>275</v>
      </c>
      <c r="C262" s="4">
        <v>1968.0</v>
      </c>
      <c r="D262" s="4" t="b">
        <v>1</v>
      </c>
      <c r="E262" s="4" t="b">
        <v>1</v>
      </c>
      <c r="F262" s="4" t="b">
        <v>0</v>
      </c>
      <c r="G262" s="4" t="b">
        <v>1</v>
      </c>
      <c r="H262" s="4">
        <v>350.0</v>
      </c>
      <c r="I262" s="4">
        <v>50.0</v>
      </c>
      <c r="J262" s="4">
        <v>131.0</v>
      </c>
      <c r="K262" s="4">
        <v>72.56</v>
      </c>
      <c r="L262" s="4">
        <v>425.0</v>
      </c>
      <c r="M262" s="4">
        <v>2.72</v>
      </c>
      <c r="N262" s="5">
        <f t="shared" si="1"/>
        <v>400</v>
      </c>
      <c r="O262" s="5">
        <f t="shared" si="2"/>
        <v>56.4813803</v>
      </c>
      <c r="P262" s="6">
        <f t="shared" si="3"/>
        <v>11.0306634</v>
      </c>
      <c r="Q262" s="7">
        <f>0.9*(0.00015*J262*L262*M262+797)+0.1*(43.1*POW(J262,0.549))</f>
        <v>800.3849363</v>
      </c>
      <c r="R262" s="8">
        <f t="shared" si="5"/>
        <v>4</v>
      </c>
      <c r="S262" s="8">
        <f t="shared" si="6"/>
        <v>4001.924682</v>
      </c>
      <c r="T262" s="8">
        <f t="shared" si="7"/>
        <v>55.153317</v>
      </c>
      <c r="U262" s="9">
        <f t="shared" si="8"/>
        <v>2.000962341</v>
      </c>
    </row>
    <row r="263" hidden="1">
      <c r="A263" s="10" t="s">
        <v>370</v>
      </c>
      <c r="B263" s="10" t="s">
        <v>371</v>
      </c>
      <c r="C263" s="10">
        <v>1969.0</v>
      </c>
      <c r="D263" s="10"/>
      <c r="E263" s="10" t="b">
        <v>1</v>
      </c>
      <c r="F263" s="10" t="b">
        <v>0</v>
      </c>
      <c r="G263" s="10" t="b">
        <v>1</v>
      </c>
      <c r="H263" s="10">
        <v>200.0</v>
      </c>
      <c r="I263" s="10">
        <v>0.0</v>
      </c>
      <c r="J263" s="10">
        <v>0.0</v>
      </c>
      <c r="K263" s="10">
        <v>3.43</v>
      </c>
      <c r="L263" s="10">
        <v>254.0</v>
      </c>
      <c r="M263" s="10">
        <v>0.89</v>
      </c>
      <c r="N263" s="11">
        <f t="shared" si="1"/>
        <v>200</v>
      </c>
      <c r="O263" s="11" t="str">
        <f t="shared" si="2"/>
        <v>#DIV/0!</v>
      </c>
      <c r="P263" s="12">
        <f t="shared" si="3"/>
        <v>0</v>
      </c>
      <c r="Q263" s="13">
        <f t="shared" ref="Q263:Q285" si="26">0.2*(8.17*POW(J263*M263,0.46))+0.8*(0.146*POW(J263*L263,0.639))</f>
        <v>0</v>
      </c>
      <c r="R263" s="14">
        <f t="shared" si="5"/>
        <v>4</v>
      </c>
      <c r="S263" s="14">
        <f t="shared" si="6"/>
        <v>0</v>
      </c>
      <c r="T263" s="14">
        <f t="shared" si="7"/>
        <v>0</v>
      </c>
      <c r="U263" s="15">
        <f t="shared" si="8"/>
        <v>0</v>
      </c>
    </row>
    <row r="264" hidden="1">
      <c r="A264" s="4" t="s">
        <v>372</v>
      </c>
      <c r="B264" s="4" t="s">
        <v>321</v>
      </c>
      <c r="C264" s="4">
        <v>1969.0</v>
      </c>
      <c r="D264" s="4"/>
      <c r="E264" s="4" t="b">
        <v>1</v>
      </c>
      <c r="F264" s="4" t="b">
        <v>0</v>
      </c>
      <c r="G264" s="4" t="b">
        <v>1</v>
      </c>
      <c r="H264" s="4">
        <v>525.0</v>
      </c>
      <c r="I264" s="4">
        <v>50.0</v>
      </c>
      <c r="J264" s="4">
        <v>1450.0</v>
      </c>
      <c r="K264" s="4">
        <v>1716.0</v>
      </c>
      <c r="L264" s="4">
        <v>327.8</v>
      </c>
      <c r="M264" s="4">
        <v>14.71</v>
      </c>
      <c r="N264" s="5">
        <f t="shared" si="1"/>
        <v>575</v>
      </c>
      <c r="O264" s="5">
        <f t="shared" si="2"/>
        <v>120.6781391</v>
      </c>
      <c r="P264" s="6">
        <f t="shared" si="3"/>
        <v>0.3820841615</v>
      </c>
      <c r="Q264" s="7">
        <f t="shared" si="26"/>
        <v>655.6564212</v>
      </c>
      <c r="R264" s="8">
        <f t="shared" si="5"/>
        <v>4</v>
      </c>
      <c r="S264" s="8">
        <f t="shared" si="6"/>
        <v>3278.282106</v>
      </c>
      <c r="T264" s="8">
        <f t="shared" si="7"/>
        <v>1.910420808</v>
      </c>
      <c r="U264" s="9">
        <f t="shared" si="8"/>
        <v>1.140272037</v>
      </c>
    </row>
    <row r="265" hidden="1">
      <c r="A265" s="10" t="s">
        <v>373</v>
      </c>
      <c r="B265" s="10" t="s">
        <v>374</v>
      </c>
      <c r="C265" s="10">
        <v>1969.0</v>
      </c>
      <c r="D265" s="10"/>
      <c r="E265" s="10" t="b">
        <v>1</v>
      </c>
      <c r="F265" s="10" t="b">
        <v>0</v>
      </c>
      <c r="G265" s="10" t="b">
        <v>1</v>
      </c>
      <c r="H265" s="10">
        <v>780.0</v>
      </c>
      <c r="I265" s="10">
        <v>0.0</v>
      </c>
      <c r="J265" s="10">
        <v>1396.0</v>
      </c>
      <c r="K265" s="10">
        <v>1647.5</v>
      </c>
      <c r="L265" s="10">
        <v>325.0</v>
      </c>
      <c r="M265" s="10">
        <v>14.5</v>
      </c>
      <c r="N265" s="11">
        <f t="shared" si="1"/>
        <v>780</v>
      </c>
      <c r="O265" s="11">
        <f t="shared" si="2"/>
        <v>120.3425828</v>
      </c>
      <c r="P265" s="12">
        <f t="shared" si="3"/>
        <v>0.3868474552</v>
      </c>
      <c r="Q265" s="13">
        <f t="shared" si="26"/>
        <v>637.3311825</v>
      </c>
      <c r="R265" s="14">
        <f t="shared" si="5"/>
        <v>4</v>
      </c>
      <c r="S265" s="14">
        <f t="shared" si="6"/>
        <v>3186.655912</v>
      </c>
      <c r="T265" s="14">
        <f t="shared" si="7"/>
        <v>1.934237276</v>
      </c>
      <c r="U265" s="15">
        <f t="shared" si="8"/>
        <v>0.8170912596</v>
      </c>
    </row>
    <row r="266" hidden="1">
      <c r="A266" s="4" t="s">
        <v>375</v>
      </c>
      <c r="B266" s="4" t="s">
        <v>258</v>
      </c>
      <c r="C266" s="4">
        <v>1970.0</v>
      </c>
      <c r="D266" s="4"/>
      <c r="E266" s="4" t="b">
        <v>1</v>
      </c>
      <c r="F266" s="4" t="b">
        <v>0</v>
      </c>
      <c r="G266" s="4" t="b">
        <v>0</v>
      </c>
      <c r="H266" s="4">
        <v>600.0</v>
      </c>
      <c r="I266" s="4">
        <v>100.0</v>
      </c>
      <c r="J266" s="4">
        <v>1800.0</v>
      </c>
      <c r="K266" s="4">
        <v>2358.25</v>
      </c>
      <c r="L266" s="4">
        <v>290.0</v>
      </c>
      <c r="M266" s="4">
        <v>5.45</v>
      </c>
      <c r="N266" s="5">
        <f t="shared" si="1"/>
        <v>700</v>
      </c>
      <c r="O266" s="5">
        <f t="shared" si="2"/>
        <v>133.5969862</v>
      </c>
      <c r="P266" s="6">
        <f t="shared" si="3"/>
        <v>0.2705866012</v>
      </c>
      <c r="Q266" s="7">
        <f t="shared" si="26"/>
        <v>638.1108524</v>
      </c>
      <c r="R266" s="8">
        <f t="shared" si="5"/>
        <v>4</v>
      </c>
      <c r="S266" s="8">
        <f t="shared" si="6"/>
        <v>3190.554262</v>
      </c>
      <c r="T266" s="8">
        <f t="shared" si="7"/>
        <v>1.352933006</v>
      </c>
      <c r="U266" s="9">
        <f t="shared" si="8"/>
        <v>0.9115869319</v>
      </c>
    </row>
    <row r="267" hidden="1">
      <c r="A267" s="10" t="s">
        <v>376</v>
      </c>
      <c r="B267" s="10" t="s">
        <v>160</v>
      </c>
      <c r="C267" s="10">
        <v>1970.0</v>
      </c>
      <c r="D267" s="10"/>
      <c r="E267" s="10" t="b">
        <v>1</v>
      </c>
      <c r="F267" s="10" t="b">
        <v>0</v>
      </c>
      <c r="G267" s="10" t="b">
        <v>0</v>
      </c>
      <c r="H267" s="10">
        <v>250.0</v>
      </c>
      <c r="I267" s="10">
        <v>140.0</v>
      </c>
      <c r="J267" s="10">
        <v>758.0</v>
      </c>
      <c r="K267" s="10">
        <v>1170.0</v>
      </c>
      <c r="L267" s="10">
        <v>302.0</v>
      </c>
      <c r="M267" s="10">
        <v>5.7</v>
      </c>
      <c r="N267" s="11">
        <f t="shared" si="1"/>
        <v>390</v>
      </c>
      <c r="O267" s="11">
        <f t="shared" si="2"/>
        <v>157.3968292</v>
      </c>
      <c r="P267" s="12">
        <f t="shared" si="3"/>
        <v>0.3311930751</v>
      </c>
      <c r="Q267" s="13">
        <f t="shared" si="26"/>
        <v>387.4958978</v>
      </c>
      <c r="R267" s="14">
        <f t="shared" si="5"/>
        <v>4</v>
      </c>
      <c r="S267" s="14">
        <f t="shared" si="6"/>
        <v>1937.479489</v>
      </c>
      <c r="T267" s="14">
        <f t="shared" si="7"/>
        <v>1.655965375</v>
      </c>
      <c r="U267" s="15">
        <f t="shared" si="8"/>
        <v>0.9935792252</v>
      </c>
    </row>
    <row r="268" hidden="1">
      <c r="A268" s="4" t="s">
        <v>377</v>
      </c>
      <c r="B268" s="4" t="s">
        <v>179</v>
      </c>
      <c r="C268" s="4">
        <v>1970.0</v>
      </c>
      <c r="D268" s="4"/>
      <c r="E268" s="4" t="b">
        <v>1</v>
      </c>
      <c r="F268" s="4" t="b">
        <v>0</v>
      </c>
      <c r="G268" s="4" t="b">
        <v>0</v>
      </c>
      <c r="H268" s="4">
        <v>330.0</v>
      </c>
      <c r="I268" s="4">
        <v>0.0</v>
      </c>
      <c r="J268" s="4">
        <v>576.0</v>
      </c>
      <c r="K268" s="4">
        <v>882.6</v>
      </c>
      <c r="L268" s="4">
        <v>301.4</v>
      </c>
      <c r="M268" s="4">
        <v>8.34</v>
      </c>
      <c r="N268" s="5">
        <f t="shared" si="1"/>
        <v>330</v>
      </c>
      <c r="O268" s="5">
        <f t="shared" si="2"/>
        <v>156.2502651</v>
      </c>
      <c r="P268" s="6">
        <f t="shared" si="3"/>
        <v>0.3863741365</v>
      </c>
      <c r="Q268" s="7">
        <f t="shared" si="26"/>
        <v>341.0138129</v>
      </c>
      <c r="R268" s="8">
        <f t="shared" si="5"/>
        <v>4</v>
      </c>
      <c r="S268" s="8">
        <f t="shared" si="6"/>
        <v>1705.069064</v>
      </c>
      <c r="T268" s="8">
        <f t="shared" si="7"/>
        <v>1.931870682</v>
      </c>
      <c r="U268" s="9">
        <f t="shared" si="8"/>
        <v>1.033375191</v>
      </c>
    </row>
    <row r="269" hidden="1">
      <c r="A269" s="10" t="s">
        <v>378</v>
      </c>
      <c r="B269" s="10" t="s">
        <v>281</v>
      </c>
      <c r="C269" s="10">
        <v>1970.0</v>
      </c>
      <c r="D269" s="10"/>
      <c r="E269" s="10" t="b">
        <v>0</v>
      </c>
      <c r="F269" s="10" t="b">
        <v>0</v>
      </c>
      <c r="G269" s="10" t="b">
        <v>0</v>
      </c>
      <c r="H269" s="10">
        <v>500.0</v>
      </c>
      <c r="I269" s="10">
        <v>0.0</v>
      </c>
      <c r="J269" s="10">
        <v>252.0</v>
      </c>
      <c r="K269" s="10">
        <v>406.8</v>
      </c>
      <c r="L269" s="10">
        <v>259.0</v>
      </c>
      <c r="M269" s="10">
        <v>1.96</v>
      </c>
      <c r="N269" s="11">
        <f t="shared" si="1"/>
        <v>500</v>
      </c>
      <c r="O269" s="11">
        <f t="shared" si="2"/>
        <v>164.611331</v>
      </c>
      <c r="P269" s="12">
        <f t="shared" si="3"/>
        <v>0.4121510497</v>
      </c>
      <c r="Q269" s="13">
        <f t="shared" si="26"/>
        <v>167.663047</v>
      </c>
      <c r="R269" s="14">
        <f t="shared" si="5"/>
        <v>1.75</v>
      </c>
      <c r="S269" s="14">
        <f t="shared" si="6"/>
        <v>461.0733793</v>
      </c>
      <c r="T269" s="14">
        <f t="shared" si="7"/>
        <v>1.133415387</v>
      </c>
      <c r="U269" s="15">
        <f t="shared" si="8"/>
        <v>0.3353260941</v>
      </c>
    </row>
    <row r="270" hidden="1">
      <c r="A270" s="4" t="s">
        <v>379</v>
      </c>
      <c r="B270" s="4" t="s">
        <v>288</v>
      </c>
      <c r="C270" s="4">
        <v>1969.0</v>
      </c>
      <c r="D270" s="4"/>
      <c r="E270" s="4" t="b">
        <v>1</v>
      </c>
      <c r="F270" s="4" t="b">
        <v>0</v>
      </c>
      <c r="G270" s="4" t="b">
        <v>1</v>
      </c>
      <c r="H270" s="4">
        <v>500.0</v>
      </c>
      <c r="I270" s="4">
        <v>10.0</v>
      </c>
      <c r="J270" s="4">
        <v>584.0</v>
      </c>
      <c r="K270" s="4">
        <v>402.1</v>
      </c>
      <c r="L270" s="4">
        <v>340.0</v>
      </c>
      <c r="M270" s="4">
        <v>9.2</v>
      </c>
      <c r="N270" s="5">
        <f t="shared" si="1"/>
        <v>510</v>
      </c>
      <c r="O270" s="5">
        <f t="shared" si="2"/>
        <v>70.2102548</v>
      </c>
      <c r="P270" s="6">
        <f t="shared" si="3"/>
        <v>0.9166990796</v>
      </c>
      <c r="Q270" s="7">
        <f t="shared" si="26"/>
        <v>368.6046999</v>
      </c>
      <c r="R270" s="8">
        <f t="shared" si="5"/>
        <v>4</v>
      </c>
      <c r="S270" s="8">
        <f t="shared" si="6"/>
        <v>1843.023499</v>
      </c>
      <c r="T270" s="8">
        <f t="shared" si="7"/>
        <v>4.583495398</v>
      </c>
      <c r="U270" s="9">
        <f t="shared" si="8"/>
        <v>0.7227543135</v>
      </c>
    </row>
    <row r="271" hidden="1">
      <c r="A271" s="10" t="s">
        <v>380</v>
      </c>
      <c r="B271" s="10" t="s">
        <v>288</v>
      </c>
      <c r="C271" s="10">
        <v>1969.0</v>
      </c>
      <c r="D271" s="10"/>
      <c r="E271" s="10" t="b">
        <v>1</v>
      </c>
      <c r="F271" s="10" t="b">
        <v>0</v>
      </c>
      <c r="G271" s="10" t="b">
        <v>1</v>
      </c>
      <c r="H271" s="10">
        <v>500.0</v>
      </c>
      <c r="I271" s="10">
        <v>20.0</v>
      </c>
      <c r="J271" s="10">
        <v>721.6</v>
      </c>
      <c r="K271" s="10">
        <v>451.1</v>
      </c>
      <c r="L271" s="10">
        <v>345.0</v>
      </c>
      <c r="M271" s="10">
        <v>9.2</v>
      </c>
      <c r="N271" s="11">
        <f t="shared" si="1"/>
        <v>520</v>
      </c>
      <c r="O271" s="11">
        <f t="shared" si="2"/>
        <v>63.74639445</v>
      </c>
      <c r="P271" s="12">
        <f t="shared" si="3"/>
        <v>0.9341447642</v>
      </c>
      <c r="Q271" s="13">
        <f t="shared" si="26"/>
        <v>421.3927031</v>
      </c>
      <c r="R271" s="14">
        <f t="shared" si="5"/>
        <v>4</v>
      </c>
      <c r="S271" s="14">
        <f t="shared" si="6"/>
        <v>2106.963516</v>
      </c>
      <c r="T271" s="14">
        <f t="shared" si="7"/>
        <v>4.670723821</v>
      </c>
      <c r="U271" s="15">
        <f t="shared" si="8"/>
        <v>0.810370583</v>
      </c>
    </row>
    <row r="272" hidden="1">
      <c r="A272" s="4" t="s">
        <v>381</v>
      </c>
      <c r="B272" s="4" t="s">
        <v>382</v>
      </c>
      <c r="C272" s="4">
        <v>1969.0</v>
      </c>
      <c r="D272" s="4"/>
      <c r="E272" s="4" t="b">
        <v>0</v>
      </c>
      <c r="F272" s="4" t="b">
        <v>0</v>
      </c>
      <c r="G272" s="4" t="b">
        <v>1</v>
      </c>
      <c r="H272" s="4">
        <v>900.0</v>
      </c>
      <c r="I272" s="4">
        <v>0.0</v>
      </c>
      <c r="J272" s="4">
        <v>158.0</v>
      </c>
      <c r="K272" s="4">
        <v>46.71</v>
      </c>
      <c r="L272" s="4">
        <v>305.0</v>
      </c>
      <c r="M272" s="4">
        <v>0.71</v>
      </c>
      <c r="N272" s="5">
        <f t="shared" si="1"/>
        <v>900</v>
      </c>
      <c r="O272" s="5">
        <f t="shared" si="2"/>
        <v>30.1461672</v>
      </c>
      <c r="P272" s="6">
        <f t="shared" si="3"/>
        <v>2.763974221</v>
      </c>
      <c r="Q272" s="7">
        <f t="shared" si="26"/>
        <v>129.1052359</v>
      </c>
      <c r="R272" s="8">
        <f t="shared" si="5"/>
        <v>1.75</v>
      </c>
      <c r="S272" s="8">
        <f t="shared" si="6"/>
        <v>355.0393987</v>
      </c>
      <c r="T272" s="8">
        <f t="shared" si="7"/>
        <v>7.600929109</v>
      </c>
      <c r="U272" s="9">
        <f t="shared" si="8"/>
        <v>0.1434502621</v>
      </c>
    </row>
    <row r="273" hidden="1">
      <c r="A273" s="10" t="s">
        <v>383</v>
      </c>
      <c r="B273" s="10" t="s">
        <v>383</v>
      </c>
      <c r="C273" s="10">
        <v>1969.0</v>
      </c>
      <c r="D273" s="10"/>
      <c r="E273" s="10" t="b">
        <v>0</v>
      </c>
      <c r="F273" s="10" t="b">
        <v>0</v>
      </c>
      <c r="G273" s="10" t="b">
        <v>1</v>
      </c>
      <c r="H273" s="10">
        <v>550.0</v>
      </c>
      <c r="I273" s="10">
        <v>0.0</v>
      </c>
      <c r="J273" s="10">
        <v>79.42</v>
      </c>
      <c r="K273" s="10">
        <v>15.57</v>
      </c>
      <c r="L273" s="10">
        <v>311.0</v>
      </c>
      <c r="M273" s="10">
        <v>0.83</v>
      </c>
      <c r="N273" s="11">
        <f t="shared" si="1"/>
        <v>550</v>
      </c>
      <c r="O273" s="11">
        <f t="shared" si="2"/>
        <v>19.99116267</v>
      </c>
      <c r="P273" s="12">
        <f t="shared" si="3"/>
        <v>5.529937324</v>
      </c>
      <c r="Q273" s="13">
        <f t="shared" si="26"/>
        <v>86.10112414</v>
      </c>
      <c r="R273" s="14">
        <f t="shared" si="5"/>
        <v>1.75</v>
      </c>
      <c r="S273" s="14">
        <f t="shared" si="6"/>
        <v>236.7780914</v>
      </c>
      <c r="T273" s="14">
        <f t="shared" si="7"/>
        <v>15.20732764</v>
      </c>
      <c r="U273" s="15">
        <f t="shared" si="8"/>
        <v>0.1565474984</v>
      </c>
    </row>
    <row r="274" hidden="1">
      <c r="A274" s="4" t="s">
        <v>384</v>
      </c>
      <c r="B274" s="4" t="s">
        <v>371</v>
      </c>
      <c r="C274" s="4">
        <v>1969.0</v>
      </c>
      <c r="D274" s="4"/>
      <c r="E274" s="4" t="b">
        <v>1</v>
      </c>
      <c r="F274" s="4" t="b">
        <v>0</v>
      </c>
      <c r="G274" s="4" t="b">
        <v>1</v>
      </c>
      <c r="H274" s="4">
        <v>200.0</v>
      </c>
      <c r="I274" s="4">
        <v>0.0</v>
      </c>
      <c r="J274" s="4">
        <v>81.0</v>
      </c>
      <c r="K274" s="4">
        <v>18.89</v>
      </c>
      <c r="L274" s="4">
        <v>314.0</v>
      </c>
      <c r="M274" s="4">
        <v>8.3</v>
      </c>
      <c r="N274" s="5">
        <f t="shared" si="1"/>
        <v>200</v>
      </c>
      <c r="O274" s="5">
        <f t="shared" si="2"/>
        <v>23.78078914</v>
      </c>
      <c r="P274" s="6">
        <f t="shared" si="3"/>
        <v>5.767590512</v>
      </c>
      <c r="Q274" s="7">
        <f t="shared" si="26"/>
        <v>108.9497848</v>
      </c>
      <c r="R274" s="8">
        <f t="shared" si="5"/>
        <v>4</v>
      </c>
      <c r="S274" s="8">
        <f t="shared" si="6"/>
        <v>544.7489238</v>
      </c>
      <c r="T274" s="8">
        <f t="shared" si="7"/>
        <v>28.83795256</v>
      </c>
      <c r="U274" s="9">
        <f t="shared" si="8"/>
        <v>0.5447489238</v>
      </c>
    </row>
    <row r="275" hidden="1">
      <c r="A275" s="10" t="s">
        <v>385</v>
      </c>
      <c r="B275" s="10" t="s">
        <v>217</v>
      </c>
      <c r="C275" s="10">
        <v>1970.0</v>
      </c>
      <c r="D275" s="10"/>
      <c r="E275" s="10" t="b">
        <v>1</v>
      </c>
      <c r="F275" s="10" t="b">
        <v>0</v>
      </c>
      <c r="G275" s="10" t="b">
        <v>1</v>
      </c>
      <c r="H275" s="10">
        <v>350.0</v>
      </c>
      <c r="I275" s="10">
        <v>0.0</v>
      </c>
      <c r="J275" s="10">
        <v>728.0</v>
      </c>
      <c r="K275" s="10">
        <v>941.4</v>
      </c>
      <c r="L275" s="10">
        <v>318.0</v>
      </c>
      <c r="M275" s="10">
        <v>8.92</v>
      </c>
      <c r="N275" s="11">
        <f t="shared" si="1"/>
        <v>350</v>
      </c>
      <c r="O275" s="11">
        <f t="shared" si="2"/>
        <v>131.8627528</v>
      </c>
      <c r="P275" s="12">
        <f t="shared" si="3"/>
        <v>0.430822139</v>
      </c>
      <c r="Q275" s="13">
        <f t="shared" si="26"/>
        <v>405.5759616</v>
      </c>
      <c r="R275" s="14">
        <f t="shared" si="5"/>
        <v>4</v>
      </c>
      <c r="S275" s="14">
        <f t="shared" si="6"/>
        <v>2027.879808</v>
      </c>
      <c r="T275" s="14">
        <f t="shared" si="7"/>
        <v>2.154110695</v>
      </c>
      <c r="U275" s="15">
        <f t="shared" si="8"/>
        <v>1.158788462</v>
      </c>
    </row>
    <row r="276" hidden="1">
      <c r="A276" s="4" t="s">
        <v>386</v>
      </c>
      <c r="B276" s="4" t="s">
        <v>83</v>
      </c>
      <c r="C276" s="4">
        <v>1970.0</v>
      </c>
      <c r="D276" s="4"/>
      <c r="E276" s="4" t="b">
        <v>1</v>
      </c>
      <c r="F276" s="4" t="b">
        <v>0</v>
      </c>
      <c r="G276" s="4" t="b">
        <v>1</v>
      </c>
      <c r="H276" s="4">
        <v>400.0</v>
      </c>
      <c r="I276" s="4">
        <v>150.0</v>
      </c>
      <c r="J276" s="4">
        <v>240.0</v>
      </c>
      <c r="K276" s="4">
        <v>186.42</v>
      </c>
      <c r="L276" s="4">
        <v>323.5</v>
      </c>
      <c r="M276" s="4">
        <v>5.0</v>
      </c>
      <c r="N276" s="5">
        <f t="shared" si="1"/>
        <v>550</v>
      </c>
      <c r="O276" s="5">
        <f t="shared" si="2"/>
        <v>79.20645661</v>
      </c>
      <c r="P276" s="6">
        <f t="shared" si="3"/>
        <v>1.063710995</v>
      </c>
      <c r="Q276" s="7">
        <f t="shared" si="26"/>
        <v>198.2970037</v>
      </c>
      <c r="R276" s="8">
        <f t="shared" si="5"/>
        <v>4</v>
      </c>
      <c r="S276" s="8">
        <f t="shared" si="6"/>
        <v>991.4850187</v>
      </c>
      <c r="T276" s="8">
        <f t="shared" si="7"/>
        <v>5.318554976</v>
      </c>
      <c r="U276" s="9">
        <f t="shared" si="8"/>
        <v>0.3605400068</v>
      </c>
    </row>
    <row r="277" hidden="1">
      <c r="A277" s="10" t="s">
        <v>387</v>
      </c>
      <c r="B277" s="10" t="s">
        <v>388</v>
      </c>
      <c r="C277" s="10">
        <v>1970.0</v>
      </c>
      <c r="D277" s="10"/>
      <c r="E277" s="10" t="b">
        <v>1</v>
      </c>
      <c r="F277" s="10" t="b">
        <v>0</v>
      </c>
      <c r="G277" s="10" t="b">
        <v>1</v>
      </c>
      <c r="H277" s="10">
        <v>450.0</v>
      </c>
      <c r="I277" s="16"/>
      <c r="J277" s="10">
        <v>53.0</v>
      </c>
      <c r="K277" s="10">
        <v>20.104</v>
      </c>
      <c r="L277" s="10">
        <v>314.9</v>
      </c>
      <c r="M277" s="10">
        <v>7.85</v>
      </c>
      <c r="N277" s="11">
        <f t="shared" si="1"/>
        <v>450</v>
      </c>
      <c r="O277" s="11">
        <f t="shared" si="2"/>
        <v>38.67995224</v>
      </c>
      <c r="P277" s="12">
        <f t="shared" si="3"/>
        <v>4.201875288</v>
      </c>
      <c r="Q277" s="13">
        <f t="shared" si="26"/>
        <v>84.47450079</v>
      </c>
      <c r="R277" s="14">
        <f t="shared" si="5"/>
        <v>4</v>
      </c>
      <c r="S277" s="14">
        <f t="shared" si="6"/>
        <v>422.3725039</v>
      </c>
      <c r="T277" s="14">
        <f t="shared" si="7"/>
        <v>21.00937644</v>
      </c>
      <c r="U277" s="15">
        <f t="shared" si="8"/>
        <v>0.1877211129</v>
      </c>
    </row>
    <row r="278" hidden="1">
      <c r="A278" s="4" t="s">
        <v>389</v>
      </c>
      <c r="B278" s="4" t="s">
        <v>160</v>
      </c>
      <c r="C278" s="4">
        <v>1972.0</v>
      </c>
      <c r="D278" s="4"/>
      <c r="E278" s="4" t="b">
        <v>1</v>
      </c>
      <c r="F278" s="4" t="b">
        <v>0</v>
      </c>
      <c r="G278" s="4" t="b">
        <v>0</v>
      </c>
      <c r="H278" s="4">
        <v>250.0</v>
      </c>
      <c r="I278" s="4">
        <v>140.0</v>
      </c>
      <c r="J278" s="4">
        <v>758.0</v>
      </c>
      <c r="K278" s="4">
        <v>1225.3</v>
      </c>
      <c r="L278" s="4">
        <v>303.5</v>
      </c>
      <c r="M278" s="4">
        <v>5.88</v>
      </c>
      <c r="N278" s="5">
        <f t="shared" si="1"/>
        <v>390</v>
      </c>
      <c r="O278" s="5">
        <f t="shared" si="2"/>
        <v>164.8361837</v>
      </c>
      <c r="P278" s="6">
        <f t="shared" si="3"/>
        <v>0.3179530354</v>
      </c>
      <c r="Q278" s="7">
        <f t="shared" si="26"/>
        <v>389.5878543</v>
      </c>
      <c r="R278" s="8">
        <f t="shared" si="5"/>
        <v>4</v>
      </c>
      <c r="S278" s="8">
        <f t="shared" si="6"/>
        <v>1947.939272</v>
      </c>
      <c r="T278" s="8">
        <f t="shared" si="7"/>
        <v>1.589765177</v>
      </c>
      <c r="U278" s="9">
        <f t="shared" si="8"/>
        <v>0.9989432162</v>
      </c>
    </row>
    <row r="279" hidden="1">
      <c r="A279" s="10" t="s">
        <v>390</v>
      </c>
      <c r="B279" s="10" t="s">
        <v>219</v>
      </c>
      <c r="C279" s="10">
        <v>1972.0</v>
      </c>
      <c r="D279" s="10"/>
      <c r="E279" s="10" t="b">
        <v>1</v>
      </c>
      <c r="F279" s="10" t="b">
        <v>0</v>
      </c>
      <c r="G279" s="10" t="b">
        <v>0</v>
      </c>
      <c r="H279" s="10">
        <v>250.0</v>
      </c>
      <c r="I279" s="10">
        <v>15.0</v>
      </c>
      <c r="J279" s="10">
        <v>911.0</v>
      </c>
      <c r="K279" s="10">
        <v>1021.01</v>
      </c>
      <c r="L279" s="10">
        <v>295.0</v>
      </c>
      <c r="M279" s="10">
        <v>4.82</v>
      </c>
      <c r="N279" s="11">
        <f t="shared" si="1"/>
        <v>265</v>
      </c>
      <c r="O279" s="11">
        <f t="shared" si="2"/>
        <v>114.2854498</v>
      </c>
      <c r="P279" s="12">
        <f t="shared" si="3"/>
        <v>0.4129252292</v>
      </c>
      <c r="Q279" s="13">
        <f t="shared" si="26"/>
        <v>421.6007883</v>
      </c>
      <c r="R279" s="14">
        <f t="shared" si="5"/>
        <v>4</v>
      </c>
      <c r="S279" s="14">
        <f t="shared" si="6"/>
        <v>2108.003941</v>
      </c>
      <c r="T279" s="14">
        <f t="shared" si="7"/>
        <v>2.064626146</v>
      </c>
      <c r="U279" s="15">
        <f t="shared" si="8"/>
        <v>1.590946371</v>
      </c>
    </row>
    <row r="280" hidden="1">
      <c r="A280" s="4" t="s">
        <v>391</v>
      </c>
      <c r="B280" s="4" t="s">
        <v>279</v>
      </c>
      <c r="C280" s="4">
        <v>1972.0</v>
      </c>
      <c r="D280" s="4"/>
      <c r="E280" s="4" t="b">
        <v>1</v>
      </c>
      <c r="F280" s="4" t="b">
        <v>0</v>
      </c>
      <c r="G280" s="4" t="b">
        <v>0</v>
      </c>
      <c r="H280" s="4">
        <v>350.0</v>
      </c>
      <c r="I280" s="4">
        <v>4.0</v>
      </c>
      <c r="J280" s="4">
        <v>491.55</v>
      </c>
      <c r="K280" s="4">
        <v>555.0</v>
      </c>
      <c r="L280" s="4">
        <v>331.0</v>
      </c>
      <c r="M280" s="4">
        <v>10.58</v>
      </c>
      <c r="N280" s="5">
        <f t="shared" si="1"/>
        <v>354</v>
      </c>
      <c r="O280" s="5">
        <f t="shared" si="2"/>
        <v>115.1342684</v>
      </c>
      <c r="P280" s="6">
        <f t="shared" si="3"/>
        <v>0.6007998472</v>
      </c>
      <c r="Q280" s="7">
        <f t="shared" si="26"/>
        <v>333.4439152</v>
      </c>
      <c r="R280" s="8">
        <f t="shared" si="5"/>
        <v>4</v>
      </c>
      <c r="S280" s="8">
        <f t="shared" si="6"/>
        <v>1667.219576</v>
      </c>
      <c r="T280" s="8">
        <f t="shared" si="7"/>
        <v>3.003999236</v>
      </c>
      <c r="U280" s="9">
        <f t="shared" si="8"/>
        <v>0.9419319638</v>
      </c>
    </row>
    <row r="281" hidden="1">
      <c r="A281" s="10" t="s">
        <v>392</v>
      </c>
      <c r="B281" s="10" t="s">
        <v>353</v>
      </c>
      <c r="C281" s="10">
        <v>1972.0</v>
      </c>
      <c r="D281" s="10"/>
      <c r="E281" s="10" t="b">
        <v>1</v>
      </c>
      <c r="F281" s="10" t="b">
        <v>0</v>
      </c>
      <c r="G281" s="10" t="b">
        <v>0</v>
      </c>
      <c r="H281" s="16"/>
      <c r="I281" s="16"/>
      <c r="J281" s="10">
        <v>117.7</v>
      </c>
      <c r="K281" s="10">
        <v>131.41</v>
      </c>
      <c r="L281" s="10">
        <v>335.0</v>
      </c>
      <c r="M281" s="10">
        <v>10.0</v>
      </c>
      <c r="N281" s="11">
        <f t="shared" si="1"/>
        <v>0</v>
      </c>
      <c r="O281" s="11">
        <f t="shared" si="2"/>
        <v>113.8495388</v>
      </c>
      <c r="P281" s="12">
        <f t="shared" si="3"/>
        <v>1.089823557</v>
      </c>
      <c r="Q281" s="13">
        <f t="shared" si="26"/>
        <v>143.2137136</v>
      </c>
      <c r="R281" s="14">
        <f t="shared" si="5"/>
        <v>4</v>
      </c>
      <c r="S281" s="14">
        <f t="shared" si="6"/>
        <v>716.068568</v>
      </c>
      <c r="T281" s="14">
        <f t="shared" si="7"/>
        <v>5.449117784</v>
      </c>
      <c r="U281" s="15" t="str">
        <f t="shared" si="8"/>
        <v>#N/A</v>
      </c>
    </row>
    <row r="282" hidden="1">
      <c r="A282" s="4" t="s">
        <v>393</v>
      </c>
      <c r="B282" s="4" t="s">
        <v>394</v>
      </c>
      <c r="C282" s="4">
        <v>1970.0</v>
      </c>
      <c r="D282" s="4"/>
      <c r="E282" s="4" t="b">
        <v>1</v>
      </c>
      <c r="F282" s="4" t="b">
        <v>0</v>
      </c>
      <c r="G282" s="4" t="b">
        <v>1</v>
      </c>
      <c r="H282" s="4">
        <v>450.0</v>
      </c>
      <c r="I282" s="17"/>
      <c r="J282" s="4">
        <v>57.0</v>
      </c>
      <c r="K282" s="4">
        <v>20.055</v>
      </c>
      <c r="L282" s="4">
        <v>311.9</v>
      </c>
      <c r="M282" s="4">
        <v>7.85</v>
      </c>
      <c r="N282" s="5">
        <f t="shared" si="1"/>
        <v>450</v>
      </c>
      <c r="O282" s="5">
        <f t="shared" si="2"/>
        <v>35.87790981</v>
      </c>
      <c r="P282" s="6">
        <f t="shared" si="3"/>
        <v>4.376335188</v>
      </c>
      <c r="Q282" s="7">
        <f t="shared" si="26"/>
        <v>87.76740219</v>
      </c>
      <c r="R282" s="8">
        <f t="shared" si="5"/>
        <v>4</v>
      </c>
      <c r="S282" s="8">
        <f t="shared" si="6"/>
        <v>438.837011</v>
      </c>
      <c r="T282" s="8">
        <f t="shared" si="7"/>
        <v>21.88167594</v>
      </c>
      <c r="U282" s="9">
        <f t="shared" si="8"/>
        <v>0.1950386715</v>
      </c>
    </row>
    <row r="283" hidden="1">
      <c r="A283" s="10" t="s">
        <v>395</v>
      </c>
      <c r="B283" s="10" t="s">
        <v>395</v>
      </c>
      <c r="C283" s="10">
        <v>1955.0</v>
      </c>
      <c r="D283" s="10"/>
      <c r="E283" s="10" t="b">
        <v>0</v>
      </c>
      <c r="F283" s="10" t="b">
        <v>1</v>
      </c>
      <c r="G283" s="10" t="b">
        <v>0</v>
      </c>
      <c r="H283" s="10">
        <v>50.0</v>
      </c>
      <c r="I283" s="10">
        <v>0.0</v>
      </c>
      <c r="J283" s="10">
        <v>195.0</v>
      </c>
      <c r="K283" s="10">
        <v>224.46</v>
      </c>
      <c r="L283" s="10">
        <v>228.0</v>
      </c>
      <c r="M283" s="16"/>
      <c r="N283" s="11">
        <f t="shared" si="1"/>
        <v>50</v>
      </c>
      <c r="O283" s="11">
        <f t="shared" si="2"/>
        <v>117.3771797</v>
      </c>
      <c r="P283" s="12">
        <f t="shared" si="3"/>
        <v>0.4856868757</v>
      </c>
      <c r="Q283" s="13">
        <f t="shared" si="26"/>
        <v>109.0172761</v>
      </c>
      <c r="R283" s="14">
        <f t="shared" si="5"/>
        <v>1.05</v>
      </c>
      <c r="S283" s="14">
        <f t="shared" si="6"/>
        <v>223.4854161</v>
      </c>
      <c r="T283" s="14">
        <f t="shared" si="7"/>
        <v>0.9956580952</v>
      </c>
      <c r="U283" s="15">
        <f t="shared" si="8"/>
        <v>2.180345523</v>
      </c>
    </row>
    <row r="284" hidden="1">
      <c r="A284" s="4" t="s">
        <v>396</v>
      </c>
      <c r="B284" s="4" t="s">
        <v>397</v>
      </c>
      <c r="C284" s="4">
        <v>1970.0</v>
      </c>
      <c r="D284" s="4"/>
      <c r="E284" s="4" t="b">
        <v>1</v>
      </c>
      <c r="F284" s="4" t="b">
        <v>0</v>
      </c>
      <c r="G284" s="4" t="b">
        <v>1</v>
      </c>
      <c r="H284" s="4">
        <v>200.0</v>
      </c>
      <c r="I284" s="4">
        <v>0.0</v>
      </c>
      <c r="J284" s="4">
        <v>70.0</v>
      </c>
      <c r="K284" s="4">
        <v>18.85</v>
      </c>
      <c r="L284" s="4">
        <v>312.0</v>
      </c>
      <c r="M284" s="4">
        <v>13.32</v>
      </c>
      <c r="N284" s="5">
        <f t="shared" si="1"/>
        <v>200</v>
      </c>
      <c r="O284" s="5">
        <f t="shared" si="2"/>
        <v>27.4595008</v>
      </c>
      <c r="P284" s="6">
        <f t="shared" si="3"/>
        <v>5.685623418</v>
      </c>
      <c r="Q284" s="7">
        <f t="shared" si="26"/>
        <v>107.1740014</v>
      </c>
      <c r="R284" s="8">
        <f t="shared" si="5"/>
        <v>4</v>
      </c>
      <c r="S284" s="8">
        <f t="shared" si="6"/>
        <v>535.8700072</v>
      </c>
      <c r="T284" s="8">
        <f t="shared" si="7"/>
        <v>28.42811709</v>
      </c>
      <c r="U284" s="9">
        <f t="shared" si="8"/>
        <v>0.5358700072</v>
      </c>
    </row>
    <row r="285" hidden="1">
      <c r="A285" s="10" t="s">
        <v>398</v>
      </c>
      <c r="B285" s="10" t="s">
        <v>399</v>
      </c>
      <c r="C285" s="10">
        <v>1970.0</v>
      </c>
      <c r="D285" s="10"/>
      <c r="E285" s="10" t="b">
        <v>0</v>
      </c>
      <c r="F285" s="10" t="b">
        <v>0</v>
      </c>
      <c r="G285" s="10" t="b">
        <v>1</v>
      </c>
      <c r="H285" s="10">
        <v>250.0</v>
      </c>
      <c r="I285" s="10">
        <v>0.0</v>
      </c>
      <c r="J285" s="10">
        <v>8.9</v>
      </c>
      <c r="K285" s="10">
        <v>2.811</v>
      </c>
      <c r="L285" s="10">
        <v>210.0</v>
      </c>
      <c r="M285" s="10">
        <v>2.4</v>
      </c>
      <c r="N285" s="11">
        <f t="shared" si="1"/>
        <v>250</v>
      </c>
      <c r="O285" s="11">
        <f t="shared" si="2"/>
        <v>32.20699176</v>
      </c>
      <c r="P285" s="12">
        <f t="shared" si="3"/>
        <v>7.495354975</v>
      </c>
      <c r="Q285" s="13">
        <f t="shared" si="26"/>
        <v>21.06944284</v>
      </c>
      <c r="R285" s="14">
        <f t="shared" si="5"/>
        <v>1.75</v>
      </c>
      <c r="S285" s="14">
        <f t="shared" si="6"/>
        <v>57.9409678</v>
      </c>
      <c r="T285" s="14">
        <f t="shared" si="7"/>
        <v>20.61222618</v>
      </c>
      <c r="U285" s="15">
        <f t="shared" si="8"/>
        <v>0.08427777134</v>
      </c>
    </row>
    <row r="286" hidden="1">
      <c r="A286" s="4" t="s">
        <v>400</v>
      </c>
      <c r="B286" s="4" t="s">
        <v>315</v>
      </c>
      <c r="C286" s="4">
        <v>1970.0</v>
      </c>
      <c r="D286" s="4" t="b">
        <v>1</v>
      </c>
      <c r="E286" s="4" t="b">
        <v>1</v>
      </c>
      <c r="F286" s="4" t="b">
        <v>0</v>
      </c>
      <c r="G286" s="4" t="b">
        <v>1</v>
      </c>
      <c r="H286" s="4">
        <v>700.0</v>
      </c>
      <c r="I286" s="4">
        <v>500.0</v>
      </c>
      <c r="J286" s="4">
        <v>1050.0</v>
      </c>
      <c r="K286" s="4">
        <v>889.0</v>
      </c>
      <c r="L286" s="4">
        <v>434.0</v>
      </c>
      <c r="M286" s="4">
        <v>5.67</v>
      </c>
      <c r="N286" s="5">
        <f t="shared" si="1"/>
        <v>1200</v>
      </c>
      <c r="O286" s="5">
        <f t="shared" si="2"/>
        <v>86.33597245</v>
      </c>
      <c r="P286" s="6">
        <f t="shared" si="3"/>
        <v>1.420136576</v>
      </c>
      <c r="Q286" s="7">
        <f t="shared" ref="Q286:Q287" si="27">0.9*(0.00015*J286*L286*M286+797)+0.1*(43.1*POW(J286,0.549))</f>
        <v>1262.501416</v>
      </c>
      <c r="R286" s="8">
        <f t="shared" si="5"/>
        <v>4</v>
      </c>
      <c r="S286" s="8">
        <f t="shared" si="6"/>
        <v>6312.507081</v>
      </c>
      <c r="T286" s="8">
        <f t="shared" si="7"/>
        <v>7.100682881</v>
      </c>
      <c r="U286" s="9">
        <f t="shared" si="8"/>
        <v>1.052084513</v>
      </c>
    </row>
    <row r="287" hidden="1">
      <c r="A287" s="10" t="s">
        <v>401</v>
      </c>
      <c r="B287" s="10" t="s">
        <v>241</v>
      </c>
      <c r="C287" s="10">
        <v>1970.0</v>
      </c>
      <c r="D287" s="10" t="b">
        <v>1</v>
      </c>
      <c r="E287" s="10" t="b">
        <v>1</v>
      </c>
      <c r="F287" s="10" t="b">
        <v>0</v>
      </c>
      <c r="G287" s="10" t="b">
        <v>1</v>
      </c>
      <c r="H287" s="10">
        <v>500.0</v>
      </c>
      <c r="I287" s="10">
        <v>800.0</v>
      </c>
      <c r="J287" s="10">
        <v>204.0</v>
      </c>
      <c r="K287" s="10">
        <v>66.7</v>
      </c>
      <c r="L287" s="10">
        <v>442.2</v>
      </c>
      <c r="M287" s="10">
        <v>2.72</v>
      </c>
      <c r="N287" s="11">
        <f t="shared" si="1"/>
        <v>1300</v>
      </c>
      <c r="O287" s="11">
        <f t="shared" si="2"/>
        <v>33.34072118</v>
      </c>
      <c r="P287" s="12">
        <f t="shared" si="3"/>
        <v>12.44841808</v>
      </c>
      <c r="Q287" s="13">
        <f t="shared" si="27"/>
        <v>830.309486</v>
      </c>
      <c r="R287" s="14">
        <f t="shared" si="5"/>
        <v>4</v>
      </c>
      <c r="S287" s="14">
        <f t="shared" si="6"/>
        <v>4151.54743</v>
      </c>
      <c r="T287" s="14">
        <f t="shared" si="7"/>
        <v>62.24209041</v>
      </c>
      <c r="U287" s="15">
        <f t="shared" si="8"/>
        <v>0.6386996047</v>
      </c>
    </row>
    <row r="288" hidden="1">
      <c r="A288" s="4" t="s">
        <v>402</v>
      </c>
      <c r="B288" s="4" t="s">
        <v>72</v>
      </c>
      <c r="C288" s="4">
        <v>1973.0</v>
      </c>
      <c r="D288" s="4"/>
      <c r="E288" s="4" t="b">
        <v>1</v>
      </c>
      <c r="F288" s="4" t="b">
        <v>0</v>
      </c>
      <c r="G288" s="4" t="b">
        <v>0</v>
      </c>
      <c r="H288" s="4">
        <v>470.0</v>
      </c>
      <c r="I288" s="4">
        <v>70.0</v>
      </c>
      <c r="J288" s="4">
        <v>1155.0</v>
      </c>
      <c r="K288" s="4">
        <v>999.3</v>
      </c>
      <c r="L288" s="4">
        <v>314.58</v>
      </c>
      <c r="M288" s="4">
        <v>5.86</v>
      </c>
      <c r="N288" s="5">
        <f t="shared" si="1"/>
        <v>540</v>
      </c>
      <c r="O288" s="5">
        <f t="shared" si="2"/>
        <v>88.22531677</v>
      </c>
      <c r="P288" s="6">
        <f t="shared" si="3"/>
        <v>0.5121570627</v>
      </c>
      <c r="Q288" s="7">
        <f t="shared" ref="Q288:Q299" si="28">0.2*(8.17*POW(J288*M288,0.46))+0.8*(0.146*POW(J288*L288,0.639))</f>
        <v>511.7985528</v>
      </c>
      <c r="R288" s="8">
        <f t="shared" si="5"/>
        <v>4</v>
      </c>
      <c r="S288" s="8">
        <f t="shared" si="6"/>
        <v>2558.992764</v>
      </c>
      <c r="T288" s="8">
        <f t="shared" si="7"/>
        <v>2.560785313</v>
      </c>
      <c r="U288" s="9">
        <f t="shared" si="8"/>
        <v>0.9477750977</v>
      </c>
    </row>
    <row r="289" hidden="1">
      <c r="A289" s="10" t="s">
        <v>403</v>
      </c>
      <c r="B289" s="10" t="s">
        <v>74</v>
      </c>
      <c r="C289" s="10">
        <v>1973.0</v>
      </c>
      <c r="D289" s="10"/>
      <c r="E289" s="10" t="b">
        <v>1</v>
      </c>
      <c r="F289" s="10" t="b">
        <v>0</v>
      </c>
      <c r="G289" s="10" t="b">
        <v>0</v>
      </c>
      <c r="H289" s="10">
        <v>450.0</v>
      </c>
      <c r="I289" s="10">
        <v>70.0</v>
      </c>
      <c r="J289" s="10">
        <v>1250.0</v>
      </c>
      <c r="K289" s="10">
        <v>977.72</v>
      </c>
      <c r="L289" s="10">
        <v>315.91</v>
      </c>
      <c r="M289" s="10">
        <v>5.86</v>
      </c>
      <c r="N289" s="11">
        <f t="shared" si="1"/>
        <v>520</v>
      </c>
      <c r="O289" s="11">
        <f t="shared" si="2"/>
        <v>79.75975463</v>
      </c>
      <c r="P289" s="12">
        <f t="shared" si="3"/>
        <v>0.5503639206</v>
      </c>
      <c r="Q289" s="13">
        <f t="shared" si="28"/>
        <v>538.1018124</v>
      </c>
      <c r="R289" s="14">
        <f t="shared" si="5"/>
        <v>4</v>
      </c>
      <c r="S289" s="14">
        <f t="shared" si="6"/>
        <v>2690.509062</v>
      </c>
      <c r="T289" s="14">
        <f t="shared" si="7"/>
        <v>2.751819603</v>
      </c>
      <c r="U289" s="15">
        <f t="shared" si="8"/>
        <v>1.034811178</v>
      </c>
    </row>
    <row r="290" hidden="1">
      <c r="A290" s="4" t="s">
        <v>404</v>
      </c>
      <c r="B290" s="4" t="s">
        <v>172</v>
      </c>
      <c r="C290" s="4">
        <v>1971.0</v>
      </c>
      <c r="D290" s="4"/>
      <c r="E290" s="4" t="b">
        <v>1</v>
      </c>
      <c r="F290" s="4" t="b">
        <v>0</v>
      </c>
      <c r="G290" s="4" t="b">
        <v>1</v>
      </c>
      <c r="H290" s="4">
        <v>250.0</v>
      </c>
      <c r="I290" s="4">
        <v>110.0</v>
      </c>
      <c r="J290" s="17">
        <f>500*1.178</f>
        <v>589</v>
      </c>
      <c r="K290" s="4">
        <v>456.1</v>
      </c>
      <c r="L290" s="4">
        <v>318.0</v>
      </c>
      <c r="M290" s="4">
        <v>5.7</v>
      </c>
      <c r="N290" s="5">
        <f t="shared" si="1"/>
        <v>360</v>
      </c>
      <c r="O290" s="5">
        <f t="shared" si="2"/>
        <v>78.96308377</v>
      </c>
      <c r="P290" s="6">
        <f t="shared" si="3"/>
        <v>0.7491719056</v>
      </c>
      <c r="Q290" s="7">
        <f t="shared" si="28"/>
        <v>341.6973061</v>
      </c>
      <c r="R290" s="8">
        <f t="shared" si="5"/>
        <v>4</v>
      </c>
      <c r="S290" s="8">
        <f t="shared" si="6"/>
        <v>1708.486531</v>
      </c>
      <c r="T290" s="8">
        <f t="shared" si="7"/>
        <v>3.745859528</v>
      </c>
      <c r="U290" s="9">
        <f t="shared" si="8"/>
        <v>0.9491591837</v>
      </c>
    </row>
    <row r="291" hidden="1">
      <c r="A291" s="10" t="s">
        <v>405</v>
      </c>
      <c r="B291" s="10" t="s">
        <v>382</v>
      </c>
      <c r="C291" s="10">
        <v>1971.0</v>
      </c>
      <c r="D291" s="10"/>
      <c r="E291" s="10" t="b">
        <v>0</v>
      </c>
      <c r="F291" s="10" t="b">
        <v>0</v>
      </c>
      <c r="G291" s="10" t="b">
        <v>1</v>
      </c>
      <c r="H291" s="10">
        <v>900.0</v>
      </c>
      <c r="I291" s="10">
        <v>150.0</v>
      </c>
      <c r="J291" s="10">
        <v>158.0</v>
      </c>
      <c r="K291" s="10">
        <v>46.92</v>
      </c>
      <c r="L291" s="10">
        <v>306.4</v>
      </c>
      <c r="M291" s="10">
        <v>0.71</v>
      </c>
      <c r="N291" s="11">
        <f t="shared" si="1"/>
        <v>1050</v>
      </c>
      <c r="O291" s="11">
        <f t="shared" si="2"/>
        <v>30.2816991</v>
      </c>
      <c r="P291" s="12">
        <f t="shared" si="3"/>
        <v>2.758772585</v>
      </c>
      <c r="Q291" s="13">
        <f t="shared" si="28"/>
        <v>129.4416097</v>
      </c>
      <c r="R291" s="14">
        <f t="shared" si="5"/>
        <v>1.75</v>
      </c>
      <c r="S291" s="14">
        <f t="shared" si="6"/>
        <v>355.9644266</v>
      </c>
      <c r="T291" s="14">
        <f t="shared" si="7"/>
        <v>7.586624608</v>
      </c>
      <c r="U291" s="15">
        <f t="shared" si="8"/>
        <v>0.1232777235</v>
      </c>
    </row>
    <row r="292" hidden="1">
      <c r="A292" s="4" t="s">
        <v>406</v>
      </c>
      <c r="B292" s="4" t="s">
        <v>292</v>
      </c>
      <c r="C292" s="4">
        <v>1972.0</v>
      </c>
      <c r="D292" s="4"/>
      <c r="E292" s="4" t="b">
        <v>0</v>
      </c>
      <c r="F292" s="4" t="b">
        <v>0</v>
      </c>
      <c r="G292" s="4" t="b">
        <v>1</v>
      </c>
      <c r="H292" s="4">
        <v>200.0</v>
      </c>
      <c r="I292" s="4">
        <v>50.0</v>
      </c>
      <c r="J292" s="4">
        <v>100.0</v>
      </c>
      <c r="K292" s="4">
        <v>42.3</v>
      </c>
      <c r="L292" s="4">
        <v>315.0</v>
      </c>
      <c r="M292" s="4">
        <v>0.9</v>
      </c>
      <c r="N292" s="5">
        <f t="shared" si="1"/>
        <v>250</v>
      </c>
      <c r="O292" s="5">
        <f t="shared" si="2"/>
        <v>43.13399568</v>
      </c>
      <c r="P292" s="6">
        <f t="shared" si="3"/>
        <v>2.373968444</v>
      </c>
      <c r="Q292" s="7">
        <f t="shared" si="28"/>
        <v>100.4188652</v>
      </c>
      <c r="R292" s="8">
        <f t="shared" si="5"/>
        <v>1.75</v>
      </c>
      <c r="S292" s="8">
        <f t="shared" si="6"/>
        <v>276.1518793</v>
      </c>
      <c r="T292" s="8">
        <f t="shared" si="7"/>
        <v>6.528413221</v>
      </c>
      <c r="U292" s="9">
        <f t="shared" si="8"/>
        <v>0.4016754607</v>
      </c>
    </row>
    <row r="293" hidden="1">
      <c r="A293" s="10" t="s">
        <v>407</v>
      </c>
      <c r="B293" s="10" t="s">
        <v>382</v>
      </c>
      <c r="C293" s="10">
        <v>1972.0</v>
      </c>
      <c r="D293" s="10"/>
      <c r="E293" s="10" t="b">
        <v>0</v>
      </c>
      <c r="F293" s="10" t="b">
        <v>0</v>
      </c>
      <c r="G293" s="10" t="b">
        <v>1</v>
      </c>
      <c r="H293" s="10">
        <v>900.0</v>
      </c>
      <c r="I293" s="10">
        <v>-500.0</v>
      </c>
      <c r="J293" s="10">
        <v>113.0</v>
      </c>
      <c r="K293" s="10">
        <v>43.5</v>
      </c>
      <c r="L293" s="10">
        <v>303.0</v>
      </c>
      <c r="M293" s="10">
        <v>0.71</v>
      </c>
      <c r="N293" s="11">
        <f t="shared" si="1"/>
        <v>400</v>
      </c>
      <c r="O293" s="11">
        <f t="shared" si="2"/>
        <v>39.25456207</v>
      </c>
      <c r="P293" s="12">
        <f t="shared" si="3"/>
        <v>2.403193133</v>
      </c>
      <c r="Q293" s="13">
        <f t="shared" si="28"/>
        <v>104.5389013</v>
      </c>
      <c r="R293" s="14">
        <f t="shared" si="5"/>
        <v>1.75</v>
      </c>
      <c r="S293" s="14">
        <f t="shared" si="6"/>
        <v>287.4819786</v>
      </c>
      <c r="T293" s="14">
        <f t="shared" si="7"/>
        <v>6.608781116</v>
      </c>
      <c r="U293" s="15">
        <f t="shared" si="8"/>
        <v>0.2613472532</v>
      </c>
    </row>
    <row r="294" hidden="1">
      <c r="A294" s="4" t="s">
        <v>408</v>
      </c>
      <c r="B294" s="4" t="s">
        <v>409</v>
      </c>
      <c r="C294" s="4">
        <v>1973.0</v>
      </c>
      <c r="D294" s="4"/>
      <c r="E294" s="4" t="b">
        <v>1</v>
      </c>
      <c r="F294" s="4" t="b">
        <v>0</v>
      </c>
      <c r="G294" s="4" t="b">
        <v>0</v>
      </c>
      <c r="H294" s="4">
        <v>4.0</v>
      </c>
      <c r="I294" s="4">
        <v>0.0</v>
      </c>
      <c r="J294" s="4">
        <v>60.0</v>
      </c>
      <c r="K294" s="4">
        <v>15.76</v>
      </c>
      <c r="L294" s="4">
        <v>293.0</v>
      </c>
      <c r="M294" s="4">
        <v>7.35</v>
      </c>
      <c r="N294" s="5">
        <f t="shared" si="1"/>
        <v>4</v>
      </c>
      <c r="O294" s="5">
        <f t="shared" si="2"/>
        <v>26.78454578</v>
      </c>
      <c r="P294" s="6">
        <f t="shared" si="3"/>
        <v>5.530057778</v>
      </c>
      <c r="Q294" s="7">
        <f t="shared" si="28"/>
        <v>87.15371058</v>
      </c>
      <c r="R294" s="8">
        <f t="shared" si="5"/>
        <v>4</v>
      </c>
      <c r="S294" s="8">
        <f t="shared" si="6"/>
        <v>435.7685529</v>
      </c>
      <c r="T294" s="8">
        <f t="shared" si="7"/>
        <v>27.65028889</v>
      </c>
      <c r="U294" s="9">
        <f t="shared" si="8"/>
        <v>21.78842765</v>
      </c>
    </row>
    <row r="295" hidden="1">
      <c r="A295" s="10" t="s">
        <v>410</v>
      </c>
      <c r="B295" s="10" t="s">
        <v>411</v>
      </c>
      <c r="C295" s="10">
        <v>1974.0</v>
      </c>
      <c r="D295" s="10"/>
      <c r="E295" s="10" t="b">
        <v>1</v>
      </c>
      <c r="F295" s="10" t="b">
        <v>0</v>
      </c>
      <c r="G295" s="10" t="b">
        <v>0</v>
      </c>
      <c r="H295" s="10">
        <v>4500.0</v>
      </c>
      <c r="I295" s="10">
        <v>500.0</v>
      </c>
      <c r="J295" s="10">
        <v>4470.0</v>
      </c>
      <c r="K295" s="10">
        <v>7159.0</v>
      </c>
      <c r="L295" s="10">
        <v>365.0</v>
      </c>
      <c r="M295" s="10">
        <v>26.08</v>
      </c>
      <c r="N295" s="11">
        <f t="shared" si="1"/>
        <v>5000</v>
      </c>
      <c r="O295" s="11">
        <f t="shared" si="2"/>
        <v>163.3142807</v>
      </c>
      <c r="P295" s="12">
        <f t="shared" si="3"/>
        <v>0.2010796631</v>
      </c>
      <c r="Q295" s="13">
        <f t="shared" si="28"/>
        <v>1439.529308</v>
      </c>
      <c r="R295" s="14">
        <f t="shared" si="5"/>
        <v>4</v>
      </c>
      <c r="S295" s="14">
        <f t="shared" si="6"/>
        <v>7197.646542</v>
      </c>
      <c r="T295" s="14">
        <f t="shared" si="7"/>
        <v>1.005398316</v>
      </c>
      <c r="U295" s="15">
        <f t="shared" si="8"/>
        <v>0.2879058617</v>
      </c>
    </row>
    <row r="296" hidden="1">
      <c r="A296" s="4" t="s">
        <v>412</v>
      </c>
      <c r="B296" s="4" t="s">
        <v>411</v>
      </c>
      <c r="C296" s="4">
        <v>1974.0</v>
      </c>
      <c r="D296" s="4"/>
      <c r="E296" s="4" t="b">
        <v>1</v>
      </c>
      <c r="F296" s="4" t="b">
        <v>0</v>
      </c>
      <c r="G296" s="4" t="b">
        <v>0</v>
      </c>
      <c r="H296" s="4">
        <v>4500.0</v>
      </c>
      <c r="I296" s="4">
        <v>0.0</v>
      </c>
      <c r="J296" s="4">
        <v>4470.0</v>
      </c>
      <c r="K296" s="4">
        <v>6713.0</v>
      </c>
      <c r="L296" s="4">
        <v>322.0</v>
      </c>
      <c r="M296" s="4">
        <v>26.08</v>
      </c>
      <c r="N296" s="5">
        <f t="shared" si="1"/>
        <v>4500</v>
      </c>
      <c r="O296" s="5">
        <f t="shared" si="2"/>
        <v>153.139931</v>
      </c>
      <c r="P296" s="6">
        <f t="shared" si="3"/>
        <v>0.2019447434</v>
      </c>
      <c r="Q296" s="7">
        <f t="shared" si="28"/>
        <v>1355.655063</v>
      </c>
      <c r="R296" s="8">
        <f t="shared" si="5"/>
        <v>4</v>
      </c>
      <c r="S296" s="8">
        <f t="shared" si="6"/>
        <v>6778.275314</v>
      </c>
      <c r="T296" s="8">
        <f t="shared" si="7"/>
        <v>1.009723717</v>
      </c>
      <c r="U296" s="9">
        <f t="shared" si="8"/>
        <v>0.3012566806</v>
      </c>
    </row>
    <row r="297" hidden="1">
      <c r="A297" s="10" t="s">
        <v>413</v>
      </c>
      <c r="B297" s="10" t="s">
        <v>219</v>
      </c>
      <c r="C297" s="10">
        <v>1974.0</v>
      </c>
      <c r="D297" s="10"/>
      <c r="E297" s="10" t="b">
        <v>1</v>
      </c>
      <c r="F297" s="10" t="b">
        <v>0</v>
      </c>
      <c r="G297" s="10" t="b">
        <v>0</v>
      </c>
      <c r="H297" s="10">
        <v>250.0</v>
      </c>
      <c r="I297" s="10">
        <v>1.0</v>
      </c>
      <c r="J297" s="10">
        <v>1072.0</v>
      </c>
      <c r="K297" s="10">
        <v>1023.0</v>
      </c>
      <c r="L297" s="10">
        <v>295.0</v>
      </c>
      <c r="M297" s="10">
        <v>4.85</v>
      </c>
      <c r="N297" s="11">
        <f t="shared" si="1"/>
        <v>251</v>
      </c>
      <c r="O297" s="11">
        <f t="shared" si="2"/>
        <v>97.31060474</v>
      </c>
      <c r="P297" s="12">
        <f t="shared" si="3"/>
        <v>0.4551084734</v>
      </c>
      <c r="Q297" s="13">
        <f t="shared" si="28"/>
        <v>465.5759683</v>
      </c>
      <c r="R297" s="14">
        <f t="shared" si="5"/>
        <v>4</v>
      </c>
      <c r="S297" s="14">
        <f t="shared" si="6"/>
        <v>2327.879842</v>
      </c>
      <c r="T297" s="14">
        <f t="shared" si="7"/>
        <v>2.275542367</v>
      </c>
      <c r="U297" s="15">
        <f t="shared" si="8"/>
        <v>1.854884336</v>
      </c>
    </row>
    <row r="298" hidden="1">
      <c r="A298" s="4" t="s">
        <v>414</v>
      </c>
      <c r="B298" s="4" t="s">
        <v>397</v>
      </c>
      <c r="C298" s="4">
        <v>1972.0</v>
      </c>
      <c r="D298" s="4"/>
      <c r="E298" s="4" t="b">
        <v>1</v>
      </c>
      <c r="F298" s="4" t="b">
        <v>0</v>
      </c>
      <c r="G298" s="4" t="b">
        <v>1</v>
      </c>
      <c r="H298" s="4">
        <v>200.0</v>
      </c>
      <c r="I298" s="4">
        <v>0.0</v>
      </c>
      <c r="J298" s="4">
        <v>70.0</v>
      </c>
      <c r="K298" s="4">
        <v>18.89</v>
      </c>
      <c r="L298" s="4">
        <v>315.0</v>
      </c>
      <c r="M298" s="4">
        <v>14.9</v>
      </c>
      <c r="N298" s="5">
        <f t="shared" si="1"/>
        <v>200</v>
      </c>
      <c r="O298" s="5">
        <f t="shared" si="2"/>
        <v>27.5177703</v>
      </c>
      <c r="P298" s="6">
        <f t="shared" si="3"/>
        <v>5.802381819</v>
      </c>
      <c r="Q298" s="7">
        <f t="shared" si="28"/>
        <v>109.6069926</v>
      </c>
      <c r="R298" s="8">
        <f t="shared" si="5"/>
        <v>4</v>
      </c>
      <c r="S298" s="8">
        <f t="shared" si="6"/>
        <v>548.0349628</v>
      </c>
      <c r="T298" s="8">
        <f t="shared" si="7"/>
        <v>29.0119091</v>
      </c>
      <c r="U298" s="9">
        <f t="shared" si="8"/>
        <v>0.5480349628</v>
      </c>
    </row>
    <row r="299" hidden="1">
      <c r="A299" s="10" t="s">
        <v>415</v>
      </c>
      <c r="B299" s="10" t="s">
        <v>361</v>
      </c>
      <c r="C299" s="10">
        <v>1975.0</v>
      </c>
      <c r="D299" s="10"/>
      <c r="E299" s="10" t="b">
        <v>1</v>
      </c>
      <c r="F299" s="10" t="b">
        <v>0</v>
      </c>
      <c r="G299" s="10" t="b">
        <v>0</v>
      </c>
      <c r="H299" s="10">
        <v>670.0</v>
      </c>
      <c r="I299" s="10">
        <v>100.0</v>
      </c>
      <c r="J299" s="10">
        <v>1240.0</v>
      </c>
      <c r="K299" s="10">
        <v>1765.7</v>
      </c>
      <c r="L299" s="10">
        <v>331.0</v>
      </c>
      <c r="M299" s="10">
        <v>14.83</v>
      </c>
      <c r="N299" s="11">
        <f t="shared" si="1"/>
        <v>770</v>
      </c>
      <c r="O299" s="11">
        <f t="shared" si="2"/>
        <v>145.2026542</v>
      </c>
      <c r="P299" s="12">
        <f t="shared" si="3"/>
        <v>0.3402303036</v>
      </c>
      <c r="Q299" s="13">
        <f t="shared" si="28"/>
        <v>600.744647</v>
      </c>
      <c r="R299" s="14">
        <f t="shared" si="5"/>
        <v>4</v>
      </c>
      <c r="S299" s="14">
        <f t="shared" si="6"/>
        <v>3003.723235</v>
      </c>
      <c r="T299" s="14">
        <f t="shared" si="7"/>
        <v>1.701151518</v>
      </c>
      <c r="U299" s="15">
        <f t="shared" si="8"/>
        <v>0.7801878533</v>
      </c>
    </row>
    <row r="300" hidden="1">
      <c r="A300" s="4" t="s">
        <v>416</v>
      </c>
      <c r="B300" s="4" t="s">
        <v>417</v>
      </c>
      <c r="C300" s="4">
        <v>1972.0</v>
      </c>
      <c r="D300" s="4" t="b">
        <v>1</v>
      </c>
      <c r="E300" s="4" t="b">
        <v>1</v>
      </c>
      <c r="F300" s="4" t="b">
        <v>0</v>
      </c>
      <c r="G300" s="4" t="b">
        <v>1</v>
      </c>
      <c r="H300" s="4">
        <v>9200.0</v>
      </c>
      <c r="I300" s="4">
        <v>0.0</v>
      </c>
      <c r="J300" s="4">
        <v>9071.0</v>
      </c>
      <c r="K300" s="4">
        <v>5337.866</v>
      </c>
      <c r="L300" s="4">
        <v>428.0</v>
      </c>
      <c r="M300" s="4">
        <v>6.89</v>
      </c>
      <c r="N300" s="5">
        <f t="shared" si="1"/>
        <v>9200</v>
      </c>
      <c r="O300" s="5">
        <f t="shared" si="2"/>
        <v>60.00560563</v>
      </c>
      <c r="P300" s="6">
        <f t="shared" si="3"/>
        <v>0.9310935085</v>
      </c>
      <c r="Q300" s="7">
        <f t="shared" ref="Q300:Q301" si="29">0.9*(0.00015*J300*L300*M300+797)+0.1*(43.1*POW(J300,0.549))</f>
        <v>4970.052382</v>
      </c>
      <c r="R300" s="8">
        <f t="shared" si="5"/>
        <v>4</v>
      </c>
      <c r="S300" s="8">
        <f t="shared" si="6"/>
        <v>24850.26191</v>
      </c>
      <c r="T300" s="8">
        <f t="shared" si="7"/>
        <v>4.655467543</v>
      </c>
      <c r="U300" s="9">
        <f t="shared" si="8"/>
        <v>0.540223085</v>
      </c>
    </row>
    <row r="301" hidden="1">
      <c r="A301" s="10" t="s">
        <v>418</v>
      </c>
      <c r="B301" s="10" t="s">
        <v>241</v>
      </c>
      <c r="C301" s="10">
        <v>1972.0</v>
      </c>
      <c r="D301" s="10" t="b">
        <v>1</v>
      </c>
      <c r="E301" s="10" t="b">
        <v>1</v>
      </c>
      <c r="F301" s="10" t="b">
        <v>0</v>
      </c>
      <c r="G301" s="10" t="b">
        <v>1</v>
      </c>
      <c r="H301" s="10">
        <v>500.0</v>
      </c>
      <c r="I301" s="10">
        <v>400.0</v>
      </c>
      <c r="J301" s="10">
        <v>205.0</v>
      </c>
      <c r="K301" s="10">
        <v>101.0</v>
      </c>
      <c r="L301" s="10">
        <v>424.0</v>
      </c>
      <c r="M301" s="10">
        <v>2.72</v>
      </c>
      <c r="N301" s="11">
        <f t="shared" si="1"/>
        <v>900</v>
      </c>
      <c r="O301" s="11">
        <f t="shared" si="2"/>
        <v>50.23967669</v>
      </c>
      <c r="P301" s="12">
        <f t="shared" si="3"/>
        <v>8.211055304</v>
      </c>
      <c r="Q301" s="13">
        <f t="shared" si="29"/>
        <v>829.3165857</v>
      </c>
      <c r="R301" s="14">
        <f t="shared" si="5"/>
        <v>4</v>
      </c>
      <c r="S301" s="14">
        <f t="shared" si="6"/>
        <v>4146.582929</v>
      </c>
      <c r="T301" s="14">
        <f t="shared" si="7"/>
        <v>41.05527652</v>
      </c>
      <c r="U301" s="15">
        <f t="shared" si="8"/>
        <v>0.921462873</v>
      </c>
    </row>
    <row r="302" hidden="1">
      <c r="A302" s="4" t="s">
        <v>419</v>
      </c>
      <c r="B302" s="4" t="s">
        <v>420</v>
      </c>
      <c r="C302" s="4">
        <v>1975.0</v>
      </c>
      <c r="D302" s="4"/>
      <c r="E302" s="4" t="b">
        <v>1</v>
      </c>
      <c r="F302" s="4" t="b">
        <v>0</v>
      </c>
      <c r="G302" s="4" t="b">
        <v>0</v>
      </c>
      <c r="H302" s="4">
        <v>445.0</v>
      </c>
      <c r="I302" s="4">
        <v>0.0</v>
      </c>
      <c r="J302" s="4">
        <v>870.0</v>
      </c>
      <c r="K302" s="4">
        <v>1130.7</v>
      </c>
      <c r="L302" s="4">
        <v>318.4</v>
      </c>
      <c r="M302" s="4">
        <v>20.59</v>
      </c>
      <c r="N302" s="5">
        <f t="shared" si="1"/>
        <v>445</v>
      </c>
      <c r="O302" s="5">
        <f t="shared" si="2"/>
        <v>132.5279447</v>
      </c>
      <c r="P302" s="6">
        <f t="shared" si="3"/>
        <v>0.4410743898</v>
      </c>
      <c r="Q302" s="7">
        <f>0.2*(8.17*POW(J302*M302,0.46))+0.8*(0.146*POW(J302*L302,0.639))</f>
        <v>498.7228126</v>
      </c>
      <c r="R302" s="8">
        <f t="shared" si="5"/>
        <v>4</v>
      </c>
      <c r="S302" s="8">
        <f t="shared" si="6"/>
        <v>2493.614063</v>
      </c>
      <c r="T302" s="8">
        <f t="shared" si="7"/>
        <v>2.205371949</v>
      </c>
      <c r="U302" s="9">
        <f t="shared" si="8"/>
        <v>1.120725421</v>
      </c>
    </row>
    <row r="303" hidden="1">
      <c r="A303" s="10" t="s">
        <v>421</v>
      </c>
      <c r="B303" s="10" t="s">
        <v>340</v>
      </c>
      <c r="C303" s="10">
        <v>1972.0</v>
      </c>
      <c r="D303" s="10" t="b">
        <v>1</v>
      </c>
      <c r="E303" s="10" t="b">
        <v>1</v>
      </c>
      <c r="F303" s="10" t="b">
        <v>0</v>
      </c>
      <c r="G303" s="10" t="b">
        <v>1</v>
      </c>
      <c r="H303" s="10">
        <v>500.0</v>
      </c>
      <c r="I303" s="10">
        <v>100.0</v>
      </c>
      <c r="J303" s="10">
        <v>165.0</v>
      </c>
      <c r="K303" s="10">
        <v>64.2</v>
      </c>
      <c r="L303" s="10">
        <v>443.2</v>
      </c>
      <c r="M303" s="10">
        <v>3.5</v>
      </c>
      <c r="N303" s="11">
        <f t="shared" si="1"/>
        <v>600</v>
      </c>
      <c r="O303" s="11">
        <f t="shared" si="2"/>
        <v>39.67623072</v>
      </c>
      <c r="P303" s="12">
        <f t="shared" si="3"/>
        <v>12.81859845</v>
      </c>
      <c r="Q303" s="13">
        <f>0.9*(0.00015*J303*L303*M303+797)+0.1*(43.1*POW(J303,0.549))</f>
        <v>822.9540204</v>
      </c>
      <c r="R303" s="14">
        <f t="shared" si="5"/>
        <v>4</v>
      </c>
      <c r="S303" s="14">
        <f t="shared" si="6"/>
        <v>4114.770102</v>
      </c>
      <c r="T303" s="14">
        <f t="shared" si="7"/>
        <v>64.09299224</v>
      </c>
      <c r="U303" s="15">
        <f t="shared" si="8"/>
        <v>1.371590034</v>
      </c>
    </row>
    <row r="304" hidden="1">
      <c r="A304" s="4" t="s">
        <v>422</v>
      </c>
      <c r="B304" s="4" t="s">
        <v>321</v>
      </c>
      <c r="C304" s="4">
        <v>1973.0</v>
      </c>
      <c r="D304" s="4"/>
      <c r="E304" s="4" t="b">
        <v>1</v>
      </c>
      <c r="F304" s="4" t="b">
        <v>0</v>
      </c>
      <c r="G304" s="4" t="b">
        <v>1</v>
      </c>
      <c r="H304" s="4">
        <v>525.0</v>
      </c>
      <c r="I304" s="4">
        <v>75.0</v>
      </c>
      <c r="J304" s="4">
        <v>1450.0</v>
      </c>
      <c r="K304" s="4">
        <v>1782.0</v>
      </c>
      <c r="L304" s="4">
        <v>327.8</v>
      </c>
      <c r="M304" s="4">
        <v>14.71</v>
      </c>
      <c r="N304" s="5">
        <f t="shared" si="1"/>
        <v>600</v>
      </c>
      <c r="O304" s="5">
        <f t="shared" si="2"/>
        <v>125.3196059</v>
      </c>
      <c r="P304" s="6">
        <f t="shared" si="3"/>
        <v>0.3679328963</v>
      </c>
      <c r="Q304" s="7">
        <f t="shared" ref="Q304:Q316" si="30">0.2*(8.17*POW(J304*M304,0.46))+0.8*(0.146*POW(J304*L304,0.639))</f>
        <v>655.6564212</v>
      </c>
      <c r="R304" s="8">
        <f t="shared" si="5"/>
        <v>4</v>
      </c>
      <c r="S304" s="8">
        <f t="shared" si="6"/>
        <v>3278.282106</v>
      </c>
      <c r="T304" s="8">
        <f t="shared" si="7"/>
        <v>1.839664481</v>
      </c>
      <c r="U304" s="9">
        <f t="shared" si="8"/>
        <v>1.092760702</v>
      </c>
    </row>
    <row r="305" hidden="1">
      <c r="A305" s="10" t="s">
        <v>423</v>
      </c>
      <c r="B305" s="10" t="s">
        <v>424</v>
      </c>
      <c r="C305" s="10">
        <v>1973.0</v>
      </c>
      <c r="D305" s="10"/>
      <c r="E305" s="10" t="b">
        <v>1</v>
      </c>
      <c r="F305" s="10" t="b">
        <v>0</v>
      </c>
      <c r="G305" s="10" t="b">
        <v>1</v>
      </c>
      <c r="H305" s="10">
        <v>300.0</v>
      </c>
      <c r="I305" s="10">
        <v>0.0</v>
      </c>
      <c r="J305" s="10">
        <v>390.0</v>
      </c>
      <c r="K305" s="10">
        <v>515.8</v>
      </c>
      <c r="L305" s="10">
        <v>331.3</v>
      </c>
      <c r="M305" s="10">
        <v>20.1</v>
      </c>
      <c r="N305" s="11">
        <f t="shared" si="1"/>
        <v>300</v>
      </c>
      <c r="O305" s="11">
        <f t="shared" si="2"/>
        <v>134.8640054</v>
      </c>
      <c r="P305" s="12">
        <f t="shared" si="3"/>
        <v>0.6138442719</v>
      </c>
      <c r="Q305" s="13">
        <f t="shared" si="30"/>
        <v>316.6208754</v>
      </c>
      <c r="R305" s="14">
        <f t="shared" si="5"/>
        <v>4</v>
      </c>
      <c r="S305" s="14">
        <f t="shared" si="6"/>
        <v>1583.104377</v>
      </c>
      <c r="T305" s="14">
        <f t="shared" si="7"/>
        <v>3.069221359</v>
      </c>
      <c r="U305" s="15">
        <f t="shared" si="8"/>
        <v>1.055402918</v>
      </c>
    </row>
    <row r="306" hidden="1">
      <c r="A306" s="4" t="s">
        <v>425</v>
      </c>
      <c r="B306" s="4" t="s">
        <v>411</v>
      </c>
      <c r="C306" s="4">
        <v>1976.0</v>
      </c>
      <c r="D306" s="4"/>
      <c r="E306" s="4" t="b">
        <v>1</v>
      </c>
      <c r="F306" s="4" t="b">
        <v>0</v>
      </c>
      <c r="G306" s="4" t="b">
        <v>0</v>
      </c>
      <c r="H306" s="4">
        <v>4500.0</v>
      </c>
      <c r="I306" s="4">
        <v>-500.0</v>
      </c>
      <c r="J306" s="4">
        <v>4800.0</v>
      </c>
      <c r="K306" s="4">
        <v>6325.3</v>
      </c>
      <c r="L306" s="4">
        <v>333.0</v>
      </c>
      <c r="M306" s="4">
        <v>20.0</v>
      </c>
      <c r="N306" s="5">
        <f t="shared" si="1"/>
        <v>4000</v>
      </c>
      <c r="O306" s="5">
        <f t="shared" si="2"/>
        <v>134.375228</v>
      </c>
      <c r="P306" s="6">
        <f t="shared" si="3"/>
        <v>0.220610839</v>
      </c>
      <c r="Q306" s="7">
        <f t="shared" si="30"/>
        <v>1395.42974</v>
      </c>
      <c r="R306" s="8">
        <f t="shared" si="5"/>
        <v>4</v>
      </c>
      <c r="S306" s="8">
        <f t="shared" si="6"/>
        <v>6977.148699</v>
      </c>
      <c r="T306" s="8">
        <f t="shared" si="7"/>
        <v>1.103054195</v>
      </c>
      <c r="U306" s="9">
        <f t="shared" si="8"/>
        <v>0.3488574349</v>
      </c>
    </row>
    <row r="307" hidden="1">
      <c r="A307" s="10" t="s">
        <v>426</v>
      </c>
      <c r="B307" s="10" t="s">
        <v>309</v>
      </c>
      <c r="C307" s="10">
        <v>1973.0</v>
      </c>
      <c r="D307" s="10"/>
      <c r="E307" s="10" t="b">
        <v>1</v>
      </c>
      <c r="F307" s="10" t="b">
        <v>0</v>
      </c>
      <c r="G307" s="10" t="b">
        <v>1</v>
      </c>
      <c r="H307" s="10">
        <v>194.0</v>
      </c>
      <c r="I307" s="10">
        <v>20.0</v>
      </c>
      <c r="J307" s="10">
        <v>199.0</v>
      </c>
      <c r="K307" s="10">
        <v>240.0</v>
      </c>
      <c r="L307" s="10">
        <v>322.0</v>
      </c>
      <c r="M307" s="10">
        <v>17.5</v>
      </c>
      <c r="N307" s="11">
        <f t="shared" si="1"/>
        <v>214</v>
      </c>
      <c r="O307" s="11">
        <f t="shared" si="2"/>
        <v>122.9808494</v>
      </c>
      <c r="P307" s="12">
        <f t="shared" si="3"/>
        <v>0.8636863418</v>
      </c>
      <c r="Q307" s="13">
        <f t="shared" si="30"/>
        <v>207.284722</v>
      </c>
      <c r="R307" s="14">
        <f t="shared" si="5"/>
        <v>4</v>
      </c>
      <c r="S307" s="14">
        <f t="shared" si="6"/>
        <v>1036.42361</v>
      </c>
      <c r="T307" s="14">
        <f t="shared" si="7"/>
        <v>4.318431709</v>
      </c>
      <c r="U307" s="15">
        <f t="shared" si="8"/>
        <v>0.9686201964</v>
      </c>
    </row>
    <row r="308" hidden="1">
      <c r="A308" s="4" t="s">
        <v>427</v>
      </c>
      <c r="B308" s="4" t="s">
        <v>258</v>
      </c>
      <c r="C308" s="4">
        <v>1976.0</v>
      </c>
      <c r="D308" s="4"/>
      <c r="E308" s="4" t="b">
        <v>1</v>
      </c>
      <c r="F308" s="4" t="b">
        <v>0</v>
      </c>
      <c r="G308" s="4" t="b">
        <v>0</v>
      </c>
      <c r="H308" s="4">
        <v>600.0</v>
      </c>
      <c r="I308" s="4">
        <v>50.0</v>
      </c>
      <c r="J308" s="4">
        <v>1800.0</v>
      </c>
      <c r="K308" s="4">
        <v>2662.6</v>
      </c>
      <c r="L308" s="4">
        <v>301.0</v>
      </c>
      <c r="M308" s="4">
        <v>5.45</v>
      </c>
      <c r="N308" s="5">
        <f t="shared" si="1"/>
        <v>650</v>
      </c>
      <c r="O308" s="5">
        <f t="shared" si="2"/>
        <v>150.8386878</v>
      </c>
      <c r="P308" s="6">
        <f t="shared" si="3"/>
        <v>0.2444135812</v>
      </c>
      <c r="Q308" s="7">
        <f t="shared" si="30"/>
        <v>650.7756013</v>
      </c>
      <c r="R308" s="8">
        <f t="shared" si="5"/>
        <v>4</v>
      </c>
      <c r="S308" s="8">
        <f t="shared" si="6"/>
        <v>3253.878007</v>
      </c>
      <c r="T308" s="8">
        <f t="shared" si="7"/>
        <v>1.222067906</v>
      </c>
      <c r="U308" s="9">
        <f t="shared" si="8"/>
        <v>1.001193233</v>
      </c>
    </row>
    <row r="309" hidden="1">
      <c r="A309" s="10" t="s">
        <v>428</v>
      </c>
      <c r="B309" s="10" t="s">
        <v>429</v>
      </c>
      <c r="C309" s="10">
        <v>1945.0</v>
      </c>
      <c r="D309" s="10"/>
      <c r="E309" s="10" t="b">
        <v>0</v>
      </c>
      <c r="F309" s="10" t="b">
        <v>1</v>
      </c>
      <c r="G309" s="10" t="b">
        <v>0</v>
      </c>
      <c r="H309" s="10">
        <v>4.0</v>
      </c>
      <c r="I309" s="10">
        <v>0.0</v>
      </c>
      <c r="J309" s="10">
        <v>11.0</v>
      </c>
      <c r="K309" s="10">
        <v>11.192</v>
      </c>
      <c r="L309" s="10">
        <v>220.0</v>
      </c>
      <c r="M309" s="10">
        <v>5.2689</v>
      </c>
      <c r="N309" s="11">
        <f t="shared" si="1"/>
        <v>4</v>
      </c>
      <c r="O309" s="11">
        <f t="shared" si="2"/>
        <v>103.7514893</v>
      </c>
      <c r="P309" s="12">
        <f t="shared" si="3"/>
        <v>2.461206952</v>
      </c>
      <c r="Q309" s="13">
        <f t="shared" si="30"/>
        <v>27.5458282</v>
      </c>
      <c r="R309" s="14">
        <f t="shared" si="5"/>
        <v>1.05</v>
      </c>
      <c r="S309" s="14">
        <f t="shared" si="6"/>
        <v>56.46894781</v>
      </c>
      <c r="T309" s="14">
        <f t="shared" si="7"/>
        <v>5.045474251</v>
      </c>
      <c r="U309" s="15">
        <f t="shared" si="8"/>
        <v>6.88645705</v>
      </c>
    </row>
    <row r="310" hidden="1">
      <c r="A310" s="4" t="s">
        <v>430</v>
      </c>
      <c r="B310" s="4" t="s">
        <v>258</v>
      </c>
      <c r="C310" s="4">
        <v>1976.0</v>
      </c>
      <c r="D310" s="4"/>
      <c r="E310" s="4" t="b">
        <v>1</v>
      </c>
      <c r="F310" s="4" t="b">
        <v>0</v>
      </c>
      <c r="G310" s="4" t="b">
        <v>0</v>
      </c>
      <c r="H310" s="4">
        <v>600.0</v>
      </c>
      <c r="I310" s="4">
        <v>20.0</v>
      </c>
      <c r="J310" s="4">
        <v>1835.0</v>
      </c>
      <c r="K310" s="4">
        <v>2250.0</v>
      </c>
      <c r="L310" s="4">
        <v>310.0</v>
      </c>
      <c r="M310" s="4">
        <v>6.0</v>
      </c>
      <c r="N310" s="5">
        <f t="shared" si="1"/>
        <v>620</v>
      </c>
      <c r="O310" s="5">
        <f t="shared" si="2"/>
        <v>125.0333228</v>
      </c>
      <c r="P310" s="6">
        <f t="shared" si="3"/>
        <v>0.2995199554</v>
      </c>
      <c r="Q310" s="7">
        <f t="shared" si="30"/>
        <v>673.9198996</v>
      </c>
      <c r="R310" s="8">
        <f t="shared" si="5"/>
        <v>4</v>
      </c>
      <c r="S310" s="8">
        <f t="shared" si="6"/>
        <v>3369.599498</v>
      </c>
      <c r="T310" s="8">
        <f t="shared" si="7"/>
        <v>1.497599777</v>
      </c>
      <c r="U310" s="9">
        <f t="shared" si="8"/>
        <v>1.08696758</v>
      </c>
    </row>
    <row r="311" hidden="1">
      <c r="A311" s="10" t="s">
        <v>431</v>
      </c>
      <c r="B311" s="10" t="s">
        <v>219</v>
      </c>
      <c r="C311" s="10">
        <v>1976.0</v>
      </c>
      <c r="D311" s="10"/>
      <c r="E311" s="10" t="b">
        <v>1</v>
      </c>
      <c r="F311" s="10" t="b">
        <v>0</v>
      </c>
      <c r="G311" s="10" t="b">
        <v>0</v>
      </c>
      <c r="H311" s="10">
        <v>250.0</v>
      </c>
      <c r="I311" s="10">
        <v>25.0</v>
      </c>
      <c r="J311" s="10">
        <v>911.0</v>
      </c>
      <c r="K311" s="10">
        <v>1224.46</v>
      </c>
      <c r="L311" s="10">
        <v>295.0</v>
      </c>
      <c r="M311" s="10">
        <v>5.78</v>
      </c>
      <c r="N311" s="11">
        <f t="shared" si="1"/>
        <v>275</v>
      </c>
      <c r="O311" s="11">
        <f t="shared" si="2"/>
        <v>137.0583656</v>
      </c>
      <c r="P311" s="12">
        <f t="shared" si="3"/>
        <v>0.3498250502</v>
      </c>
      <c r="Q311" s="13">
        <f t="shared" si="30"/>
        <v>428.346781</v>
      </c>
      <c r="R311" s="14">
        <f t="shared" si="5"/>
        <v>4</v>
      </c>
      <c r="S311" s="14">
        <f t="shared" si="6"/>
        <v>2141.733905</v>
      </c>
      <c r="T311" s="14">
        <f t="shared" si="7"/>
        <v>1.749125251</v>
      </c>
      <c r="U311" s="15">
        <f t="shared" si="8"/>
        <v>1.557624658</v>
      </c>
    </row>
    <row r="312" hidden="1">
      <c r="A312" s="4" t="s">
        <v>432</v>
      </c>
      <c r="B312" s="4" t="s">
        <v>288</v>
      </c>
      <c r="C312" s="4">
        <v>1973.0</v>
      </c>
      <c r="D312" s="4"/>
      <c r="E312" s="4" t="b">
        <v>1</v>
      </c>
      <c r="F312" s="4" t="b">
        <v>0</v>
      </c>
      <c r="G312" s="4" t="b">
        <v>1</v>
      </c>
      <c r="H312" s="4">
        <v>500.0</v>
      </c>
      <c r="I312" s="4">
        <v>25.0</v>
      </c>
      <c r="J312" s="4">
        <v>584.0</v>
      </c>
      <c r="K312" s="4">
        <v>407.0</v>
      </c>
      <c r="L312" s="4">
        <v>352.0</v>
      </c>
      <c r="M312" s="4">
        <v>9.2</v>
      </c>
      <c r="N312" s="5">
        <f t="shared" si="1"/>
        <v>525</v>
      </c>
      <c r="O312" s="5">
        <f t="shared" si="2"/>
        <v>71.06583861</v>
      </c>
      <c r="P312" s="6">
        <f t="shared" si="3"/>
        <v>0.9212823491</v>
      </c>
      <c r="Q312" s="7">
        <f t="shared" si="30"/>
        <v>374.9619161</v>
      </c>
      <c r="R312" s="8">
        <f t="shared" si="5"/>
        <v>4</v>
      </c>
      <c r="S312" s="8">
        <f t="shared" si="6"/>
        <v>1874.80958</v>
      </c>
      <c r="T312" s="8">
        <f t="shared" si="7"/>
        <v>4.606411745</v>
      </c>
      <c r="U312" s="9">
        <f t="shared" si="8"/>
        <v>0.7142131735</v>
      </c>
    </row>
    <row r="313" hidden="1">
      <c r="A313" s="10" t="s">
        <v>433</v>
      </c>
      <c r="B313" s="10" t="s">
        <v>288</v>
      </c>
      <c r="C313" s="10">
        <v>1973.0</v>
      </c>
      <c r="D313" s="10"/>
      <c r="E313" s="10" t="b">
        <v>1</v>
      </c>
      <c r="F313" s="10" t="b">
        <v>0</v>
      </c>
      <c r="G313" s="10" t="b">
        <v>1</v>
      </c>
      <c r="H313" s="10">
        <v>500.0</v>
      </c>
      <c r="I313" s="10">
        <v>40.0</v>
      </c>
      <c r="J313" s="10">
        <v>721.6</v>
      </c>
      <c r="K313" s="10">
        <v>402.1</v>
      </c>
      <c r="L313" s="10">
        <v>353.0</v>
      </c>
      <c r="M313" s="10">
        <v>9.2</v>
      </c>
      <c r="N313" s="11">
        <f t="shared" si="1"/>
        <v>540</v>
      </c>
      <c r="O313" s="11">
        <f t="shared" si="2"/>
        <v>56.82204657</v>
      </c>
      <c r="P313" s="12">
        <f t="shared" si="3"/>
        <v>1.060007929</v>
      </c>
      <c r="Q313" s="13">
        <f t="shared" si="30"/>
        <v>426.2291883</v>
      </c>
      <c r="R313" s="14">
        <f t="shared" si="5"/>
        <v>4</v>
      </c>
      <c r="S313" s="14">
        <f t="shared" si="6"/>
        <v>2131.145941</v>
      </c>
      <c r="T313" s="14">
        <f t="shared" si="7"/>
        <v>5.300039646</v>
      </c>
      <c r="U313" s="15">
        <f t="shared" si="8"/>
        <v>0.7893133117</v>
      </c>
    </row>
    <row r="314" hidden="1">
      <c r="A314" s="4" t="s">
        <v>434</v>
      </c>
      <c r="B314" s="4" t="s">
        <v>434</v>
      </c>
      <c r="C314" s="4">
        <v>1977.0</v>
      </c>
      <c r="D314" s="4"/>
      <c r="E314" s="4" t="b">
        <v>1</v>
      </c>
      <c r="F314" s="4" t="b">
        <v>0</v>
      </c>
      <c r="G314" s="4" t="b">
        <v>0</v>
      </c>
      <c r="H314" s="17"/>
      <c r="I314" s="4">
        <v>-800.0</v>
      </c>
      <c r="J314" s="4">
        <v>8390.0</v>
      </c>
      <c r="K314" s="4">
        <v>9189.6</v>
      </c>
      <c r="L314" s="4">
        <v>306.2</v>
      </c>
      <c r="M314" s="4">
        <v>8.0</v>
      </c>
      <c r="N314" s="5">
        <f t="shared" si="1"/>
        <v>-800</v>
      </c>
      <c r="O314" s="5">
        <f t="shared" si="2"/>
        <v>111.6899176</v>
      </c>
      <c r="P314" s="6">
        <f t="shared" si="3"/>
        <v>0.1880177211</v>
      </c>
      <c r="Q314" s="7">
        <f t="shared" si="30"/>
        <v>1727.807649</v>
      </c>
      <c r="R314" s="8">
        <f t="shared" si="5"/>
        <v>4</v>
      </c>
      <c r="S314" s="8">
        <f t="shared" si="6"/>
        <v>8639.038247</v>
      </c>
      <c r="T314" s="8">
        <f t="shared" si="7"/>
        <v>0.9400886053</v>
      </c>
      <c r="U314" s="9">
        <f t="shared" si="8"/>
        <v>-2.159759562</v>
      </c>
    </row>
    <row r="315" hidden="1">
      <c r="A315" s="10" t="s">
        <v>435</v>
      </c>
      <c r="B315" s="10" t="s">
        <v>324</v>
      </c>
      <c r="C315" s="10">
        <v>1977.0</v>
      </c>
      <c r="D315" s="10"/>
      <c r="E315" s="10" t="b">
        <v>1</v>
      </c>
      <c r="F315" s="10" t="b">
        <v>0</v>
      </c>
      <c r="G315" s="10" t="b">
        <v>0</v>
      </c>
      <c r="H315" s="10">
        <v>2100.0</v>
      </c>
      <c r="I315" s="10">
        <v>-260.0</v>
      </c>
      <c r="J315" s="10">
        <v>8618.0</v>
      </c>
      <c r="K315" s="10">
        <v>9189.6</v>
      </c>
      <c r="L315" s="10">
        <v>306.2</v>
      </c>
      <c r="M315" s="10">
        <v>8.0</v>
      </c>
      <c r="N315" s="11">
        <f t="shared" si="1"/>
        <v>1840</v>
      </c>
      <c r="O315" s="11">
        <f t="shared" si="2"/>
        <v>108.7350207</v>
      </c>
      <c r="P315" s="12">
        <f t="shared" si="3"/>
        <v>0.1911229747</v>
      </c>
      <c r="Q315" s="13">
        <f t="shared" si="30"/>
        <v>1756.343688</v>
      </c>
      <c r="R315" s="14">
        <f t="shared" si="5"/>
        <v>4</v>
      </c>
      <c r="S315" s="14">
        <f t="shared" si="6"/>
        <v>8781.71844</v>
      </c>
      <c r="T315" s="14">
        <f t="shared" si="7"/>
        <v>0.9556148733</v>
      </c>
      <c r="U315" s="15">
        <f t="shared" si="8"/>
        <v>0.954534613</v>
      </c>
    </row>
    <row r="316" hidden="1">
      <c r="A316" s="4" t="s">
        <v>436</v>
      </c>
      <c r="B316" s="4" t="s">
        <v>297</v>
      </c>
      <c r="C316" s="4">
        <v>1977.0</v>
      </c>
      <c r="D316" s="4"/>
      <c r="E316" s="4" t="b">
        <v>1</v>
      </c>
      <c r="F316" s="4" t="b">
        <v>0</v>
      </c>
      <c r="G316" s="4" t="b">
        <v>0</v>
      </c>
      <c r="H316" s="4">
        <v>515.0</v>
      </c>
      <c r="I316" s="4">
        <v>75.0</v>
      </c>
      <c r="J316" s="4">
        <v>1080.0</v>
      </c>
      <c r="K316" s="4">
        <v>1698.0</v>
      </c>
      <c r="L316" s="4">
        <v>316.0</v>
      </c>
      <c r="M316" s="4">
        <v>14.71</v>
      </c>
      <c r="N316" s="5">
        <f t="shared" si="1"/>
        <v>590</v>
      </c>
      <c r="O316" s="5">
        <f t="shared" si="2"/>
        <v>160.3220486</v>
      </c>
      <c r="P316" s="6">
        <f t="shared" si="3"/>
        <v>0.3185106078</v>
      </c>
      <c r="Q316" s="7">
        <f t="shared" si="30"/>
        <v>540.831012</v>
      </c>
      <c r="R316" s="8">
        <f t="shared" si="5"/>
        <v>4</v>
      </c>
      <c r="S316" s="8">
        <f t="shared" si="6"/>
        <v>2704.15506</v>
      </c>
      <c r="T316" s="8">
        <f t="shared" si="7"/>
        <v>1.592553039</v>
      </c>
      <c r="U316" s="9">
        <f t="shared" si="8"/>
        <v>0.9166627322</v>
      </c>
    </row>
    <row r="317" hidden="1">
      <c r="A317" s="10" t="s">
        <v>437</v>
      </c>
      <c r="B317" s="10" t="s">
        <v>315</v>
      </c>
      <c r="C317" s="10">
        <v>1968.0</v>
      </c>
      <c r="D317" s="10" t="b">
        <v>1</v>
      </c>
      <c r="E317" s="10" t="b">
        <v>1</v>
      </c>
      <c r="F317" s="10" t="b">
        <v>0</v>
      </c>
      <c r="G317" s="10" t="b">
        <v>0</v>
      </c>
      <c r="H317" s="10">
        <v>700.0</v>
      </c>
      <c r="I317" s="10">
        <v>350.0</v>
      </c>
      <c r="J317" s="10">
        <v>939.0</v>
      </c>
      <c r="K317" s="10">
        <v>801.0</v>
      </c>
      <c r="L317" s="10">
        <v>409.0</v>
      </c>
      <c r="M317" s="10">
        <v>5.67</v>
      </c>
      <c r="N317" s="11">
        <f t="shared" si="1"/>
        <v>1050</v>
      </c>
      <c r="O317" s="11">
        <f t="shared" si="2"/>
        <v>86.98537638</v>
      </c>
      <c r="P317" s="12">
        <f t="shared" si="3"/>
        <v>1.493100434</v>
      </c>
      <c r="Q317" s="13">
        <f t="shared" ref="Q317:Q318" si="31">0.9*(0.00015*J317*L317*M317+797)+0.1*(43.1*POW(J317,0.549))</f>
        <v>1195.973448</v>
      </c>
      <c r="R317" s="14">
        <f t="shared" si="5"/>
        <v>4</v>
      </c>
      <c r="S317" s="14">
        <f t="shared" si="6"/>
        <v>5979.867238</v>
      </c>
      <c r="T317" s="14">
        <f t="shared" si="7"/>
        <v>7.46550217</v>
      </c>
      <c r="U317" s="15">
        <f t="shared" si="8"/>
        <v>1.139022331</v>
      </c>
    </row>
    <row r="318" hidden="1">
      <c r="A318" s="4" t="s">
        <v>438</v>
      </c>
      <c r="B318" s="4" t="s">
        <v>439</v>
      </c>
      <c r="C318" s="4">
        <v>1973.0</v>
      </c>
      <c r="D318" s="4" t="b">
        <v>1</v>
      </c>
      <c r="E318" s="4" t="b">
        <v>1</v>
      </c>
      <c r="F318" s="4" t="b">
        <v>0</v>
      </c>
      <c r="G318" s="4" t="b">
        <v>1</v>
      </c>
      <c r="H318" s="4">
        <v>700.0</v>
      </c>
      <c r="I318" s="4">
        <v>0.0</v>
      </c>
      <c r="J318" s="4">
        <v>840.0</v>
      </c>
      <c r="K318" s="4">
        <v>392.3</v>
      </c>
      <c r="L318" s="4">
        <v>456.5</v>
      </c>
      <c r="M318" s="4">
        <v>10.0</v>
      </c>
      <c r="N318" s="5">
        <f t="shared" si="1"/>
        <v>700</v>
      </c>
      <c r="O318" s="5">
        <f t="shared" si="2"/>
        <v>47.6231749</v>
      </c>
      <c r="P318" s="6">
        <f t="shared" si="3"/>
        <v>3.590909286</v>
      </c>
      <c r="Q318" s="7">
        <f t="shared" si="31"/>
        <v>1408.713713</v>
      </c>
      <c r="R318" s="8">
        <f t="shared" si="5"/>
        <v>4</v>
      </c>
      <c r="S318" s="8">
        <f t="shared" si="6"/>
        <v>7043.568564</v>
      </c>
      <c r="T318" s="8">
        <f t="shared" si="7"/>
        <v>17.95454643</v>
      </c>
      <c r="U318" s="9">
        <f t="shared" si="8"/>
        <v>2.012448161</v>
      </c>
    </row>
    <row r="319" hidden="1">
      <c r="A319" s="10" t="s">
        <v>440</v>
      </c>
      <c r="B319" s="10" t="s">
        <v>231</v>
      </c>
      <c r="C319" s="10">
        <v>1974.0</v>
      </c>
      <c r="D319" s="10"/>
      <c r="E319" s="10" t="b">
        <v>1</v>
      </c>
      <c r="F319" s="10" t="b">
        <v>0</v>
      </c>
      <c r="G319" s="10" t="b">
        <v>1</v>
      </c>
      <c r="H319" s="10">
        <v>400.0</v>
      </c>
      <c r="I319" s="10">
        <v>120.0</v>
      </c>
      <c r="J319" s="10">
        <v>230.0</v>
      </c>
      <c r="K319" s="10">
        <v>83.36</v>
      </c>
      <c r="L319" s="10">
        <v>356.0</v>
      </c>
      <c r="M319" s="10">
        <v>7.74</v>
      </c>
      <c r="N319" s="11">
        <f t="shared" si="1"/>
        <v>520</v>
      </c>
      <c r="O319" s="11">
        <f t="shared" si="2"/>
        <v>36.95806229</v>
      </c>
      <c r="P319" s="12">
        <f t="shared" si="3"/>
        <v>2.545063896</v>
      </c>
      <c r="Q319" s="13">
        <f t="shared" ref="Q319:Q325" si="32">0.2*(8.17*POW(J319*M319,0.46))+0.8*(0.146*POW(J319*L319,0.639))</f>
        <v>212.1565263</v>
      </c>
      <c r="R319" s="14">
        <f t="shared" si="5"/>
        <v>4</v>
      </c>
      <c r="S319" s="14">
        <f t="shared" si="6"/>
        <v>1060.782632</v>
      </c>
      <c r="T319" s="14">
        <f t="shared" si="7"/>
        <v>12.72531948</v>
      </c>
      <c r="U319" s="15">
        <f t="shared" si="8"/>
        <v>0.4079933199</v>
      </c>
    </row>
    <row r="320" hidden="1">
      <c r="A320" s="4" t="s">
        <v>441</v>
      </c>
      <c r="B320" s="4" t="s">
        <v>374</v>
      </c>
      <c r="C320" s="4">
        <v>1975.0</v>
      </c>
      <c r="D320" s="4"/>
      <c r="E320" s="4" t="b">
        <v>1</v>
      </c>
      <c r="F320" s="4" t="b">
        <v>0</v>
      </c>
      <c r="G320" s="4" t="b">
        <v>1</v>
      </c>
      <c r="H320" s="4">
        <v>780.0</v>
      </c>
      <c r="I320" s="4">
        <v>100.0</v>
      </c>
      <c r="J320" s="4">
        <v>1396.0</v>
      </c>
      <c r="K320" s="4">
        <v>1757.4</v>
      </c>
      <c r="L320" s="4">
        <v>346.0</v>
      </c>
      <c r="M320" s="4">
        <v>14.57</v>
      </c>
      <c r="N320" s="5">
        <f t="shared" si="1"/>
        <v>880</v>
      </c>
      <c r="O320" s="5">
        <f t="shared" si="2"/>
        <v>128.3702914</v>
      </c>
      <c r="P320" s="6">
        <f t="shared" si="3"/>
        <v>0.3740251349</v>
      </c>
      <c r="Q320" s="7">
        <f t="shared" si="32"/>
        <v>657.3117721</v>
      </c>
      <c r="R320" s="8">
        <f t="shared" si="5"/>
        <v>4</v>
      </c>
      <c r="S320" s="8">
        <f t="shared" si="6"/>
        <v>3286.558861</v>
      </c>
      <c r="T320" s="8">
        <f t="shared" si="7"/>
        <v>1.870125675</v>
      </c>
      <c r="U320" s="9">
        <f t="shared" si="8"/>
        <v>0.7469451956</v>
      </c>
    </row>
    <row r="321" hidden="1">
      <c r="A321" s="10" t="s">
        <v>442</v>
      </c>
      <c r="B321" s="10" t="s">
        <v>258</v>
      </c>
      <c r="C321" s="10">
        <v>1969.0</v>
      </c>
      <c r="D321" s="10" t="b">
        <v>0</v>
      </c>
      <c r="E321" s="10" t="b">
        <v>1</v>
      </c>
      <c r="F321" s="10" t="b">
        <v>0</v>
      </c>
      <c r="G321" s="10" t="b">
        <v>0</v>
      </c>
      <c r="H321" s="10"/>
      <c r="I321" s="10"/>
      <c r="J321" s="10">
        <v>1814.4</v>
      </c>
      <c r="K321" s="10">
        <v>2505.97</v>
      </c>
      <c r="L321" s="10">
        <v>291.0</v>
      </c>
      <c r="M321" s="10">
        <v>5.77</v>
      </c>
      <c r="N321" s="11">
        <f t="shared" si="1"/>
        <v>0</v>
      </c>
      <c r="O321" s="11">
        <f t="shared" si="2"/>
        <v>140.8387473</v>
      </c>
      <c r="P321" s="12">
        <f t="shared" si="3"/>
        <v>0.2575301332</v>
      </c>
      <c r="Q321" s="13">
        <f t="shared" si="32"/>
        <v>645.3627878</v>
      </c>
      <c r="R321" s="14">
        <f t="shared" si="5"/>
        <v>4</v>
      </c>
      <c r="S321" s="14">
        <f t="shared" si="6"/>
        <v>3226.813939</v>
      </c>
      <c r="T321" s="14">
        <f t="shared" si="7"/>
        <v>1.287650666</v>
      </c>
      <c r="U321" s="15" t="str">
        <f t="shared" si="8"/>
        <v>#N/A</v>
      </c>
    </row>
    <row r="322" hidden="1">
      <c r="A322" s="4" t="s">
        <v>443</v>
      </c>
      <c r="B322" s="4" t="s">
        <v>444</v>
      </c>
      <c r="C322" s="4">
        <v>1975.0</v>
      </c>
      <c r="D322" s="4"/>
      <c r="E322" s="4" t="b">
        <v>1</v>
      </c>
      <c r="F322" s="4" t="b">
        <v>0</v>
      </c>
      <c r="G322" s="4" t="b">
        <v>1</v>
      </c>
      <c r="H322" s="4">
        <v>340.0</v>
      </c>
      <c r="I322" s="4">
        <v>0.0</v>
      </c>
      <c r="J322" s="4">
        <v>680.0</v>
      </c>
      <c r="K322" s="4">
        <v>729.02</v>
      </c>
      <c r="L322" s="4">
        <v>341.4</v>
      </c>
      <c r="M322" s="4">
        <v>16.32</v>
      </c>
      <c r="N322" s="5">
        <f t="shared" si="1"/>
        <v>340</v>
      </c>
      <c r="O322" s="5">
        <f t="shared" si="2"/>
        <v>109.3225752</v>
      </c>
      <c r="P322" s="6">
        <f t="shared" si="3"/>
        <v>0.5926378268</v>
      </c>
      <c r="Q322" s="7">
        <f t="shared" si="32"/>
        <v>432.0448285</v>
      </c>
      <c r="R322" s="8">
        <f t="shared" si="5"/>
        <v>4</v>
      </c>
      <c r="S322" s="8">
        <f t="shared" si="6"/>
        <v>2160.224143</v>
      </c>
      <c r="T322" s="8">
        <f t="shared" si="7"/>
        <v>2.963189134</v>
      </c>
      <c r="U322" s="9">
        <f t="shared" si="8"/>
        <v>1.270720084</v>
      </c>
    </row>
    <row r="323" hidden="1">
      <c r="A323" s="10" t="s">
        <v>445</v>
      </c>
      <c r="B323" s="10" t="s">
        <v>446</v>
      </c>
      <c r="C323" s="10">
        <v>1975.0</v>
      </c>
      <c r="D323" s="10"/>
      <c r="E323" s="10" t="b">
        <v>1</v>
      </c>
      <c r="F323" s="10" t="b">
        <v>0</v>
      </c>
      <c r="G323" s="10" t="b">
        <v>1</v>
      </c>
      <c r="H323" s="16"/>
      <c r="I323" s="10">
        <v>0.0</v>
      </c>
      <c r="J323" s="10">
        <v>770.0</v>
      </c>
      <c r="K323" s="10">
        <v>760.0</v>
      </c>
      <c r="L323" s="10">
        <v>340.0</v>
      </c>
      <c r="M323" s="10">
        <v>16.32</v>
      </c>
      <c r="N323" s="11">
        <f t="shared" si="1"/>
        <v>0</v>
      </c>
      <c r="O323" s="11">
        <f t="shared" si="2"/>
        <v>100.6473142</v>
      </c>
      <c r="P323" s="12">
        <f t="shared" si="3"/>
        <v>0.6105855474</v>
      </c>
      <c r="Q323" s="13">
        <f t="shared" si="32"/>
        <v>464.045016</v>
      </c>
      <c r="R323" s="14">
        <f t="shared" si="5"/>
        <v>4</v>
      </c>
      <c r="S323" s="14">
        <f t="shared" si="6"/>
        <v>2320.22508</v>
      </c>
      <c r="T323" s="14">
        <f t="shared" si="7"/>
        <v>3.052927737</v>
      </c>
      <c r="U323" s="15" t="str">
        <f t="shared" si="8"/>
        <v>#N/A</v>
      </c>
    </row>
    <row r="324" hidden="1">
      <c r="A324" s="4" t="s">
        <v>447</v>
      </c>
      <c r="B324" s="4" t="s">
        <v>420</v>
      </c>
      <c r="C324" s="4">
        <v>1978.0</v>
      </c>
      <c r="D324" s="4"/>
      <c r="E324" s="4" t="b">
        <v>1</v>
      </c>
      <c r="F324" s="4" t="b">
        <v>0</v>
      </c>
      <c r="G324" s="4" t="b">
        <v>0</v>
      </c>
      <c r="H324" s="4">
        <v>445.0</v>
      </c>
      <c r="I324" s="4">
        <v>0.0</v>
      </c>
      <c r="J324" s="4">
        <v>770.0</v>
      </c>
      <c r="K324" s="4">
        <v>1235.7</v>
      </c>
      <c r="L324" s="4">
        <v>318.5</v>
      </c>
      <c r="M324" s="4">
        <v>22.55</v>
      </c>
      <c r="N324" s="5">
        <f t="shared" si="1"/>
        <v>445</v>
      </c>
      <c r="O324" s="5">
        <f t="shared" si="2"/>
        <v>163.6445871</v>
      </c>
      <c r="P324" s="6">
        <f t="shared" si="3"/>
        <v>0.3806304952</v>
      </c>
      <c r="Q324" s="7">
        <f t="shared" si="32"/>
        <v>470.345103</v>
      </c>
      <c r="R324" s="8">
        <f t="shared" si="5"/>
        <v>4</v>
      </c>
      <c r="S324" s="8">
        <f t="shared" si="6"/>
        <v>2351.725515</v>
      </c>
      <c r="T324" s="8">
        <f t="shared" si="7"/>
        <v>1.903152476</v>
      </c>
      <c r="U324" s="9">
        <f t="shared" si="8"/>
        <v>1.056955288</v>
      </c>
    </row>
    <row r="325" hidden="1">
      <c r="A325" s="10" t="s">
        <v>448</v>
      </c>
      <c r="B325" s="10" t="s">
        <v>449</v>
      </c>
      <c r="C325" s="10">
        <v>1975.0</v>
      </c>
      <c r="D325" s="10"/>
      <c r="E325" s="10" t="b">
        <v>1</v>
      </c>
      <c r="F325" s="10" t="b">
        <v>0</v>
      </c>
      <c r="G325" s="10" t="b">
        <v>1</v>
      </c>
      <c r="H325" s="10">
        <v>10.0</v>
      </c>
      <c r="I325" s="10">
        <v>0.0</v>
      </c>
      <c r="J325" s="10">
        <v>90.0</v>
      </c>
      <c r="K325" s="10">
        <v>30.98</v>
      </c>
      <c r="L325" s="10">
        <v>307.0</v>
      </c>
      <c r="M325" s="10">
        <v>5.3</v>
      </c>
      <c r="N325" s="11">
        <f t="shared" si="1"/>
        <v>10</v>
      </c>
      <c r="O325" s="11">
        <f t="shared" si="2"/>
        <v>35.10089798</v>
      </c>
      <c r="P325" s="12">
        <f t="shared" si="3"/>
        <v>3.49668914</v>
      </c>
      <c r="Q325" s="13">
        <f t="shared" si="32"/>
        <v>108.3274296</v>
      </c>
      <c r="R325" s="14">
        <f t="shared" si="5"/>
        <v>4</v>
      </c>
      <c r="S325" s="14">
        <f t="shared" si="6"/>
        <v>541.6371478</v>
      </c>
      <c r="T325" s="14">
        <f t="shared" si="7"/>
        <v>17.4834457</v>
      </c>
      <c r="U325" s="15">
        <f t="shared" si="8"/>
        <v>10.83274296</v>
      </c>
    </row>
    <row r="326">
      <c r="A326" s="4" t="s">
        <v>450</v>
      </c>
      <c r="B326" s="4" t="s">
        <v>334</v>
      </c>
      <c r="C326" s="4">
        <v>1969.0</v>
      </c>
      <c r="D326" s="4" t="b">
        <v>1</v>
      </c>
      <c r="E326" s="4" t="b">
        <v>1</v>
      </c>
      <c r="F326" s="4" t="b">
        <v>0</v>
      </c>
      <c r="G326" s="4" t="b">
        <v>1</v>
      </c>
      <c r="H326" s="4">
        <v>1355.0</v>
      </c>
      <c r="I326" s="4">
        <v>10.0</v>
      </c>
      <c r="J326" s="4">
        <v>1566.708</v>
      </c>
      <c r="K326" s="4">
        <v>1023.0906</v>
      </c>
      <c r="L326" s="4">
        <v>425.0</v>
      </c>
      <c r="M326" s="4">
        <v>5.26</v>
      </c>
      <c r="N326" s="5">
        <f t="shared" si="1"/>
        <v>1365</v>
      </c>
      <c r="O326" s="5">
        <f t="shared" si="2"/>
        <v>66.58943907</v>
      </c>
      <c r="P326" s="6">
        <f t="shared" si="3"/>
        <v>1.402377988</v>
      </c>
      <c r="Q326" s="7">
        <f t="shared" ref="Q326:Q329" si="33">0.9*(0.00015*J326*L326*M326+797)+0.1*(43.1*POW(J326,0.549))</f>
        <v>1434.759737</v>
      </c>
      <c r="R326" s="8">
        <f t="shared" si="5"/>
        <v>4</v>
      </c>
      <c r="S326" s="8">
        <f t="shared" si="6"/>
        <v>7173.798685</v>
      </c>
      <c r="T326" s="8">
        <f t="shared" si="7"/>
        <v>7.011889939</v>
      </c>
      <c r="U326" s="9">
        <f t="shared" si="8"/>
        <v>1.051106034</v>
      </c>
    </row>
    <row r="327">
      <c r="A327" s="10" t="s">
        <v>451</v>
      </c>
      <c r="B327" s="10" t="s">
        <v>334</v>
      </c>
      <c r="C327" s="10">
        <v>1975.0</v>
      </c>
      <c r="D327" s="10" t="b">
        <v>1</v>
      </c>
      <c r="E327" s="10" t="b">
        <v>1</v>
      </c>
      <c r="F327" s="10" t="b">
        <v>0</v>
      </c>
      <c r="G327" s="10" t="b">
        <v>1</v>
      </c>
      <c r="H327" s="10">
        <v>1355.0</v>
      </c>
      <c r="I327" s="10">
        <v>-339.0</v>
      </c>
      <c r="J327" s="10">
        <v>1467.37</v>
      </c>
      <c r="K327" s="10">
        <v>1178.7783</v>
      </c>
      <c r="L327" s="10">
        <v>436.0</v>
      </c>
      <c r="M327" s="10">
        <v>8.58</v>
      </c>
      <c r="N327" s="11">
        <f t="shared" si="1"/>
        <v>1016</v>
      </c>
      <c r="O327" s="11">
        <f t="shared" si="2"/>
        <v>81.9165814</v>
      </c>
      <c r="P327" s="12">
        <f t="shared" si="3"/>
        <v>1.437375464</v>
      </c>
      <c r="Q327" s="13">
        <f t="shared" si="33"/>
        <v>1694.347006</v>
      </c>
      <c r="R327" s="14">
        <f t="shared" si="5"/>
        <v>4</v>
      </c>
      <c r="S327" s="14">
        <f t="shared" si="6"/>
        <v>8471.73503</v>
      </c>
      <c r="T327" s="14">
        <f t="shared" si="7"/>
        <v>7.18687732</v>
      </c>
      <c r="U327" s="15">
        <f t="shared" si="8"/>
        <v>1.667664376</v>
      </c>
    </row>
    <row r="328" hidden="1">
      <c r="A328" s="4" t="s">
        <v>452</v>
      </c>
      <c r="B328" s="4" t="s">
        <v>241</v>
      </c>
      <c r="C328" s="4">
        <v>1975.0</v>
      </c>
      <c r="D328" s="4" t="b">
        <v>1</v>
      </c>
      <c r="E328" s="4" t="b">
        <v>1</v>
      </c>
      <c r="F328" s="4" t="b">
        <v>0</v>
      </c>
      <c r="G328" s="4" t="b">
        <v>1</v>
      </c>
      <c r="H328" s="4">
        <v>500.0</v>
      </c>
      <c r="I328" s="4">
        <v>262.0</v>
      </c>
      <c r="J328" s="4">
        <v>141.0</v>
      </c>
      <c r="K328" s="4">
        <v>73.4</v>
      </c>
      <c r="L328" s="4">
        <v>444.4</v>
      </c>
      <c r="M328" s="4">
        <v>3.28</v>
      </c>
      <c r="N328" s="5">
        <f t="shared" si="1"/>
        <v>762</v>
      </c>
      <c r="O328" s="5">
        <f t="shared" si="2"/>
        <v>53.08309916</v>
      </c>
      <c r="P328" s="6">
        <f t="shared" si="3"/>
        <v>11.03908302</v>
      </c>
      <c r="Q328" s="7">
        <f t="shared" si="33"/>
        <v>810.2686936</v>
      </c>
      <c r="R328" s="8">
        <f t="shared" si="5"/>
        <v>4</v>
      </c>
      <c r="S328" s="8">
        <f t="shared" si="6"/>
        <v>4051.343468</v>
      </c>
      <c r="T328" s="8">
        <f t="shared" si="7"/>
        <v>55.19541509</v>
      </c>
      <c r="U328" s="9">
        <f t="shared" si="8"/>
        <v>1.063344742</v>
      </c>
    </row>
    <row r="329" hidden="1">
      <c r="A329" s="10" t="s">
        <v>453</v>
      </c>
      <c r="B329" s="10" t="s">
        <v>454</v>
      </c>
      <c r="C329" s="10">
        <v>1975.0</v>
      </c>
      <c r="D329" s="10" t="b">
        <v>1</v>
      </c>
      <c r="E329" s="10" t="b">
        <v>1</v>
      </c>
      <c r="F329" s="10" t="b">
        <v>0</v>
      </c>
      <c r="G329" s="10" t="b">
        <v>1</v>
      </c>
      <c r="H329" s="10">
        <v>650.0</v>
      </c>
      <c r="I329" s="10">
        <v>0.0</v>
      </c>
      <c r="J329" s="10">
        <v>282.0</v>
      </c>
      <c r="K329" s="10">
        <v>69.6</v>
      </c>
      <c r="L329" s="10">
        <v>447.5</v>
      </c>
      <c r="M329" s="10">
        <v>5.59</v>
      </c>
      <c r="N329" s="11">
        <f t="shared" si="1"/>
        <v>650</v>
      </c>
      <c r="O329" s="11">
        <f t="shared" si="2"/>
        <v>25.16746391</v>
      </c>
      <c r="P329" s="12">
        <f t="shared" si="3"/>
        <v>13.04538026</v>
      </c>
      <c r="Q329" s="13">
        <f t="shared" si="33"/>
        <v>907.9584659</v>
      </c>
      <c r="R329" s="14">
        <f t="shared" si="5"/>
        <v>4</v>
      </c>
      <c r="S329" s="14">
        <f t="shared" si="6"/>
        <v>4539.792329</v>
      </c>
      <c r="T329" s="14">
        <f t="shared" si="7"/>
        <v>65.22690128</v>
      </c>
      <c r="U329" s="15">
        <f t="shared" si="8"/>
        <v>1.396859178</v>
      </c>
    </row>
    <row r="330" hidden="1">
      <c r="A330" s="4" t="s">
        <v>455</v>
      </c>
      <c r="B330" s="4" t="s">
        <v>154</v>
      </c>
      <c r="C330" s="4">
        <v>1976.0</v>
      </c>
      <c r="D330" s="4"/>
      <c r="E330" s="4" t="b">
        <v>1</v>
      </c>
      <c r="F330" s="4" t="b">
        <v>0</v>
      </c>
      <c r="G330" s="4" t="b">
        <v>1</v>
      </c>
      <c r="H330" s="4">
        <v>150.0</v>
      </c>
      <c r="I330" s="4">
        <v>150.0</v>
      </c>
      <c r="J330" s="4">
        <v>84.3</v>
      </c>
      <c r="K330" s="4">
        <v>53.4</v>
      </c>
      <c r="L330" s="4">
        <v>336.0</v>
      </c>
      <c r="M330" s="4">
        <v>5.17</v>
      </c>
      <c r="N330" s="5">
        <f t="shared" si="1"/>
        <v>300</v>
      </c>
      <c r="O330" s="5">
        <f t="shared" si="2"/>
        <v>64.59412291</v>
      </c>
      <c r="P330" s="6">
        <f t="shared" si="3"/>
        <v>2.031463285</v>
      </c>
      <c r="Q330" s="7">
        <f>0.2*(8.17*POW(J330*M330,0.46))+0.8*(0.146*POW(J330*L330,0.639))</f>
        <v>108.4801394</v>
      </c>
      <c r="R330" s="8">
        <f t="shared" si="5"/>
        <v>4</v>
      </c>
      <c r="S330" s="8">
        <f t="shared" si="6"/>
        <v>542.4006972</v>
      </c>
      <c r="T330" s="8">
        <f t="shared" si="7"/>
        <v>10.15731643</v>
      </c>
      <c r="U330" s="9">
        <f t="shared" si="8"/>
        <v>0.3616004648</v>
      </c>
    </row>
    <row r="331" hidden="1">
      <c r="A331" s="10" t="s">
        <v>456</v>
      </c>
      <c r="B331" s="10" t="s">
        <v>417</v>
      </c>
      <c r="C331" s="10">
        <v>1976.0</v>
      </c>
      <c r="D331" s="10" t="b">
        <v>1</v>
      </c>
      <c r="E331" s="10" t="b">
        <v>1</v>
      </c>
      <c r="F331" s="10" t="b">
        <v>0</v>
      </c>
      <c r="G331" s="10" t="b">
        <v>1</v>
      </c>
      <c r="H331" s="10">
        <v>9200.0</v>
      </c>
      <c r="I331" s="10">
        <v>200.0</v>
      </c>
      <c r="J331" s="10">
        <v>9071.0</v>
      </c>
      <c r="K331" s="10">
        <v>6672.332</v>
      </c>
      <c r="L331" s="10">
        <v>430.0</v>
      </c>
      <c r="M331" s="10">
        <v>6.89</v>
      </c>
      <c r="N331" s="11">
        <f t="shared" si="1"/>
        <v>9400</v>
      </c>
      <c r="O331" s="11">
        <f t="shared" si="2"/>
        <v>75.00700142</v>
      </c>
      <c r="P331" s="12">
        <f t="shared" si="3"/>
        <v>0.7474039306</v>
      </c>
      <c r="Q331" s="13">
        <f t="shared" ref="Q331:Q333" si="34">0.9*(0.00015*J331*L331*M331+797)+0.1*(43.1*POW(J331,0.549))</f>
        <v>4986.927163</v>
      </c>
      <c r="R331" s="14">
        <f t="shared" si="5"/>
        <v>4</v>
      </c>
      <c r="S331" s="14">
        <f t="shared" si="6"/>
        <v>24934.63582</v>
      </c>
      <c r="T331" s="14">
        <f t="shared" si="7"/>
        <v>3.737019653</v>
      </c>
      <c r="U331" s="15">
        <f t="shared" si="8"/>
        <v>0.5305241663</v>
      </c>
    </row>
    <row r="332" hidden="1">
      <c r="A332" s="4" t="s">
        <v>457</v>
      </c>
      <c r="B332" s="4" t="s">
        <v>458</v>
      </c>
      <c r="C332" s="4">
        <v>1976.0</v>
      </c>
      <c r="D332" s="4" t="b">
        <v>1</v>
      </c>
      <c r="E332" s="4" t="b">
        <v>1</v>
      </c>
      <c r="F332" s="4" t="b">
        <v>0</v>
      </c>
      <c r="G332" s="4" t="b">
        <v>1</v>
      </c>
      <c r="H332" s="4">
        <v>4200.0</v>
      </c>
      <c r="I332" s="4">
        <v>0.0</v>
      </c>
      <c r="J332" s="4">
        <v>1780.0</v>
      </c>
      <c r="K332" s="4">
        <v>1400.7</v>
      </c>
      <c r="L332" s="4">
        <v>451.0</v>
      </c>
      <c r="M332" s="4">
        <v>11.5</v>
      </c>
      <c r="N332" s="5">
        <f t="shared" si="1"/>
        <v>4200</v>
      </c>
      <c r="O332" s="5">
        <f t="shared" si="2"/>
        <v>80.24249974</v>
      </c>
      <c r="P332" s="6">
        <f t="shared" si="3"/>
        <v>1.589214205</v>
      </c>
      <c r="Q332" s="7">
        <f t="shared" si="34"/>
        <v>2226.012337</v>
      </c>
      <c r="R332" s="8">
        <f t="shared" si="5"/>
        <v>4</v>
      </c>
      <c r="S332" s="8">
        <f t="shared" si="6"/>
        <v>11130.06169</v>
      </c>
      <c r="T332" s="8">
        <f t="shared" si="7"/>
        <v>7.946071026</v>
      </c>
      <c r="U332" s="9">
        <f t="shared" si="8"/>
        <v>0.5300029375</v>
      </c>
    </row>
    <row r="333" hidden="1">
      <c r="A333" s="10" t="s">
        <v>459</v>
      </c>
      <c r="B333" s="10" t="s">
        <v>340</v>
      </c>
      <c r="C333" s="10">
        <v>1976.0</v>
      </c>
      <c r="D333" s="10" t="b">
        <v>1</v>
      </c>
      <c r="E333" s="10" t="b">
        <v>1</v>
      </c>
      <c r="F333" s="10" t="b">
        <v>0</v>
      </c>
      <c r="G333" s="10" t="b">
        <v>1</v>
      </c>
      <c r="H333" s="10">
        <v>500.0</v>
      </c>
      <c r="I333" s="10">
        <v>11.0</v>
      </c>
      <c r="J333" s="10">
        <v>165.0</v>
      </c>
      <c r="K333" s="10">
        <v>64.6</v>
      </c>
      <c r="L333" s="10">
        <v>446.0</v>
      </c>
      <c r="M333" s="10">
        <v>3.7</v>
      </c>
      <c r="N333" s="11">
        <f t="shared" si="1"/>
        <v>511</v>
      </c>
      <c r="O333" s="11">
        <f t="shared" si="2"/>
        <v>39.92343465</v>
      </c>
      <c r="P333" s="12">
        <f t="shared" si="3"/>
        <v>12.77336293</v>
      </c>
      <c r="Q333" s="13">
        <f t="shared" si="34"/>
        <v>825.1592454</v>
      </c>
      <c r="R333" s="14">
        <f t="shared" si="5"/>
        <v>4</v>
      </c>
      <c r="S333" s="14">
        <f t="shared" si="6"/>
        <v>4125.796227</v>
      </c>
      <c r="T333" s="14">
        <f t="shared" si="7"/>
        <v>63.86681466</v>
      </c>
      <c r="U333" s="15">
        <f t="shared" si="8"/>
        <v>1.614793044</v>
      </c>
    </row>
    <row r="334" hidden="1">
      <c r="A334" s="4" t="s">
        <v>460</v>
      </c>
      <c r="B334" s="4" t="s">
        <v>277</v>
      </c>
      <c r="C334" s="4">
        <v>1977.0</v>
      </c>
      <c r="D334" s="4"/>
      <c r="E334" s="4" t="b">
        <v>1</v>
      </c>
      <c r="F334" s="4" t="b">
        <v>0</v>
      </c>
      <c r="G334" s="4" t="b">
        <v>1</v>
      </c>
      <c r="H334" s="4">
        <v>260.0</v>
      </c>
      <c r="I334" s="4">
        <v>15.0</v>
      </c>
      <c r="J334" s="4">
        <v>550.0</v>
      </c>
      <c r="K334" s="4">
        <v>594.0</v>
      </c>
      <c r="L334" s="4">
        <v>327.0</v>
      </c>
      <c r="M334" s="4">
        <v>14.71</v>
      </c>
      <c r="N334" s="5">
        <f t="shared" si="1"/>
        <v>275</v>
      </c>
      <c r="O334" s="5">
        <f t="shared" si="2"/>
        <v>110.1293507</v>
      </c>
      <c r="P334" s="6">
        <f t="shared" si="3"/>
        <v>0.6209117963</v>
      </c>
      <c r="Q334" s="7">
        <f>0.2*(8.17*POW(J334*M334,0.46))+0.8*(0.146*POW(J334*L334,0.639))</f>
        <v>368.821607</v>
      </c>
      <c r="R334" s="8">
        <f t="shared" si="5"/>
        <v>4</v>
      </c>
      <c r="S334" s="8">
        <f t="shared" si="6"/>
        <v>1844.108035</v>
      </c>
      <c r="T334" s="8">
        <f t="shared" si="7"/>
        <v>3.104558981</v>
      </c>
      <c r="U334" s="9">
        <f t="shared" si="8"/>
        <v>1.34116948</v>
      </c>
    </row>
    <row r="335" hidden="1">
      <c r="A335" s="10" t="s">
        <v>461</v>
      </c>
      <c r="B335" s="10" t="s">
        <v>462</v>
      </c>
      <c r="C335" s="10">
        <v>1974.0</v>
      </c>
      <c r="D335" s="10" t="b">
        <v>1</v>
      </c>
      <c r="E335" s="10" t="b">
        <v>1</v>
      </c>
      <c r="F335" s="10" t="b">
        <v>0</v>
      </c>
      <c r="G335" s="10" t="b">
        <v>0</v>
      </c>
      <c r="H335" s="10">
        <v>4300.0</v>
      </c>
      <c r="I335" s="10">
        <v>0.0</v>
      </c>
      <c r="J335" s="10">
        <v>1596.6</v>
      </c>
      <c r="K335" s="10">
        <v>1085.4</v>
      </c>
      <c r="L335" s="10">
        <v>450.0</v>
      </c>
      <c r="M335" s="10">
        <v>18.89</v>
      </c>
      <c r="N335" s="11">
        <f t="shared" si="1"/>
        <v>4300</v>
      </c>
      <c r="O335" s="11">
        <f t="shared" si="2"/>
        <v>69.3223083</v>
      </c>
      <c r="P335" s="12">
        <f t="shared" si="3"/>
        <v>2.57665088</v>
      </c>
      <c r="Q335" s="13">
        <f>0.9*(0.00015*J335*L335*M335+797)+0.1*(43.1*POW(J335,0.549))</f>
        <v>2796.696865</v>
      </c>
      <c r="R335" s="14">
        <f t="shared" si="5"/>
        <v>4</v>
      </c>
      <c r="S335" s="14">
        <f t="shared" si="6"/>
        <v>13983.48433</v>
      </c>
      <c r="T335" s="14">
        <f t="shared" si="7"/>
        <v>12.8832544</v>
      </c>
      <c r="U335" s="15">
        <f t="shared" si="8"/>
        <v>0.6503946199</v>
      </c>
    </row>
    <row r="336" hidden="1">
      <c r="A336" s="4" t="s">
        <v>463</v>
      </c>
      <c r="B336" s="4" t="s">
        <v>302</v>
      </c>
      <c r="C336" s="4">
        <v>1977.0</v>
      </c>
      <c r="D336" s="4"/>
      <c r="E336" s="4" t="b">
        <v>1</v>
      </c>
      <c r="F336" s="4" t="b">
        <v>0</v>
      </c>
      <c r="G336" s="4" t="b">
        <v>1</v>
      </c>
      <c r="H336" s="4">
        <v>300.0</v>
      </c>
      <c r="I336" s="4">
        <v>15.0</v>
      </c>
      <c r="J336" s="4">
        <v>566.0</v>
      </c>
      <c r="K336" s="4">
        <v>600.0</v>
      </c>
      <c r="L336" s="4">
        <v>327.3</v>
      </c>
      <c r="M336" s="4">
        <v>14.7</v>
      </c>
      <c r="N336" s="5">
        <f t="shared" si="1"/>
        <v>315</v>
      </c>
      <c r="O336" s="5">
        <f t="shared" si="2"/>
        <v>108.0971247</v>
      </c>
      <c r="P336" s="6">
        <f t="shared" si="3"/>
        <v>0.6253897759</v>
      </c>
      <c r="Q336" s="7">
        <f t="shared" ref="Q336:Q338" si="35">0.2*(8.17*POW(J336*M336,0.46))+0.8*(0.146*POW(J336*L336,0.639))</f>
        <v>375.2338656</v>
      </c>
      <c r="R336" s="8">
        <f t="shared" si="5"/>
        <v>4</v>
      </c>
      <c r="S336" s="8">
        <f t="shared" si="6"/>
        <v>1876.169328</v>
      </c>
      <c r="T336" s="8">
        <f t="shared" si="7"/>
        <v>3.12694888</v>
      </c>
      <c r="U336" s="9">
        <f t="shared" si="8"/>
        <v>1.191218621</v>
      </c>
    </row>
    <row r="337" hidden="1">
      <c r="A337" s="10" t="s">
        <v>464</v>
      </c>
      <c r="B337" s="10" t="s">
        <v>283</v>
      </c>
      <c r="C337" s="10">
        <v>1977.0</v>
      </c>
      <c r="D337" s="10"/>
      <c r="E337" s="10" t="b">
        <v>1</v>
      </c>
      <c r="F337" s="10" t="b">
        <v>0</v>
      </c>
      <c r="G337" s="10" t="b">
        <v>1</v>
      </c>
      <c r="H337" s="10">
        <v>300.0</v>
      </c>
      <c r="I337" s="10">
        <v>15.0</v>
      </c>
      <c r="J337" s="16">
        <f>550+90</f>
        <v>640</v>
      </c>
      <c r="K337" s="16">
        <f>594+30.98</f>
        <v>624.98</v>
      </c>
      <c r="L337" s="10">
        <v>325.3</v>
      </c>
      <c r="M337" s="10">
        <v>14.71</v>
      </c>
      <c r="N337" s="11">
        <f t="shared" si="1"/>
        <v>315</v>
      </c>
      <c r="O337" s="11">
        <f t="shared" si="2"/>
        <v>99.57847452</v>
      </c>
      <c r="P337" s="12">
        <f t="shared" si="3"/>
        <v>0.6437423962</v>
      </c>
      <c r="Q337" s="13">
        <f t="shared" si="35"/>
        <v>402.3261228</v>
      </c>
      <c r="R337" s="14">
        <f t="shared" si="5"/>
        <v>4</v>
      </c>
      <c r="S337" s="14">
        <f t="shared" si="6"/>
        <v>2011.630614</v>
      </c>
      <c r="T337" s="14">
        <f t="shared" si="7"/>
        <v>3.218711981</v>
      </c>
      <c r="U337" s="15">
        <f t="shared" si="8"/>
        <v>1.277225787</v>
      </c>
    </row>
    <row r="338" hidden="1">
      <c r="A338" s="4" t="s">
        <v>465</v>
      </c>
      <c r="B338" s="4" t="s">
        <v>466</v>
      </c>
      <c r="C338" s="4">
        <v>1977.0</v>
      </c>
      <c r="D338" s="4"/>
      <c r="E338" s="4" t="b">
        <v>1</v>
      </c>
      <c r="F338" s="4" t="b">
        <v>0</v>
      </c>
      <c r="G338" s="4" t="b">
        <v>1</v>
      </c>
      <c r="H338" s="4">
        <v>50.0</v>
      </c>
      <c r="I338" s="4">
        <v>0.0</v>
      </c>
      <c r="J338" s="4">
        <v>199.0</v>
      </c>
      <c r="K338" s="4">
        <v>20.2</v>
      </c>
      <c r="L338" s="4">
        <v>316.0</v>
      </c>
      <c r="M338" s="4">
        <v>4.1</v>
      </c>
      <c r="N338" s="5">
        <f t="shared" si="1"/>
        <v>50</v>
      </c>
      <c r="O338" s="5">
        <f t="shared" si="2"/>
        <v>10.35088816</v>
      </c>
      <c r="P338" s="6">
        <f t="shared" si="3"/>
        <v>8.502395882</v>
      </c>
      <c r="Q338" s="7">
        <f t="shared" si="35"/>
        <v>171.7483968</v>
      </c>
      <c r="R338" s="8">
        <f t="shared" si="5"/>
        <v>4</v>
      </c>
      <c r="S338" s="8">
        <f t="shared" si="6"/>
        <v>858.7419841</v>
      </c>
      <c r="T338" s="8">
        <f t="shared" si="7"/>
        <v>42.51197941</v>
      </c>
      <c r="U338" s="9">
        <f t="shared" si="8"/>
        <v>3.434967936</v>
      </c>
    </row>
    <row r="339" hidden="1">
      <c r="A339" s="10" t="s">
        <v>467</v>
      </c>
      <c r="B339" s="10" t="s">
        <v>468</v>
      </c>
      <c r="C339" s="10">
        <v>1977.0</v>
      </c>
      <c r="D339" s="10" t="b">
        <v>1</v>
      </c>
      <c r="E339" s="10" t="b">
        <v>1</v>
      </c>
      <c r="F339" s="10" t="b">
        <v>0</v>
      </c>
      <c r="G339" s="10" t="b">
        <v>1</v>
      </c>
      <c r="H339" s="10">
        <v>2235.0</v>
      </c>
      <c r="I339" s="10">
        <v>0.0</v>
      </c>
      <c r="J339" s="10">
        <v>1511.0</v>
      </c>
      <c r="K339" s="10">
        <v>889.3</v>
      </c>
      <c r="L339" s="10">
        <v>442.0</v>
      </c>
      <c r="M339" s="10">
        <v>6.89</v>
      </c>
      <c r="N339" s="11">
        <f t="shared" si="1"/>
        <v>2235</v>
      </c>
      <c r="O339" s="11">
        <f t="shared" si="2"/>
        <v>60.01546165</v>
      </c>
      <c r="P339" s="12">
        <f t="shared" si="3"/>
        <v>1.774807479</v>
      </c>
      <c r="Q339" s="13">
        <f t="shared" ref="Q339:Q340" si="36">0.9*(0.00015*J339*L339*M339+797)+0.1*(43.1*POW(J339,0.549))</f>
        <v>1578.336291</v>
      </c>
      <c r="R339" s="14">
        <f t="shared" si="5"/>
        <v>4</v>
      </c>
      <c r="S339" s="14">
        <f t="shared" si="6"/>
        <v>7891.681457</v>
      </c>
      <c r="T339" s="14">
        <f t="shared" si="7"/>
        <v>8.874037397</v>
      </c>
      <c r="U339" s="15">
        <f t="shared" si="8"/>
        <v>0.7061907344</v>
      </c>
    </row>
    <row r="340" hidden="1">
      <c r="A340" s="4" t="s">
        <v>469</v>
      </c>
      <c r="B340" s="4" t="s">
        <v>454</v>
      </c>
      <c r="C340" s="4">
        <v>1977.0</v>
      </c>
      <c r="D340" s="4" t="b">
        <v>1</v>
      </c>
      <c r="E340" s="4" t="b">
        <v>1</v>
      </c>
      <c r="F340" s="4" t="b">
        <v>0</v>
      </c>
      <c r="G340" s="4" t="b">
        <v>1</v>
      </c>
      <c r="H340" s="4">
        <v>650.0</v>
      </c>
      <c r="I340" s="4">
        <v>0.0</v>
      </c>
      <c r="J340" s="4">
        <v>165.0</v>
      </c>
      <c r="K340" s="4">
        <v>73.6</v>
      </c>
      <c r="L340" s="4">
        <v>461.5</v>
      </c>
      <c r="M340" s="4">
        <v>5.88</v>
      </c>
      <c r="N340" s="5">
        <f t="shared" si="1"/>
        <v>650</v>
      </c>
      <c r="O340" s="5">
        <f t="shared" si="2"/>
        <v>45.48552306</v>
      </c>
      <c r="P340" s="6">
        <f t="shared" si="3"/>
        <v>11.53324628</v>
      </c>
      <c r="Q340" s="7">
        <f t="shared" si="36"/>
        <v>848.8469259</v>
      </c>
      <c r="R340" s="8">
        <f t="shared" si="5"/>
        <v>4</v>
      </c>
      <c r="S340" s="8">
        <f t="shared" si="6"/>
        <v>4244.234629</v>
      </c>
      <c r="T340" s="8">
        <f t="shared" si="7"/>
        <v>57.66623138</v>
      </c>
      <c r="U340" s="9">
        <f t="shared" si="8"/>
        <v>1.305918348</v>
      </c>
    </row>
    <row r="341" hidden="1">
      <c r="A341" s="10" t="s">
        <v>470</v>
      </c>
      <c r="B341" s="10" t="s">
        <v>471</v>
      </c>
      <c r="C341" s="10">
        <v>1978.0</v>
      </c>
      <c r="D341" s="10"/>
      <c r="E341" s="10" t="b">
        <v>0</v>
      </c>
      <c r="F341" s="10" t="b">
        <v>0</v>
      </c>
      <c r="G341" s="10" t="b">
        <v>1</v>
      </c>
      <c r="H341" s="16"/>
      <c r="I341" s="10">
        <v>0.0</v>
      </c>
      <c r="J341" s="10">
        <v>5.2</v>
      </c>
      <c r="K341" s="10">
        <v>0.445</v>
      </c>
      <c r="L341" s="10">
        <v>320.6</v>
      </c>
      <c r="M341" s="10">
        <v>0.94</v>
      </c>
      <c r="N341" s="11">
        <f t="shared" si="1"/>
        <v>0</v>
      </c>
      <c r="O341" s="11">
        <f t="shared" si="2"/>
        <v>8.726417566</v>
      </c>
      <c r="P341" s="12">
        <f t="shared" si="3"/>
        <v>37.67410444</v>
      </c>
      <c r="Q341" s="13">
        <f>0.2*(8.17*POW(J341*M341,0.46))+0.8*(0.146*POW(J341*L341,0.639))</f>
        <v>16.76497648</v>
      </c>
      <c r="R341" s="14">
        <f t="shared" si="5"/>
        <v>1.75</v>
      </c>
      <c r="S341" s="14">
        <f t="shared" si="6"/>
        <v>46.10368531</v>
      </c>
      <c r="T341" s="14">
        <f t="shared" si="7"/>
        <v>103.6037872</v>
      </c>
      <c r="U341" s="15" t="str">
        <f t="shared" si="8"/>
        <v>#N/A</v>
      </c>
    </row>
    <row r="342" hidden="1">
      <c r="A342" s="4" t="s">
        <v>472</v>
      </c>
      <c r="B342" s="4" t="s">
        <v>417</v>
      </c>
      <c r="C342" s="4">
        <v>1976.0</v>
      </c>
      <c r="D342" s="4" t="b">
        <v>1</v>
      </c>
      <c r="E342" s="4" t="b">
        <v>1</v>
      </c>
      <c r="F342" s="4" t="b">
        <v>0</v>
      </c>
      <c r="G342" s="4" t="b">
        <v>0</v>
      </c>
      <c r="H342" s="4">
        <v>9200.0</v>
      </c>
      <c r="I342" s="4">
        <v>500.0</v>
      </c>
      <c r="J342" s="4">
        <v>9071.0</v>
      </c>
      <c r="K342" s="4">
        <v>6948.122</v>
      </c>
      <c r="L342" s="4">
        <v>414.0</v>
      </c>
      <c r="M342" s="4">
        <v>6.89</v>
      </c>
      <c r="N342" s="5">
        <f t="shared" si="1"/>
        <v>9700</v>
      </c>
      <c r="O342" s="5">
        <f t="shared" si="2"/>
        <v>78.10729393</v>
      </c>
      <c r="P342" s="6">
        <f t="shared" si="3"/>
        <v>0.6983079619</v>
      </c>
      <c r="Q342" s="7">
        <f>0.9*(0.00015*J342*L342*M342+797)+0.1*(43.1*POW(J342,0.549))</f>
        <v>4851.928913</v>
      </c>
      <c r="R342" s="8">
        <f t="shared" si="5"/>
        <v>4</v>
      </c>
      <c r="S342" s="8">
        <f t="shared" si="6"/>
        <v>24259.64456</v>
      </c>
      <c r="T342" s="8">
        <f t="shared" si="7"/>
        <v>3.49153981</v>
      </c>
      <c r="U342" s="9">
        <f t="shared" si="8"/>
        <v>0.500198857</v>
      </c>
    </row>
    <row r="343" hidden="1">
      <c r="A343" s="10" t="s">
        <v>473</v>
      </c>
      <c r="B343" s="10" t="s">
        <v>471</v>
      </c>
      <c r="C343" s="10">
        <v>1978.0</v>
      </c>
      <c r="D343" s="10"/>
      <c r="E343" s="10" t="b">
        <v>0</v>
      </c>
      <c r="F343" s="10" t="b">
        <v>0</v>
      </c>
      <c r="G343" s="10" t="b">
        <v>1</v>
      </c>
      <c r="H343" s="16"/>
      <c r="I343" s="10">
        <v>0.0</v>
      </c>
      <c r="J343" s="10">
        <v>5.2</v>
      </c>
      <c r="K343" s="10">
        <v>0.445</v>
      </c>
      <c r="L343" s="10">
        <v>326.0</v>
      </c>
      <c r="M343" s="10">
        <v>0.94</v>
      </c>
      <c r="N343" s="11">
        <f t="shared" si="1"/>
        <v>0</v>
      </c>
      <c r="O343" s="11">
        <f t="shared" si="2"/>
        <v>8.726417566</v>
      </c>
      <c r="P343" s="12">
        <f t="shared" si="3"/>
        <v>37.99661089</v>
      </c>
      <c r="Q343" s="13">
        <f t="shared" ref="Q343:Q344" si="37">0.2*(8.17*POW(J343*M343,0.46))+0.8*(0.146*POW(J343*L343,0.639))</f>
        <v>16.90849185</v>
      </c>
      <c r="R343" s="14">
        <f t="shared" si="5"/>
        <v>1.75</v>
      </c>
      <c r="S343" s="14">
        <f t="shared" si="6"/>
        <v>46.49835258</v>
      </c>
      <c r="T343" s="14">
        <f t="shared" si="7"/>
        <v>104.49068</v>
      </c>
      <c r="U343" s="15" t="str">
        <f t="shared" si="8"/>
        <v>#N/A</v>
      </c>
    </row>
    <row r="344" hidden="1">
      <c r="A344" s="4" t="s">
        <v>474</v>
      </c>
      <c r="B344" s="4" t="s">
        <v>258</v>
      </c>
      <c r="C344" s="4">
        <v>1976.0</v>
      </c>
      <c r="D344" s="4" t="b">
        <v>0</v>
      </c>
      <c r="E344" s="4" t="b">
        <v>1</v>
      </c>
      <c r="F344" s="4" t="b">
        <v>0</v>
      </c>
      <c r="G344" s="4" t="b">
        <v>0</v>
      </c>
      <c r="H344" s="4"/>
      <c r="I344" s="4"/>
      <c r="J344" s="4">
        <v>1814.4</v>
      </c>
      <c r="K344" s="4">
        <v>2828.57</v>
      </c>
      <c r="L344" s="4">
        <v>292.0</v>
      </c>
      <c r="M344" s="4">
        <v>6.45</v>
      </c>
      <c r="N344" s="5">
        <f t="shared" si="1"/>
        <v>0</v>
      </c>
      <c r="O344" s="5">
        <f t="shared" si="2"/>
        <v>158.9692835</v>
      </c>
      <c r="P344" s="6">
        <f t="shared" si="3"/>
        <v>0.2307161153</v>
      </c>
      <c r="Q344" s="7">
        <f t="shared" si="37"/>
        <v>652.5966823</v>
      </c>
      <c r="R344" s="8">
        <f t="shared" si="5"/>
        <v>4</v>
      </c>
      <c r="S344" s="8">
        <f t="shared" si="6"/>
        <v>3262.983411</v>
      </c>
      <c r="T344" s="8">
        <f t="shared" si="7"/>
        <v>1.153580577</v>
      </c>
      <c r="U344" s="9" t="str">
        <f t="shared" si="8"/>
        <v>#N/A</v>
      </c>
    </row>
    <row r="345" hidden="1">
      <c r="A345" s="10" t="s">
        <v>475</v>
      </c>
      <c r="B345" s="10" t="s">
        <v>458</v>
      </c>
      <c r="C345" s="10">
        <v>1976.0</v>
      </c>
      <c r="D345" s="10" t="b">
        <v>1</v>
      </c>
      <c r="E345" s="10" t="b">
        <v>1</v>
      </c>
      <c r="F345" s="10" t="b">
        <v>0</v>
      </c>
      <c r="G345" s="10" t="b">
        <v>0</v>
      </c>
      <c r="H345" s="10">
        <v>4200.0</v>
      </c>
      <c r="I345" s="10">
        <v>-200.0</v>
      </c>
      <c r="J345" s="16">
        <f>1780*0.973574409</f>
        <v>1732.962448</v>
      </c>
      <c r="K345" s="10">
        <v>1382.07</v>
      </c>
      <c r="L345" s="10">
        <v>445.0</v>
      </c>
      <c r="M345" s="10">
        <v>11.5</v>
      </c>
      <c r="N345" s="11">
        <f t="shared" si="1"/>
        <v>4000</v>
      </c>
      <c r="O345" s="11">
        <f t="shared" si="2"/>
        <v>81.32427705</v>
      </c>
      <c r="P345" s="12">
        <f t="shared" si="3"/>
        <v>1.572355541</v>
      </c>
      <c r="Q345" s="13">
        <f t="shared" ref="Q345:Q348" si="38">0.9*(0.00015*J345*L345*M345+797)+0.1*(43.1*POW(J345,0.549))</f>
        <v>2173.105423</v>
      </c>
      <c r="R345" s="14">
        <f t="shared" si="5"/>
        <v>4</v>
      </c>
      <c r="S345" s="14">
        <f t="shared" si="6"/>
        <v>10865.52711</v>
      </c>
      <c r="T345" s="14">
        <f t="shared" si="7"/>
        <v>7.861777706</v>
      </c>
      <c r="U345" s="15">
        <f t="shared" si="8"/>
        <v>0.5432763557</v>
      </c>
    </row>
    <row r="346" hidden="1">
      <c r="A346" s="4" t="s">
        <v>476</v>
      </c>
      <c r="B346" s="4" t="s">
        <v>477</v>
      </c>
      <c r="C346" s="4">
        <v>1978.0</v>
      </c>
      <c r="D346" s="4" t="b">
        <v>1</v>
      </c>
      <c r="E346" s="4" t="b">
        <v>1</v>
      </c>
      <c r="F346" s="4" t="b">
        <v>0</v>
      </c>
      <c r="G346" s="4" t="b">
        <v>1</v>
      </c>
      <c r="H346" s="4">
        <v>800.0</v>
      </c>
      <c r="I346" s="4">
        <v>0.0</v>
      </c>
      <c r="J346" s="4">
        <v>183.0</v>
      </c>
      <c r="K346" s="4">
        <v>96.67</v>
      </c>
      <c r="L346" s="4">
        <v>400.0</v>
      </c>
      <c r="M346" s="4">
        <v>11.76</v>
      </c>
      <c r="N346" s="5">
        <f t="shared" si="1"/>
        <v>800</v>
      </c>
      <c r="O346" s="5">
        <f t="shared" si="2"/>
        <v>53.8666481</v>
      </c>
      <c r="P346" s="6">
        <f t="shared" si="3"/>
        <v>9.400766479</v>
      </c>
      <c r="Q346" s="7">
        <f t="shared" si="38"/>
        <v>908.7720955</v>
      </c>
      <c r="R346" s="8">
        <f t="shared" si="5"/>
        <v>4</v>
      </c>
      <c r="S346" s="8">
        <f t="shared" si="6"/>
        <v>4543.860477</v>
      </c>
      <c r="T346" s="8">
        <f t="shared" si="7"/>
        <v>47.00383239</v>
      </c>
      <c r="U346" s="9">
        <f t="shared" si="8"/>
        <v>1.135965119</v>
      </c>
    </row>
    <row r="347" hidden="1">
      <c r="A347" s="10" t="s">
        <v>478</v>
      </c>
      <c r="B347" s="10" t="s">
        <v>479</v>
      </c>
      <c r="C347" s="10">
        <v>1979.0</v>
      </c>
      <c r="D347" s="10" t="b">
        <v>1</v>
      </c>
      <c r="E347" s="10" t="b">
        <v>1</v>
      </c>
      <c r="F347" s="10" t="b">
        <v>0</v>
      </c>
      <c r="G347" s="10" t="b">
        <v>1</v>
      </c>
      <c r="H347" s="10">
        <v>666.0</v>
      </c>
      <c r="I347" s="10">
        <v>0.0</v>
      </c>
      <c r="J347" s="10">
        <v>174.0</v>
      </c>
      <c r="K347" s="10">
        <v>88.964</v>
      </c>
      <c r="L347" s="10">
        <v>473.4</v>
      </c>
      <c r="M347" s="10">
        <v>15.4</v>
      </c>
      <c r="N347" s="11">
        <f t="shared" si="1"/>
        <v>666</v>
      </c>
      <c r="O347" s="11">
        <f t="shared" si="2"/>
        <v>52.13680052</v>
      </c>
      <c r="P347" s="12">
        <f t="shared" si="3"/>
        <v>10.81061137</v>
      </c>
      <c r="Q347" s="13">
        <f t="shared" si="38"/>
        <v>961.7552298</v>
      </c>
      <c r="R347" s="14">
        <f t="shared" si="5"/>
        <v>4</v>
      </c>
      <c r="S347" s="14">
        <f t="shared" si="6"/>
        <v>4808.776149</v>
      </c>
      <c r="T347" s="14">
        <f t="shared" si="7"/>
        <v>54.05305684</v>
      </c>
      <c r="U347" s="15">
        <f t="shared" si="8"/>
        <v>1.444076922</v>
      </c>
    </row>
    <row r="348" hidden="1">
      <c r="A348" s="4" t="s">
        <v>480</v>
      </c>
      <c r="B348" s="4" t="s">
        <v>462</v>
      </c>
      <c r="C348" s="4">
        <v>1976.0</v>
      </c>
      <c r="D348" s="4" t="b">
        <v>1</v>
      </c>
      <c r="E348" s="4" t="b">
        <v>1</v>
      </c>
      <c r="F348" s="4" t="b">
        <v>0</v>
      </c>
      <c r="G348" s="4" t="b">
        <v>0</v>
      </c>
      <c r="H348" s="4">
        <v>4300.0</v>
      </c>
      <c r="I348" s="4">
        <v>0.0</v>
      </c>
      <c r="J348" s="4">
        <v>1260.9</v>
      </c>
      <c r="K348" s="4">
        <v>1112.0</v>
      </c>
      <c r="L348" s="4">
        <v>463.0</v>
      </c>
      <c r="M348" s="4">
        <v>20.68</v>
      </c>
      <c r="N348" s="5">
        <f t="shared" si="1"/>
        <v>4300</v>
      </c>
      <c r="O348" s="5">
        <f t="shared" si="2"/>
        <v>89.92976648</v>
      </c>
      <c r="P348" s="6">
        <f t="shared" si="3"/>
        <v>2.306015452</v>
      </c>
      <c r="Q348" s="7">
        <f t="shared" si="38"/>
        <v>2564.289182</v>
      </c>
      <c r="R348" s="8">
        <f t="shared" si="5"/>
        <v>4</v>
      </c>
      <c r="S348" s="8">
        <f t="shared" si="6"/>
        <v>12821.44591</v>
      </c>
      <c r="T348" s="8">
        <f t="shared" si="7"/>
        <v>11.53007726</v>
      </c>
      <c r="U348" s="9">
        <f t="shared" si="8"/>
        <v>0.5963463215</v>
      </c>
    </row>
    <row r="349" hidden="1">
      <c r="A349" s="10" t="s">
        <v>481</v>
      </c>
      <c r="B349" s="10" t="s">
        <v>72</v>
      </c>
      <c r="C349" s="10">
        <v>1982.0</v>
      </c>
      <c r="D349" s="10"/>
      <c r="E349" s="10" t="b">
        <v>1</v>
      </c>
      <c r="F349" s="10" t="b">
        <v>0</v>
      </c>
      <c r="G349" s="10" t="b">
        <v>0</v>
      </c>
      <c r="H349" s="10">
        <v>470.0</v>
      </c>
      <c r="I349" s="10">
        <v>80.0</v>
      </c>
      <c r="J349" s="10">
        <v>1155.0</v>
      </c>
      <c r="K349" s="10">
        <v>1033.3</v>
      </c>
      <c r="L349" s="10">
        <v>317.6</v>
      </c>
      <c r="M349" s="10">
        <v>5.86</v>
      </c>
      <c r="N349" s="11">
        <f t="shared" si="1"/>
        <v>550</v>
      </c>
      <c r="O349" s="11">
        <f t="shared" si="2"/>
        <v>91.22707877</v>
      </c>
      <c r="P349" s="12">
        <f t="shared" si="3"/>
        <v>0.4977782362</v>
      </c>
      <c r="Q349" s="13">
        <f t="shared" ref="Q349:Q355" si="39">0.2*(8.17*POW(J349*M349,0.46))+0.8*(0.146*POW(J349*L349,0.639))</f>
        <v>514.3542515</v>
      </c>
      <c r="R349" s="14">
        <f t="shared" si="5"/>
        <v>4</v>
      </c>
      <c r="S349" s="14">
        <f t="shared" si="6"/>
        <v>2571.771258</v>
      </c>
      <c r="T349" s="14">
        <f t="shared" si="7"/>
        <v>2.488891181</v>
      </c>
      <c r="U349" s="15">
        <f t="shared" si="8"/>
        <v>0.9351895482</v>
      </c>
    </row>
    <row r="350" hidden="1">
      <c r="A350" s="4" t="s">
        <v>482</v>
      </c>
      <c r="B350" s="4" t="s">
        <v>74</v>
      </c>
      <c r="C350" s="4">
        <v>1982.0</v>
      </c>
      <c r="D350" s="4"/>
      <c r="E350" s="4" t="b">
        <v>1</v>
      </c>
      <c r="F350" s="4" t="b">
        <v>0</v>
      </c>
      <c r="G350" s="4" t="b">
        <v>0</v>
      </c>
      <c r="H350" s="4">
        <v>450.0</v>
      </c>
      <c r="I350" s="4">
        <v>80.0</v>
      </c>
      <c r="J350" s="4">
        <v>1250.0</v>
      </c>
      <c r="K350" s="4">
        <v>1011.0</v>
      </c>
      <c r="L350" s="4">
        <v>319.0</v>
      </c>
      <c r="M350" s="4">
        <v>5.86</v>
      </c>
      <c r="N350" s="5">
        <f t="shared" si="1"/>
        <v>530</v>
      </c>
      <c r="O350" s="5">
        <f t="shared" si="2"/>
        <v>82.47464706</v>
      </c>
      <c r="P350" s="6">
        <f t="shared" si="3"/>
        <v>0.5349633467</v>
      </c>
      <c r="Q350" s="7">
        <f t="shared" si="39"/>
        <v>540.8479435</v>
      </c>
      <c r="R350" s="8">
        <f t="shared" si="5"/>
        <v>4</v>
      </c>
      <c r="S350" s="8">
        <f t="shared" si="6"/>
        <v>2704.239717</v>
      </c>
      <c r="T350" s="8">
        <f t="shared" si="7"/>
        <v>2.674816733</v>
      </c>
      <c r="U350" s="9">
        <f t="shared" si="8"/>
        <v>1.020467818</v>
      </c>
    </row>
    <row r="351" hidden="1">
      <c r="A351" s="10" t="s">
        <v>483</v>
      </c>
      <c r="B351" s="10" t="s">
        <v>231</v>
      </c>
      <c r="C351" s="10">
        <v>1981.0</v>
      </c>
      <c r="D351" s="10"/>
      <c r="E351" s="10" t="b">
        <v>1</v>
      </c>
      <c r="F351" s="10" t="b">
        <v>0</v>
      </c>
      <c r="G351" s="10" t="b">
        <v>1</v>
      </c>
      <c r="H351" s="10">
        <v>400.0</v>
      </c>
      <c r="I351" s="10">
        <v>200.0</v>
      </c>
      <c r="J351" s="10">
        <v>230.0</v>
      </c>
      <c r="K351" s="10">
        <v>86.24</v>
      </c>
      <c r="L351" s="10">
        <v>362.0</v>
      </c>
      <c r="M351" s="10">
        <v>7.94</v>
      </c>
      <c r="N351" s="11">
        <f t="shared" si="1"/>
        <v>600</v>
      </c>
      <c r="O351" s="11">
        <f t="shared" si="2"/>
        <v>38.23492433</v>
      </c>
      <c r="P351" s="12">
        <f t="shared" si="3"/>
        <v>2.48711767</v>
      </c>
      <c r="Q351" s="13">
        <f t="shared" si="39"/>
        <v>214.4890279</v>
      </c>
      <c r="R351" s="14">
        <f t="shared" si="5"/>
        <v>4</v>
      </c>
      <c r="S351" s="14">
        <f t="shared" si="6"/>
        <v>1072.445139</v>
      </c>
      <c r="T351" s="14">
        <f t="shared" si="7"/>
        <v>12.43558835</v>
      </c>
      <c r="U351" s="15">
        <f t="shared" si="8"/>
        <v>0.3574817131</v>
      </c>
    </row>
    <row r="352" hidden="1">
      <c r="A352" s="4" t="s">
        <v>484</v>
      </c>
      <c r="B352" s="4" t="s">
        <v>485</v>
      </c>
      <c r="C352" s="4">
        <v>1981.0</v>
      </c>
      <c r="D352" s="4"/>
      <c r="E352" s="4" t="b">
        <v>0</v>
      </c>
      <c r="F352" s="4" t="b">
        <v>0</v>
      </c>
      <c r="G352" s="4" t="b">
        <v>1</v>
      </c>
      <c r="H352" s="4">
        <v>300.0</v>
      </c>
      <c r="I352" s="4">
        <v>0.0</v>
      </c>
      <c r="J352" s="4">
        <v>125.0</v>
      </c>
      <c r="K352" s="4">
        <v>26.7</v>
      </c>
      <c r="L352" s="4">
        <v>316.0</v>
      </c>
      <c r="M352" s="4">
        <v>0.86</v>
      </c>
      <c r="N352" s="5">
        <f t="shared" si="1"/>
        <v>300</v>
      </c>
      <c r="O352" s="5">
        <f t="shared" si="2"/>
        <v>21.78113825</v>
      </c>
      <c r="P352" s="6">
        <f t="shared" si="3"/>
        <v>4.312041131</v>
      </c>
      <c r="Q352" s="7">
        <f t="shared" si="39"/>
        <v>115.1314982</v>
      </c>
      <c r="R352" s="8">
        <f t="shared" si="5"/>
        <v>1.75</v>
      </c>
      <c r="S352" s="8">
        <f t="shared" si="6"/>
        <v>316.6116201</v>
      </c>
      <c r="T352" s="8">
        <f t="shared" si="7"/>
        <v>11.85811311</v>
      </c>
      <c r="U352" s="9">
        <f t="shared" si="8"/>
        <v>0.3837716607</v>
      </c>
    </row>
    <row r="353" hidden="1">
      <c r="A353" s="10" t="s">
        <v>486</v>
      </c>
      <c r="B353" s="10" t="s">
        <v>487</v>
      </c>
      <c r="C353" s="10">
        <v>1981.0</v>
      </c>
      <c r="D353" s="10"/>
      <c r="E353" s="10" t="b">
        <v>0</v>
      </c>
      <c r="F353" s="10" t="b">
        <v>0</v>
      </c>
      <c r="G353" s="10" t="b">
        <v>1</v>
      </c>
      <c r="H353" s="10">
        <v>150.0</v>
      </c>
      <c r="I353" s="10">
        <v>0.0</v>
      </c>
      <c r="J353" s="10">
        <v>10.5</v>
      </c>
      <c r="K353" s="10">
        <v>4.0</v>
      </c>
      <c r="L353" s="10">
        <v>293.0</v>
      </c>
      <c r="M353" s="10">
        <v>1.034</v>
      </c>
      <c r="N353" s="11">
        <f t="shared" si="1"/>
        <v>150</v>
      </c>
      <c r="O353" s="11">
        <f t="shared" si="2"/>
        <v>38.84633181</v>
      </c>
      <c r="P353" s="12">
        <f t="shared" si="3"/>
        <v>6.169508265</v>
      </c>
      <c r="Q353" s="13">
        <f t="shared" si="39"/>
        <v>24.67803306</v>
      </c>
      <c r="R353" s="14">
        <f t="shared" si="5"/>
        <v>1.75</v>
      </c>
      <c r="S353" s="14">
        <f t="shared" si="6"/>
        <v>67.86459092</v>
      </c>
      <c r="T353" s="14">
        <f t="shared" si="7"/>
        <v>16.96614773</v>
      </c>
      <c r="U353" s="15">
        <f t="shared" si="8"/>
        <v>0.1645202204</v>
      </c>
    </row>
    <row r="354" hidden="1">
      <c r="A354" s="4" t="s">
        <v>488</v>
      </c>
      <c r="B354" s="4" t="s">
        <v>487</v>
      </c>
      <c r="C354" s="4">
        <v>1981.0</v>
      </c>
      <c r="D354" s="4"/>
      <c r="E354" s="4" t="b">
        <v>0</v>
      </c>
      <c r="F354" s="4" t="b">
        <v>0</v>
      </c>
      <c r="G354" s="4" t="b">
        <v>1</v>
      </c>
      <c r="H354" s="4">
        <v>150.0</v>
      </c>
      <c r="I354" s="4">
        <v>0.0</v>
      </c>
      <c r="J354" s="4">
        <v>10.5</v>
      </c>
      <c r="K354" s="4">
        <v>3.87</v>
      </c>
      <c r="L354" s="4">
        <v>281.0</v>
      </c>
      <c r="M354" s="4">
        <v>0.99</v>
      </c>
      <c r="N354" s="5">
        <f t="shared" si="1"/>
        <v>150</v>
      </c>
      <c r="O354" s="5">
        <f t="shared" si="2"/>
        <v>37.58382603</v>
      </c>
      <c r="P354" s="6">
        <f t="shared" si="3"/>
        <v>6.216912126</v>
      </c>
      <c r="Q354" s="7">
        <f t="shared" si="39"/>
        <v>24.05944993</v>
      </c>
      <c r="R354" s="8">
        <f t="shared" si="5"/>
        <v>1.75</v>
      </c>
      <c r="S354" s="8">
        <f t="shared" si="6"/>
        <v>66.1634873</v>
      </c>
      <c r="T354" s="8">
        <f t="shared" si="7"/>
        <v>17.09650835</v>
      </c>
      <c r="U354" s="9">
        <f t="shared" si="8"/>
        <v>0.1603963329</v>
      </c>
    </row>
    <row r="355" hidden="1">
      <c r="A355" s="10" t="s">
        <v>489</v>
      </c>
      <c r="B355" s="10" t="s">
        <v>471</v>
      </c>
      <c r="C355" s="10">
        <v>1981.0</v>
      </c>
      <c r="D355" s="10"/>
      <c r="E355" s="10" t="b">
        <v>0</v>
      </c>
      <c r="F355" s="10" t="b">
        <v>0</v>
      </c>
      <c r="G355" s="10" t="b">
        <v>1</v>
      </c>
      <c r="H355" s="16"/>
      <c r="I355" s="10">
        <v>0.0</v>
      </c>
      <c r="J355" s="10">
        <v>3.76</v>
      </c>
      <c r="K355" s="10">
        <v>0.49</v>
      </c>
      <c r="L355" s="10">
        <v>311.0</v>
      </c>
      <c r="M355" s="10">
        <v>0.745</v>
      </c>
      <c r="N355" s="11">
        <f t="shared" si="1"/>
        <v>0</v>
      </c>
      <c r="O355" s="11">
        <f t="shared" si="2"/>
        <v>13.28885486</v>
      </c>
      <c r="P355" s="12">
        <f t="shared" si="3"/>
        <v>27.11626265</v>
      </c>
      <c r="Q355" s="13">
        <f t="shared" si="39"/>
        <v>13.2869687</v>
      </c>
      <c r="R355" s="14">
        <f t="shared" si="5"/>
        <v>1.75</v>
      </c>
      <c r="S355" s="14">
        <f t="shared" si="6"/>
        <v>36.53916392</v>
      </c>
      <c r="T355" s="14">
        <f t="shared" si="7"/>
        <v>74.56972229</v>
      </c>
      <c r="U355" s="15" t="str">
        <f t="shared" si="8"/>
        <v>#N/A</v>
      </c>
    </row>
    <row r="356" hidden="1">
      <c r="A356" s="4" t="s">
        <v>490</v>
      </c>
      <c r="B356" s="4" t="s">
        <v>468</v>
      </c>
      <c r="C356" s="4">
        <v>1981.0</v>
      </c>
      <c r="D356" s="4" t="b">
        <v>1</v>
      </c>
      <c r="E356" s="4" t="b">
        <v>1</v>
      </c>
      <c r="F356" s="4" t="b">
        <v>0</v>
      </c>
      <c r="G356" s="4" t="b">
        <v>1</v>
      </c>
      <c r="H356" s="4">
        <v>2235.0</v>
      </c>
      <c r="I356" s="4">
        <v>1000.0</v>
      </c>
      <c r="J356" s="4">
        <v>1511.0</v>
      </c>
      <c r="K356" s="4">
        <v>1111.6</v>
      </c>
      <c r="L356" s="4">
        <v>440.0</v>
      </c>
      <c r="M356" s="4">
        <v>8.96</v>
      </c>
      <c r="N356" s="5">
        <f t="shared" si="1"/>
        <v>3235</v>
      </c>
      <c r="O356" s="5">
        <f t="shared" si="2"/>
        <v>75.01763991</v>
      </c>
      <c r="P356" s="6">
        <f t="shared" si="3"/>
        <v>1.584486251</v>
      </c>
      <c r="Q356" s="7">
        <f t="shared" ref="Q356:Q357" si="40">0.9*(0.00015*J356*L356*M356+797)+0.1*(43.1*POW(J356,0.549))</f>
        <v>1761.314916</v>
      </c>
      <c r="R356" s="8">
        <f t="shared" si="5"/>
        <v>4</v>
      </c>
      <c r="S356" s="8">
        <f t="shared" si="6"/>
        <v>8806.574581</v>
      </c>
      <c r="T356" s="8">
        <f t="shared" si="7"/>
        <v>7.922431253</v>
      </c>
      <c r="U356" s="9">
        <f t="shared" si="8"/>
        <v>0.5444559246</v>
      </c>
    </row>
    <row r="357" hidden="1">
      <c r="A357" s="10" t="s">
        <v>491</v>
      </c>
      <c r="B357" s="10" t="s">
        <v>458</v>
      </c>
      <c r="C357" s="10">
        <v>1981.0</v>
      </c>
      <c r="D357" s="10" t="b">
        <v>1</v>
      </c>
      <c r="E357" s="10" t="b">
        <v>1</v>
      </c>
      <c r="F357" s="10" t="b">
        <v>0</v>
      </c>
      <c r="G357" s="10" t="b">
        <v>1</v>
      </c>
      <c r="H357" s="10">
        <v>4200.0</v>
      </c>
      <c r="I357" s="10">
        <v>500.0</v>
      </c>
      <c r="J357" s="10">
        <v>1780.0</v>
      </c>
      <c r="K357" s="10">
        <v>1400.7</v>
      </c>
      <c r="L357" s="10">
        <v>451.0</v>
      </c>
      <c r="M357" s="10">
        <v>11.5</v>
      </c>
      <c r="N357" s="11">
        <f t="shared" si="1"/>
        <v>4700</v>
      </c>
      <c r="O357" s="11">
        <f t="shared" si="2"/>
        <v>80.24249974</v>
      </c>
      <c r="P357" s="12">
        <f t="shared" si="3"/>
        <v>1.589214205</v>
      </c>
      <c r="Q357" s="13">
        <f t="shared" si="40"/>
        <v>2226.012337</v>
      </c>
      <c r="R357" s="14">
        <f t="shared" si="5"/>
        <v>4</v>
      </c>
      <c r="S357" s="14">
        <f t="shared" si="6"/>
        <v>11130.06169</v>
      </c>
      <c r="T357" s="14">
        <f t="shared" si="7"/>
        <v>7.946071026</v>
      </c>
      <c r="U357" s="15">
        <f t="shared" si="8"/>
        <v>0.4736196462</v>
      </c>
    </row>
    <row r="358" hidden="1">
      <c r="A358" s="4" t="s">
        <v>492</v>
      </c>
      <c r="B358" s="4" t="s">
        <v>172</v>
      </c>
      <c r="C358" s="4">
        <v>1983.0</v>
      </c>
      <c r="D358" s="4"/>
      <c r="E358" s="4" t="b">
        <v>1</v>
      </c>
      <c r="F358" s="4" t="b">
        <v>0</v>
      </c>
      <c r="G358" s="4" t="b">
        <v>1</v>
      </c>
      <c r="H358" s="4">
        <v>250.0</v>
      </c>
      <c r="I358" s="4">
        <v>110.0</v>
      </c>
      <c r="J358" s="17">
        <f>500*1.178</f>
        <v>589</v>
      </c>
      <c r="K358" s="4">
        <v>474.6</v>
      </c>
      <c r="L358" s="4">
        <v>325.5</v>
      </c>
      <c r="M358" s="4">
        <v>6.06</v>
      </c>
      <c r="N358" s="5">
        <f t="shared" si="1"/>
        <v>360</v>
      </c>
      <c r="O358" s="5">
        <f t="shared" si="2"/>
        <v>82.16592755</v>
      </c>
      <c r="P358" s="6">
        <f t="shared" si="3"/>
        <v>0.7327295551</v>
      </c>
      <c r="Q358" s="7">
        <f t="shared" ref="Q358:Q364" si="41">0.2*(8.17*POW(J358*M358,0.46))+0.8*(0.146*POW(J358*L358,0.639))</f>
        <v>347.7534469</v>
      </c>
      <c r="R358" s="8">
        <f t="shared" si="5"/>
        <v>4</v>
      </c>
      <c r="S358" s="8">
        <f t="shared" si="6"/>
        <v>1738.767234</v>
      </c>
      <c r="T358" s="8">
        <f t="shared" si="7"/>
        <v>3.663647776</v>
      </c>
      <c r="U358" s="9">
        <f t="shared" si="8"/>
        <v>0.9659817968</v>
      </c>
    </row>
    <row r="359" hidden="1">
      <c r="A359" s="10" t="s">
        <v>493</v>
      </c>
      <c r="B359" s="10" t="s">
        <v>297</v>
      </c>
      <c r="C359" s="10">
        <v>1986.0</v>
      </c>
      <c r="D359" s="10"/>
      <c r="E359" s="10" t="b">
        <v>1</v>
      </c>
      <c r="F359" s="10" t="b">
        <v>0</v>
      </c>
      <c r="G359" s="10" t="b">
        <v>0</v>
      </c>
      <c r="H359" s="10">
        <v>515.0</v>
      </c>
      <c r="I359" s="10">
        <v>100.0</v>
      </c>
      <c r="J359" s="10">
        <v>1080.0</v>
      </c>
      <c r="K359" s="10">
        <v>1748.0</v>
      </c>
      <c r="L359" s="10">
        <v>316.0</v>
      </c>
      <c r="M359" s="10">
        <v>14.71</v>
      </c>
      <c r="N359" s="11">
        <f t="shared" si="1"/>
        <v>615</v>
      </c>
      <c r="O359" s="11">
        <f t="shared" si="2"/>
        <v>165.042957</v>
      </c>
      <c r="P359" s="12">
        <f t="shared" si="3"/>
        <v>0.3093998924</v>
      </c>
      <c r="Q359" s="13">
        <f t="shared" si="41"/>
        <v>540.831012</v>
      </c>
      <c r="R359" s="14">
        <f t="shared" si="5"/>
        <v>4</v>
      </c>
      <c r="S359" s="14">
        <f t="shared" si="6"/>
        <v>2704.15506</v>
      </c>
      <c r="T359" s="14">
        <f t="shared" si="7"/>
        <v>1.546999462</v>
      </c>
      <c r="U359" s="15">
        <f t="shared" si="8"/>
        <v>0.8794000195</v>
      </c>
    </row>
    <row r="360" hidden="1">
      <c r="A360" s="4" t="s">
        <v>494</v>
      </c>
      <c r="B360" s="4" t="s">
        <v>495</v>
      </c>
      <c r="C360" s="4">
        <v>1984.0</v>
      </c>
      <c r="D360" s="4"/>
      <c r="E360" s="4" t="b">
        <v>0</v>
      </c>
      <c r="F360" s="4" t="b">
        <v>0</v>
      </c>
      <c r="G360" s="4" t="b">
        <v>1</v>
      </c>
      <c r="H360" s="17"/>
      <c r="I360" s="4">
        <v>0.0</v>
      </c>
      <c r="J360" s="4">
        <v>110.0</v>
      </c>
      <c r="K360" s="4">
        <v>52.95</v>
      </c>
      <c r="L360" s="4">
        <v>290.2</v>
      </c>
      <c r="M360" s="4">
        <v>1.14</v>
      </c>
      <c r="N360" s="5">
        <f t="shared" si="1"/>
        <v>0</v>
      </c>
      <c r="O360" s="5">
        <f t="shared" si="2"/>
        <v>49.08543029</v>
      </c>
      <c r="P360" s="6">
        <f t="shared" si="3"/>
        <v>1.950900569</v>
      </c>
      <c r="Q360" s="7">
        <f t="shared" si="41"/>
        <v>103.3001851</v>
      </c>
      <c r="R360" s="8">
        <f t="shared" si="5"/>
        <v>1.75</v>
      </c>
      <c r="S360" s="8">
        <f t="shared" si="6"/>
        <v>284.0755091</v>
      </c>
      <c r="T360" s="8">
        <f t="shared" si="7"/>
        <v>5.364976565</v>
      </c>
      <c r="U360" s="9" t="str">
        <f t="shared" si="8"/>
        <v>#N/A</v>
      </c>
    </row>
    <row r="361" hidden="1">
      <c r="A361" s="10" t="s">
        <v>496</v>
      </c>
      <c r="B361" s="10" t="s">
        <v>420</v>
      </c>
      <c r="C361" s="10">
        <v>1986.0</v>
      </c>
      <c r="D361" s="10"/>
      <c r="E361" s="10" t="b">
        <v>1</v>
      </c>
      <c r="F361" s="10" t="b">
        <v>0</v>
      </c>
      <c r="G361" s="10" t="b">
        <v>0</v>
      </c>
      <c r="H361" s="10">
        <v>445.0</v>
      </c>
      <c r="I361" s="10">
        <v>20.0</v>
      </c>
      <c r="J361" s="10">
        <v>885.0</v>
      </c>
      <c r="K361" s="10">
        <v>1237.6</v>
      </c>
      <c r="L361" s="10">
        <v>318.7</v>
      </c>
      <c r="M361" s="10">
        <v>22.6</v>
      </c>
      <c r="N361" s="11">
        <f t="shared" si="1"/>
        <v>465</v>
      </c>
      <c r="O361" s="11">
        <f t="shared" si="2"/>
        <v>142.5989584</v>
      </c>
      <c r="P361" s="12">
        <f t="shared" si="3"/>
        <v>0.4124752521</v>
      </c>
      <c r="Q361" s="13">
        <f t="shared" si="41"/>
        <v>510.479372</v>
      </c>
      <c r="R361" s="14">
        <f t="shared" si="5"/>
        <v>4</v>
      </c>
      <c r="S361" s="14">
        <f t="shared" si="6"/>
        <v>2552.39686</v>
      </c>
      <c r="T361" s="14">
        <f t="shared" si="7"/>
        <v>2.06237626</v>
      </c>
      <c r="U361" s="15">
        <f t="shared" si="8"/>
        <v>1.097805101</v>
      </c>
    </row>
    <row r="362" hidden="1">
      <c r="A362" s="4" t="s">
        <v>497</v>
      </c>
      <c r="B362" s="4" t="s">
        <v>498</v>
      </c>
      <c r="C362" s="4">
        <v>1985.0</v>
      </c>
      <c r="D362" s="4"/>
      <c r="E362" s="4" t="b">
        <v>1</v>
      </c>
      <c r="F362" s="4" t="b">
        <v>0</v>
      </c>
      <c r="G362" s="4" t="b">
        <v>1</v>
      </c>
      <c r="H362" s="4">
        <v>750.0</v>
      </c>
      <c r="I362" s="4">
        <v>0.0</v>
      </c>
      <c r="J362" s="4">
        <v>1125.0</v>
      </c>
      <c r="K362" s="4">
        <v>833.56</v>
      </c>
      <c r="L362" s="4">
        <v>350.0</v>
      </c>
      <c r="M362" s="4">
        <v>16.28</v>
      </c>
      <c r="N362" s="5">
        <f t="shared" si="1"/>
        <v>750</v>
      </c>
      <c r="O362" s="5">
        <f t="shared" si="2"/>
        <v>75.55507947</v>
      </c>
      <c r="P362" s="6">
        <f t="shared" si="3"/>
        <v>0.7061958157</v>
      </c>
      <c r="Q362" s="7">
        <f t="shared" si="41"/>
        <v>588.6565841</v>
      </c>
      <c r="R362" s="8">
        <f t="shared" si="5"/>
        <v>4</v>
      </c>
      <c r="S362" s="8">
        <f t="shared" si="6"/>
        <v>2943.282921</v>
      </c>
      <c r="T362" s="8">
        <f t="shared" si="7"/>
        <v>3.530979078</v>
      </c>
      <c r="U362" s="9">
        <f t="shared" si="8"/>
        <v>0.7848754455</v>
      </c>
    </row>
    <row r="363" hidden="1">
      <c r="A363" s="10" t="s">
        <v>499</v>
      </c>
      <c r="B363" s="10" t="s">
        <v>500</v>
      </c>
      <c r="C363" s="10">
        <v>1985.0</v>
      </c>
      <c r="D363" s="10"/>
      <c r="E363" s="10" t="b">
        <v>1</v>
      </c>
      <c r="F363" s="10" t="b">
        <v>0</v>
      </c>
      <c r="G363" s="10" t="b">
        <v>1</v>
      </c>
      <c r="H363" s="10">
        <v>0.0</v>
      </c>
      <c r="I363" s="10">
        <v>600.0</v>
      </c>
      <c r="J363" s="10">
        <v>380.0</v>
      </c>
      <c r="K363" s="10">
        <v>78.4</v>
      </c>
      <c r="L363" s="10">
        <v>342.0</v>
      </c>
      <c r="M363" s="10">
        <v>0.7</v>
      </c>
      <c r="N363" s="11">
        <f t="shared" si="1"/>
        <v>600</v>
      </c>
      <c r="O363" s="11">
        <f t="shared" si="2"/>
        <v>21.03835549</v>
      </c>
      <c r="P363" s="12">
        <f t="shared" si="3"/>
        <v>3.03151473</v>
      </c>
      <c r="Q363" s="13">
        <f t="shared" si="41"/>
        <v>237.6707548</v>
      </c>
      <c r="R363" s="14">
        <f t="shared" si="5"/>
        <v>4</v>
      </c>
      <c r="S363" s="14">
        <f t="shared" si="6"/>
        <v>1188.353774</v>
      </c>
      <c r="T363" s="14">
        <f t="shared" si="7"/>
        <v>15.15757365</v>
      </c>
      <c r="U363" s="15">
        <f t="shared" si="8"/>
        <v>0.3961179247</v>
      </c>
    </row>
    <row r="364" hidden="1">
      <c r="A364" s="4" t="s">
        <v>501</v>
      </c>
      <c r="B364" s="4" t="s">
        <v>502</v>
      </c>
      <c r="C364" s="4">
        <v>1985.0</v>
      </c>
      <c r="D364" s="4"/>
      <c r="E364" s="4" t="b">
        <v>1</v>
      </c>
      <c r="F364" s="4" t="b">
        <v>0</v>
      </c>
      <c r="G364" s="4" t="b">
        <v>1</v>
      </c>
      <c r="H364" s="4">
        <v>120.0</v>
      </c>
      <c r="I364" s="4">
        <v>0.0</v>
      </c>
      <c r="J364" s="4">
        <v>40.0</v>
      </c>
      <c r="K364" s="4">
        <v>19.6</v>
      </c>
      <c r="L364" s="4">
        <v>344.0</v>
      </c>
      <c r="M364" s="4">
        <v>7.8</v>
      </c>
      <c r="N364" s="5">
        <f t="shared" si="1"/>
        <v>120</v>
      </c>
      <c r="O364" s="5">
        <f t="shared" si="2"/>
        <v>49.96609429</v>
      </c>
      <c r="P364" s="6">
        <f t="shared" si="3"/>
        <v>3.799165416</v>
      </c>
      <c r="Q364" s="7">
        <f t="shared" si="41"/>
        <v>74.46364215</v>
      </c>
      <c r="R364" s="8">
        <f t="shared" si="5"/>
        <v>4</v>
      </c>
      <c r="S364" s="8">
        <f t="shared" si="6"/>
        <v>372.3182108</v>
      </c>
      <c r="T364" s="8">
        <f t="shared" si="7"/>
        <v>18.99582708</v>
      </c>
      <c r="U364" s="9">
        <f t="shared" si="8"/>
        <v>0.6205303513</v>
      </c>
    </row>
    <row r="365" hidden="1">
      <c r="A365" s="10" t="s">
        <v>503</v>
      </c>
      <c r="B365" s="10" t="s">
        <v>241</v>
      </c>
      <c r="C365" s="10">
        <v>1985.0</v>
      </c>
      <c r="D365" s="10" t="b">
        <v>1</v>
      </c>
      <c r="E365" s="10" t="b">
        <v>1</v>
      </c>
      <c r="F365" s="10" t="b">
        <v>0</v>
      </c>
      <c r="G365" s="10" t="b">
        <v>1</v>
      </c>
      <c r="H365" s="10">
        <v>500.0</v>
      </c>
      <c r="I365" s="10">
        <v>262.0</v>
      </c>
      <c r="J365" s="10">
        <v>141.0</v>
      </c>
      <c r="K365" s="10">
        <v>66.7</v>
      </c>
      <c r="L365" s="10">
        <v>440.0</v>
      </c>
      <c r="M365" s="10">
        <v>2.86</v>
      </c>
      <c r="N365" s="11">
        <f t="shared" si="1"/>
        <v>762</v>
      </c>
      <c r="O365" s="11">
        <f t="shared" si="2"/>
        <v>48.23763915</v>
      </c>
      <c r="P365" s="12">
        <f t="shared" si="3"/>
        <v>12.09109914</v>
      </c>
      <c r="Q365" s="13">
        <f>0.9*(0.00015*J365*L365*M365+797)+0.1*(43.1*POW(J365,0.549))</f>
        <v>806.4763124</v>
      </c>
      <c r="R365" s="14">
        <f t="shared" si="5"/>
        <v>4</v>
      </c>
      <c r="S365" s="14">
        <f t="shared" si="6"/>
        <v>4032.381562</v>
      </c>
      <c r="T365" s="14">
        <f t="shared" si="7"/>
        <v>60.45549568</v>
      </c>
      <c r="U365" s="15">
        <f t="shared" si="8"/>
        <v>1.058367864</v>
      </c>
    </row>
    <row r="366" hidden="1">
      <c r="A366" s="4" t="s">
        <v>504</v>
      </c>
      <c r="B366" s="4" t="s">
        <v>321</v>
      </c>
      <c r="C366" s="4">
        <v>1986.0</v>
      </c>
      <c r="D366" s="4"/>
      <c r="E366" s="4" t="b">
        <v>1</v>
      </c>
      <c r="F366" s="4" t="b">
        <v>0</v>
      </c>
      <c r="G366" s="4" t="b">
        <v>1</v>
      </c>
      <c r="H366" s="4">
        <v>525.0</v>
      </c>
      <c r="I366" s="4">
        <v>100.0</v>
      </c>
      <c r="J366" s="4">
        <v>1450.0</v>
      </c>
      <c r="K366" s="4">
        <v>1834.0</v>
      </c>
      <c r="L366" s="4">
        <v>327.8</v>
      </c>
      <c r="M366" s="4">
        <v>14.71</v>
      </c>
      <c r="N366" s="5">
        <f t="shared" si="1"/>
        <v>625</v>
      </c>
      <c r="O366" s="5">
        <f t="shared" si="2"/>
        <v>128.9765193</v>
      </c>
      <c r="P366" s="6">
        <f t="shared" si="3"/>
        <v>0.3575007749</v>
      </c>
      <c r="Q366" s="7">
        <f t="shared" ref="Q366:Q369" si="42">0.2*(8.17*POW(J366*M366,0.46))+0.8*(0.146*POW(J366*L366,0.639))</f>
        <v>655.6564212</v>
      </c>
      <c r="R366" s="8">
        <f t="shared" si="5"/>
        <v>4</v>
      </c>
      <c r="S366" s="8">
        <f t="shared" si="6"/>
        <v>3278.282106</v>
      </c>
      <c r="T366" s="8">
        <f t="shared" si="7"/>
        <v>1.787503874</v>
      </c>
      <c r="U366" s="9">
        <f t="shared" si="8"/>
        <v>1.049050274</v>
      </c>
    </row>
    <row r="367" hidden="1">
      <c r="A367" s="10" t="s">
        <v>505</v>
      </c>
      <c r="B367" s="10" t="s">
        <v>444</v>
      </c>
      <c r="C367" s="10">
        <v>1986.0</v>
      </c>
      <c r="D367" s="10"/>
      <c r="E367" s="10" t="b">
        <v>1</v>
      </c>
      <c r="F367" s="10" t="b">
        <v>0</v>
      </c>
      <c r="G367" s="10" t="b">
        <v>1</v>
      </c>
      <c r="H367" s="10">
        <v>340.0</v>
      </c>
      <c r="I367" s="10">
        <v>15.0</v>
      </c>
      <c r="J367" s="10">
        <v>680.0</v>
      </c>
      <c r="K367" s="10">
        <v>805.52</v>
      </c>
      <c r="L367" s="10">
        <v>341.3</v>
      </c>
      <c r="M367" s="10">
        <v>16.32</v>
      </c>
      <c r="N367" s="11">
        <f t="shared" si="1"/>
        <v>355</v>
      </c>
      <c r="O367" s="11">
        <f t="shared" si="2"/>
        <v>120.7943826</v>
      </c>
      <c r="P367" s="12">
        <f t="shared" si="3"/>
        <v>0.5362823473</v>
      </c>
      <c r="Q367" s="13">
        <f t="shared" si="42"/>
        <v>431.9861564</v>
      </c>
      <c r="R367" s="14">
        <f t="shared" si="5"/>
        <v>4</v>
      </c>
      <c r="S367" s="14">
        <f t="shared" si="6"/>
        <v>2159.930782</v>
      </c>
      <c r="T367" s="14">
        <f t="shared" si="7"/>
        <v>2.681411737</v>
      </c>
      <c r="U367" s="15">
        <f t="shared" si="8"/>
        <v>1.216862412</v>
      </c>
    </row>
    <row r="368" hidden="1">
      <c r="A368" s="4" t="s">
        <v>506</v>
      </c>
      <c r="B368" s="4" t="s">
        <v>446</v>
      </c>
      <c r="C368" s="4">
        <v>1986.0</v>
      </c>
      <c r="D368" s="4"/>
      <c r="E368" s="4" t="b">
        <v>1</v>
      </c>
      <c r="F368" s="4" t="b">
        <v>0</v>
      </c>
      <c r="G368" s="4" t="b">
        <v>1</v>
      </c>
      <c r="H368" s="4">
        <v>340.0</v>
      </c>
      <c r="I368" s="4">
        <v>15.0</v>
      </c>
      <c r="J368" s="4">
        <v>770.0</v>
      </c>
      <c r="K368" s="4">
        <v>836.5</v>
      </c>
      <c r="L368" s="4">
        <v>340.0</v>
      </c>
      <c r="M368" s="4">
        <v>16.32</v>
      </c>
      <c r="N368" s="5">
        <f t="shared" si="1"/>
        <v>355</v>
      </c>
      <c r="O368" s="5">
        <f t="shared" si="2"/>
        <v>110.778261</v>
      </c>
      <c r="P368" s="6">
        <f t="shared" si="3"/>
        <v>0.5547459844</v>
      </c>
      <c r="Q368" s="7">
        <f t="shared" si="42"/>
        <v>464.045016</v>
      </c>
      <c r="R368" s="8">
        <f t="shared" si="5"/>
        <v>4</v>
      </c>
      <c r="S368" s="8">
        <f t="shared" si="6"/>
        <v>2320.22508</v>
      </c>
      <c r="T368" s="8">
        <f t="shared" si="7"/>
        <v>2.773729922</v>
      </c>
      <c r="U368" s="9">
        <f t="shared" si="8"/>
        <v>1.307169059</v>
      </c>
    </row>
    <row r="369" hidden="1">
      <c r="A369" s="10" t="s">
        <v>507</v>
      </c>
      <c r="B369" s="10" t="s">
        <v>508</v>
      </c>
      <c r="C369" s="10">
        <v>1987.0</v>
      </c>
      <c r="D369" s="10"/>
      <c r="E369" s="10" t="b">
        <v>1</v>
      </c>
      <c r="F369" s="10" t="b">
        <v>0</v>
      </c>
      <c r="G369" s="10" t="b">
        <v>0</v>
      </c>
      <c r="H369" s="10">
        <v>2004.0</v>
      </c>
      <c r="I369" s="10">
        <v>0.0</v>
      </c>
      <c r="J369" s="10">
        <v>9750.0</v>
      </c>
      <c r="K369" s="10">
        <v>7904.0</v>
      </c>
      <c r="L369" s="10">
        <v>337.1</v>
      </c>
      <c r="M369" s="10">
        <v>24.52</v>
      </c>
      <c r="N369" s="11">
        <f t="shared" si="1"/>
        <v>2004</v>
      </c>
      <c r="O369" s="11">
        <f t="shared" si="2"/>
        <v>82.66499409</v>
      </c>
      <c r="P369" s="12">
        <f t="shared" si="3"/>
        <v>0.2772712551</v>
      </c>
      <c r="Q369" s="13">
        <f t="shared" si="42"/>
        <v>2191.552001</v>
      </c>
      <c r="R369" s="14">
        <f t="shared" si="5"/>
        <v>4</v>
      </c>
      <c r="S369" s="14">
        <f t="shared" si="6"/>
        <v>10957.76</v>
      </c>
      <c r="T369" s="14">
        <f t="shared" si="7"/>
        <v>1.386356276</v>
      </c>
      <c r="U369" s="15">
        <f t="shared" si="8"/>
        <v>1.093588823</v>
      </c>
    </row>
    <row r="370" hidden="1">
      <c r="A370" s="4" t="s">
        <v>509</v>
      </c>
      <c r="B370" s="4" t="s">
        <v>458</v>
      </c>
      <c r="C370" s="4">
        <v>1981.0</v>
      </c>
      <c r="D370" s="4" t="b">
        <v>1</v>
      </c>
      <c r="E370" s="4" t="b">
        <v>1</v>
      </c>
      <c r="F370" s="4" t="b">
        <v>0</v>
      </c>
      <c r="G370" s="4" t="b">
        <v>0</v>
      </c>
      <c r="H370" s="4">
        <v>4200.0</v>
      </c>
      <c r="I370" s="4">
        <v>300.0</v>
      </c>
      <c r="J370" s="4">
        <f>1780*0.973574409</f>
        <v>1732.962448</v>
      </c>
      <c r="K370" s="4">
        <v>1382.07</v>
      </c>
      <c r="L370" s="4">
        <v>445.0</v>
      </c>
      <c r="M370" s="4">
        <v>11.5</v>
      </c>
      <c r="N370" s="5">
        <f t="shared" si="1"/>
        <v>4500</v>
      </c>
      <c r="O370" s="5">
        <f t="shared" si="2"/>
        <v>81.32427705</v>
      </c>
      <c r="P370" s="6">
        <f t="shared" si="3"/>
        <v>1.572355541</v>
      </c>
      <c r="Q370" s="7">
        <f>0.9*(0.00015*J370*L370*M370+797)+0.1*(43.1*POW(J370,0.549))</f>
        <v>2173.105423</v>
      </c>
      <c r="R370" s="8">
        <f t="shared" si="5"/>
        <v>4</v>
      </c>
      <c r="S370" s="8">
        <f t="shared" si="6"/>
        <v>10865.52711</v>
      </c>
      <c r="T370" s="8">
        <f t="shared" si="7"/>
        <v>7.861777706</v>
      </c>
      <c r="U370" s="9">
        <f t="shared" si="8"/>
        <v>0.4829123162</v>
      </c>
    </row>
    <row r="371" hidden="1">
      <c r="A371" s="10" t="s">
        <v>510</v>
      </c>
      <c r="B371" s="10" t="s">
        <v>511</v>
      </c>
      <c r="C371" s="10">
        <v>1986.0</v>
      </c>
      <c r="D371" s="10"/>
      <c r="E371" s="10" t="b">
        <v>1</v>
      </c>
      <c r="F371" s="10" t="b">
        <v>0</v>
      </c>
      <c r="G371" s="10" t="b">
        <v>1</v>
      </c>
      <c r="H371" s="16"/>
      <c r="I371" s="10">
        <v>0.0</v>
      </c>
      <c r="J371" s="10">
        <v>853.0</v>
      </c>
      <c r="K371" s="10">
        <v>896.3</v>
      </c>
      <c r="L371" s="10">
        <v>313.6</v>
      </c>
      <c r="M371" s="10">
        <v>26.97</v>
      </c>
      <c r="N371" s="11">
        <f t="shared" si="1"/>
        <v>0</v>
      </c>
      <c r="O371" s="11">
        <f t="shared" si="2"/>
        <v>107.1479061</v>
      </c>
      <c r="P371" s="12">
        <f t="shared" si="3"/>
        <v>0.5678982494</v>
      </c>
      <c r="Q371" s="13">
        <f t="shared" ref="Q371:Q374" si="43">0.2*(8.17*POW(J371*M371,0.46))+0.8*(0.146*POW(J371*L371,0.639))</f>
        <v>509.007201</v>
      </c>
      <c r="R371" s="14">
        <f t="shared" si="5"/>
        <v>4</v>
      </c>
      <c r="S371" s="14">
        <f t="shared" si="6"/>
        <v>2545.036005</v>
      </c>
      <c r="T371" s="14">
        <f t="shared" si="7"/>
        <v>2.839491247</v>
      </c>
      <c r="U371" s="15" t="str">
        <f t="shared" si="8"/>
        <v>#N/A</v>
      </c>
    </row>
    <row r="372" hidden="1">
      <c r="A372" s="4" t="s">
        <v>512</v>
      </c>
      <c r="B372" s="4" t="s">
        <v>449</v>
      </c>
      <c r="C372" s="4">
        <v>1986.0</v>
      </c>
      <c r="D372" s="4"/>
      <c r="E372" s="4" t="b">
        <v>1</v>
      </c>
      <c r="F372" s="4" t="b">
        <v>0</v>
      </c>
      <c r="G372" s="4" t="b">
        <v>1</v>
      </c>
      <c r="H372" s="4">
        <v>10.0</v>
      </c>
      <c r="I372" s="4">
        <v>0.0</v>
      </c>
      <c r="J372" s="4">
        <v>90.0</v>
      </c>
      <c r="K372" s="4">
        <v>30.98</v>
      </c>
      <c r="L372" s="4">
        <v>307.0</v>
      </c>
      <c r="M372" s="4">
        <v>5.3</v>
      </c>
      <c r="N372" s="5">
        <f t="shared" si="1"/>
        <v>10</v>
      </c>
      <c r="O372" s="5">
        <f t="shared" si="2"/>
        <v>35.10089798</v>
      </c>
      <c r="P372" s="6">
        <f t="shared" si="3"/>
        <v>3.49668914</v>
      </c>
      <c r="Q372" s="7">
        <f t="shared" si="43"/>
        <v>108.3274296</v>
      </c>
      <c r="R372" s="8">
        <f t="shared" si="5"/>
        <v>4</v>
      </c>
      <c r="S372" s="8">
        <f t="shared" si="6"/>
        <v>541.6371478</v>
      </c>
      <c r="T372" s="8">
        <f t="shared" si="7"/>
        <v>17.4834457</v>
      </c>
      <c r="U372" s="9">
        <f t="shared" si="8"/>
        <v>10.83274296</v>
      </c>
    </row>
    <row r="373" hidden="1">
      <c r="A373" s="10" t="s">
        <v>513</v>
      </c>
      <c r="B373" s="10" t="s">
        <v>508</v>
      </c>
      <c r="C373" s="10">
        <v>1988.0</v>
      </c>
      <c r="D373" s="10"/>
      <c r="E373" s="10" t="b">
        <v>1</v>
      </c>
      <c r="F373" s="10" t="b">
        <v>0</v>
      </c>
      <c r="G373" s="10" t="b">
        <v>0</v>
      </c>
      <c r="H373" s="10">
        <v>2004.0</v>
      </c>
      <c r="I373" s="10">
        <v>0.0</v>
      </c>
      <c r="J373" s="10">
        <v>9500.0</v>
      </c>
      <c r="K373" s="10">
        <v>7904.0</v>
      </c>
      <c r="L373" s="10">
        <v>337.2</v>
      </c>
      <c r="M373" s="10">
        <v>24.52</v>
      </c>
      <c r="N373" s="11">
        <f t="shared" si="1"/>
        <v>2004</v>
      </c>
      <c r="O373" s="11">
        <f t="shared" si="2"/>
        <v>84.84038867</v>
      </c>
      <c r="P373" s="12">
        <f t="shared" si="3"/>
        <v>0.2730295287</v>
      </c>
      <c r="Q373" s="13">
        <f t="shared" si="43"/>
        <v>2158.025395</v>
      </c>
      <c r="R373" s="14">
        <f t="shared" si="5"/>
        <v>4</v>
      </c>
      <c r="S373" s="14">
        <f t="shared" si="6"/>
        <v>10790.12697</v>
      </c>
      <c r="T373" s="14">
        <f t="shared" si="7"/>
        <v>1.365147643</v>
      </c>
      <c r="U373" s="15">
        <f t="shared" si="8"/>
        <v>1.076858979</v>
      </c>
    </row>
    <row r="374" hidden="1">
      <c r="A374" s="4" t="s">
        <v>514</v>
      </c>
      <c r="B374" s="4" t="s">
        <v>466</v>
      </c>
      <c r="C374" s="4">
        <v>1986.0</v>
      </c>
      <c r="D374" s="4"/>
      <c r="E374" s="4" t="b">
        <v>1</v>
      </c>
      <c r="F374" s="4" t="b">
        <v>0</v>
      </c>
      <c r="G374" s="4" t="b">
        <v>1</v>
      </c>
      <c r="H374" s="4">
        <v>50.0</v>
      </c>
      <c r="I374" s="4">
        <v>5.0</v>
      </c>
      <c r="J374" s="4">
        <v>196.0</v>
      </c>
      <c r="K374" s="4">
        <v>20.47</v>
      </c>
      <c r="L374" s="4">
        <v>320.0</v>
      </c>
      <c r="M374" s="4">
        <v>4.1</v>
      </c>
      <c r="N374" s="5">
        <f t="shared" si="1"/>
        <v>55</v>
      </c>
      <c r="O374" s="5">
        <f t="shared" si="2"/>
        <v>10.64979123</v>
      </c>
      <c r="P374" s="6">
        <f t="shared" si="3"/>
        <v>8.367025394</v>
      </c>
      <c r="Q374" s="7">
        <f t="shared" si="43"/>
        <v>171.2730098</v>
      </c>
      <c r="R374" s="8">
        <f t="shared" si="5"/>
        <v>4</v>
      </c>
      <c r="S374" s="8">
        <f t="shared" si="6"/>
        <v>856.3650491</v>
      </c>
      <c r="T374" s="8">
        <f t="shared" si="7"/>
        <v>41.83512697</v>
      </c>
      <c r="U374" s="9">
        <f t="shared" si="8"/>
        <v>3.114054724</v>
      </c>
    </row>
    <row r="375" hidden="1">
      <c r="A375" s="10" t="s">
        <v>515</v>
      </c>
      <c r="B375" s="10" t="s">
        <v>462</v>
      </c>
      <c r="C375" s="10">
        <v>1981.0</v>
      </c>
      <c r="D375" s="10" t="b">
        <v>1</v>
      </c>
      <c r="E375" s="10" t="b">
        <v>1</v>
      </c>
      <c r="F375" s="10" t="b">
        <v>0</v>
      </c>
      <c r="G375" s="10" t="b">
        <v>0</v>
      </c>
      <c r="H375" s="10">
        <v>4300.0</v>
      </c>
      <c r="I375" s="10">
        <v>1200.0</v>
      </c>
      <c r="J375" s="10">
        <v>1632.9</v>
      </c>
      <c r="K375" s="10">
        <v>1556.9</v>
      </c>
      <c r="L375" s="10">
        <v>463.0</v>
      </c>
      <c r="M375" s="10">
        <v>22.75</v>
      </c>
      <c r="N375" s="11">
        <f t="shared" si="1"/>
        <v>5500</v>
      </c>
      <c r="O375" s="11">
        <f t="shared" si="2"/>
        <v>97.22555988</v>
      </c>
      <c r="P375" s="12">
        <f t="shared" si="3"/>
        <v>2.112869035</v>
      </c>
      <c r="Q375" s="13">
        <f t="shared" ref="Q375:Q380" si="44">0.9*(0.00015*J375*L375*M375+797)+0.1*(43.1*POW(J375,0.549))</f>
        <v>3289.525801</v>
      </c>
      <c r="R375" s="14">
        <f t="shared" si="5"/>
        <v>4</v>
      </c>
      <c r="S375" s="14">
        <f t="shared" si="6"/>
        <v>16447.62901</v>
      </c>
      <c r="T375" s="14">
        <f t="shared" si="7"/>
        <v>10.56434518</v>
      </c>
      <c r="U375" s="15">
        <f t="shared" si="8"/>
        <v>0.5980956002</v>
      </c>
    </row>
    <row r="376" hidden="1">
      <c r="A376" s="4" t="s">
        <v>516</v>
      </c>
      <c r="B376" s="4" t="s">
        <v>417</v>
      </c>
      <c r="C376" s="4">
        <v>1986.0</v>
      </c>
      <c r="D376" s="4" t="b">
        <v>1</v>
      </c>
      <c r="E376" s="4" t="b">
        <v>1</v>
      </c>
      <c r="F376" s="4" t="b">
        <v>0</v>
      </c>
      <c r="G376" s="4" t="b">
        <v>1</v>
      </c>
      <c r="H376" s="4">
        <v>9200.0</v>
      </c>
      <c r="I376" s="4">
        <v>1000.0</v>
      </c>
      <c r="J376" s="4">
        <v>9071.0</v>
      </c>
      <c r="K376" s="4">
        <v>8006.799</v>
      </c>
      <c r="L376" s="4">
        <v>430.0</v>
      </c>
      <c r="M376" s="4">
        <v>8.27</v>
      </c>
      <c r="N376" s="5">
        <f t="shared" si="1"/>
        <v>10200</v>
      </c>
      <c r="O376" s="5">
        <f t="shared" si="2"/>
        <v>90.00840845</v>
      </c>
      <c r="P376" s="6">
        <f t="shared" si="3"/>
        <v>0.7135930229</v>
      </c>
      <c r="Q376" s="7">
        <f t="shared" si="44"/>
        <v>5713.595902</v>
      </c>
      <c r="R376" s="8">
        <f t="shared" si="5"/>
        <v>4</v>
      </c>
      <c r="S376" s="8">
        <f t="shared" si="6"/>
        <v>28567.97951</v>
      </c>
      <c r="T376" s="8">
        <f t="shared" si="7"/>
        <v>3.567965115</v>
      </c>
      <c r="U376" s="9">
        <f t="shared" si="8"/>
        <v>0.560156461</v>
      </c>
    </row>
    <row r="377" hidden="1">
      <c r="A377" s="10" t="s">
        <v>517</v>
      </c>
      <c r="B377" s="10" t="s">
        <v>518</v>
      </c>
      <c r="C377" s="10">
        <v>1981.0</v>
      </c>
      <c r="D377" s="10" t="b">
        <v>1</v>
      </c>
      <c r="E377" s="10" t="b">
        <v>1</v>
      </c>
      <c r="F377" s="10" t="b">
        <v>0</v>
      </c>
      <c r="G377" s="10" t="b">
        <v>0</v>
      </c>
      <c r="H377" s="10">
        <v>6077.0</v>
      </c>
      <c r="I377" s="10">
        <v>1000.0</v>
      </c>
      <c r="J377" s="10">
        <v>3372.0</v>
      </c>
      <c r="K377" s="10">
        <v>2043.0</v>
      </c>
      <c r="L377" s="10">
        <v>445.0</v>
      </c>
      <c r="M377" s="10">
        <v>20.48</v>
      </c>
      <c r="N377" s="11">
        <f t="shared" si="1"/>
        <v>7077</v>
      </c>
      <c r="O377" s="11">
        <f t="shared" si="2"/>
        <v>61.78173835</v>
      </c>
      <c r="P377" s="12">
        <f t="shared" si="3"/>
        <v>2.564185677</v>
      </c>
      <c r="Q377" s="13">
        <f t="shared" si="44"/>
        <v>5238.631338</v>
      </c>
      <c r="R377" s="14">
        <f t="shared" si="5"/>
        <v>4</v>
      </c>
      <c r="S377" s="14">
        <f t="shared" si="6"/>
        <v>26193.15669</v>
      </c>
      <c r="T377" s="14">
        <f t="shared" si="7"/>
        <v>12.82092839</v>
      </c>
      <c r="U377" s="15">
        <f t="shared" si="8"/>
        <v>0.7402333387</v>
      </c>
    </row>
    <row r="378" hidden="1">
      <c r="A378" s="4" t="s">
        <v>519</v>
      </c>
      <c r="B378" s="4" t="s">
        <v>518</v>
      </c>
      <c r="C378" s="4">
        <v>1981.0</v>
      </c>
      <c r="D378" s="4" t="b">
        <v>1</v>
      </c>
      <c r="E378" s="4" t="b">
        <v>1</v>
      </c>
      <c r="F378" s="4" t="b">
        <v>0</v>
      </c>
      <c r="G378" s="4" t="b">
        <v>0</v>
      </c>
      <c r="H378" s="4">
        <v>6077.0</v>
      </c>
      <c r="I378" s="4">
        <v>1000.0</v>
      </c>
      <c r="J378" s="4">
        <v>3440.0</v>
      </c>
      <c r="K378" s="4">
        <v>2066.0</v>
      </c>
      <c r="L378" s="4">
        <v>450.0</v>
      </c>
      <c r="M378" s="4">
        <v>20.48</v>
      </c>
      <c r="N378" s="5">
        <f t="shared" si="1"/>
        <v>7077</v>
      </c>
      <c r="O378" s="5">
        <f t="shared" si="2"/>
        <v>61.24225843</v>
      </c>
      <c r="P378" s="6">
        <f t="shared" si="3"/>
        <v>2.601140228</v>
      </c>
      <c r="Q378" s="7">
        <f t="shared" si="44"/>
        <v>5373.95571</v>
      </c>
      <c r="R378" s="8">
        <f t="shared" si="5"/>
        <v>4</v>
      </c>
      <c r="S378" s="8">
        <f t="shared" si="6"/>
        <v>26869.77855</v>
      </c>
      <c r="T378" s="8">
        <f t="shared" si="7"/>
        <v>13.00570114</v>
      </c>
      <c r="U378" s="9">
        <f t="shared" si="8"/>
        <v>0.7593550531</v>
      </c>
    </row>
    <row r="379" hidden="1">
      <c r="A379" s="10" t="s">
        <v>520</v>
      </c>
      <c r="B379" s="10" t="s">
        <v>521</v>
      </c>
      <c r="C379" s="10">
        <v>1986.0</v>
      </c>
      <c r="D379" s="10" t="b">
        <v>1</v>
      </c>
      <c r="E379" s="10" t="b">
        <v>1</v>
      </c>
      <c r="F379" s="10" t="b">
        <v>0</v>
      </c>
      <c r="G379" s="10" t="b">
        <v>1</v>
      </c>
      <c r="H379" s="10">
        <v>2650.0</v>
      </c>
      <c r="I379" s="10">
        <v>0.0</v>
      </c>
      <c r="J379" s="10">
        <v>245.0</v>
      </c>
      <c r="K379" s="10">
        <v>102.9</v>
      </c>
      <c r="L379" s="10">
        <v>450.0</v>
      </c>
      <c r="M379" s="10">
        <v>3.65</v>
      </c>
      <c r="N379" s="11">
        <f t="shared" si="1"/>
        <v>2650</v>
      </c>
      <c r="O379" s="11">
        <f t="shared" si="2"/>
        <v>42.82808082</v>
      </c>
      <c r="P379" s="12">
        <f t="shared" si="3"/>
        <v>8.357240073</v>
      </c>
      <c r="Q379" s="13">
        <f t="shared" si="44"/>
        <v>859.9600035</v>
      </c>
      <c r="R379" s="14">
        <f t="shared" si="5"/>
        <v>4</v>
      </c>
      <c r="S379" s="14">
        <f t="shared" si="6"/>
        <v>4299.800017</v>
      </c>
      <c r="T379" s="14">
        <f t="shared" si="7"/>
        <v>41.78620036</v>
      </c>
      <c r="U379" s="15">
        <f t="shared" si="8"/>
        <v>0.3245132089</v>
      </c>
    </row>
    <row r="380" hidden="1">
      <c r="A380" s="4" t="s">
        <v>522</v>
      </c>
      <c r="B380" s="4" t="s">
        <v>518</v>
      </c>
      <c r="C380" s="4">
        <v>1981.0</v>
      </c>
      <c r="D380" s="4" t="b">
        <v>1</v>
      </c>
      <c r="E380" s="4" t="b">
        <v>1</v>
      </c>
      <c r="F380" s="4" t="b">
        <v>0</v>
      </c>
      <c r="G380" s="4" t="b">
        <v>0</v>
      </c>
      <c r="H380" s="4">
        <v>6077.0</v>
      </c>
      <c r="I380" s="4">
        <v>1000.0</v>
      </c>
      <c r="J380" s="4">
        <v>3527.0</v>
      </c>
      <c r="K380" s="4">
        <v>2090.0</v>
      </c>
      <c r="L380" s="4">
        <v>455.2</v>
      </c>
      <c r="M380" s="4">
        <v>20.48</v>
      </c>
      <c r="N380" s="5">
        <f t="shared" si="1"/>
        <v>7077</v>
      </c>
      <c r="O380" s="5">
        <f t="shared" si="2"/>
        <v>60.42548565</v>
      </c>
      <c r="P380" s="6">
        <f t="shared" si="3"/>
        <v>2.649811795</v>
      </c>
      <c r="Q380" s="7">
        <f t="shared" si="44"/>
        <v>5538.106651</v>
      </c>
      <c r="R380" s="8">
        <f t="shared" si="5"/>
        <v>4</v>
      </c>
      <c r="S380" s="8">
        <f t="shared" si="6"/>
        <v>27690.53325</v>
      </c>
      <c r="T380" s="8">
        <f t="shared" si="7"/>
        <v>13.24905897</v>
      </c>
      <c r="U380" s="9">
        <f t="shared" si="8"/>
        <v>0.7825500425</v>
      </c>
    </row>
    <row r="381" hidden="1">
      <c r="A381" s="10" t="s">
        <v>523</v>
      </c>
      <c r="B381" s="10" t="s">
        <v>219</v>
      </c>
      <c r="C381" s="10">
        <v>1989.0</v>
      </c>
      <c r="D381" s="10"/>
      <c r="E381" s="10" t="b">
        <v>1</v>
      </c>
      <c r="F381" s="10" t="b">
        <v>0</v>
      </c>
      <c r="G381" s="10" t="b">
        <v>0</v>
      </c>
      <c r="H381" s="10">
        <v>250.0</v>
      </c>
      <c r="I381" s="10">
        <v>50.0</v>
      </c>
      <c r="J381" s="10">
        <v>1147.0</v>
      </c>
      <c r="K381" s="10">
        <v>1054.23</v>
      </c>
      <c r="L381" s="10">
        <v>302.0</v>
      </c>
      <c r="M381" s="10">
        <v>4.85</v>
      </c>
      <c r="N381" s="11">
        <f t="shared" si="1"/>
        <v>300</v>
      </c>
      <c r="O381" s="11">
        <f t="shared" si="2"/>
        <v>93.7240994</v>
      </c>
      <c r="P381" s="12">
        <f t="shared" si="3"/>
        <v>0.4658422265</v>
      </c>
      <c r="Q381" s="13">
        <f>0.2*(8.17*POW(J381*M381,0.46))+0.8*(0.146*POW(J381*L381,0.639))</f>
        <v>491.1048504</v>
      </c>
      <c r="R381" s="14">
        <f t="shared" si="5"/>
        <v>4</v>
      </c>
      <c r="S381" s="14">
        <f t="shared" si="6"/>
        <v>2455.524252</v>
      </c>
      <c r="T381" s="14">
        <f t="shared" si="7"/>
        <v>2.329211132</v>
      </c>
      <c r="U381" s="15">
        <f t="shared" si="8"/>
        <v>1.637016168</v>
      </c>
    </row>
    <row r="382" hidden="1">
      <c r="A382" s="4" t="s">
        <v>524</v>
      </c>
      <c r="B382" s="4" t="s">
        <v>518</v>
      </c>
      <c r="C382" s="4">
        <v>1981.0</v>
      </c>
      <c r="D382" s="4" t="b">
        <v>1</v>
      </c>
      <c r="E382" s="4" t="b">
        <v>1</v>
      </c>
      <c r="F382" s="4" t="b">
        <v>0</v>
      </c>
      <c r="G382" s="4" t="b">
        <v>0</v>
      </c>
      <c r="H382" s="4">
        <v>6077.0</v>
      </c>
      <c r="I382" s="4">
        <v>1000.0</v>
      </c>
      <c r="J382" s="4">
        <v>4400.0</v>
      </c>
      <c r="K382" s="4">
        <v>2130.0</v>
      </c>
      <c r="L382" s="4">
        <v>464.0</v>
      </c>
      <c r="M382" s="4">
        <v>20.48</v>
      </c>
      <c r="N382" s="5">
        <f t="shared" si="1"/>
        <v>7077</v>
      </c>
      <c r="O382" s="5">
        <f t="shared" si="2"/>
        <v>49.36353471</v>
      </c>
      <c r="P382" s="6">
        <f t="shared" si="3"/>
        <v>3.189281378</v>
      </c>
      <c r="Q382" s="7">
        <f t="shared" ref="Q382:Q383" si="45">0.9*(0.00015*J382*L382*M382+797)+0.1*(43.1*POW(J382,0.549))</f>
        <v>6793.169336</v>
      </c>
      <c r="R382" s="8">
        <f t="shared" si="5"/>
        <v>4</v>
      </c>
      <c r="S382" s="8">
        <f t="shared" si="6"/>
        <v>33965.84668</v>
      </c>
      <c r="T382" s="8">
        <f t="shared" si="7"/>
        <v>15.94640689</v>
      </c>
      <c r="U382" s="9">
        <f t="shared" si="8"/>
        <v>0.959893929</v>
      </c>
    </row>
    <row r="383" hidden="1">
      <c r="A383" s="10" t="s">
        <v>525</v>
      </c>
      <c r="B383" s="10" t="s">
        <v>526</v>
      </c>
      <c r="C383" s="10">
        <v>1986.0</v>
      </c>
      <c r="D383" s="10" t="b">
        <v>1</v>
      </c>
      <c r="E383" s="10" t="b">
        <v>1</v>
      </c>
      <c r="F383" s="10" t="b">
        <v>0</v>
      </c>
      <c r="G383" s="10" t="b">
        <v>1</v>
      </c>
      <c r="H383" s="10">
        <v>433.0</v>
      </c>
      <c r="I383" s="10">
        <v>0.0</v>
      </c>
      <c r="J383" s="10">
        <v>2000.0</v>
      </c>
      <c r="K383" s="10">
        <v>35.3</v>
      </c>
      <c r="L383" s="10">
        <v>910.0</v>
      </c>
      <c r="M383" s="10">
        <v>4.0</v>
      </c>
      <c r="N383" s="11">
        <f t="shared" si="1"/>
        <v>433</v>
      </c>
      <c r="O383" s="11">
        <f t="shared" si="2"/>
        <v>1.799799111</v>
      </c>
      <c r="P383" s="12">
        <f t="shared" si="3"/>
        <v>56.08590307</v>
      </c>
      <c r="Q383" s="13">
        <f t="shared" si="45"/>
        <v>1979.832378</v>
      </c>
      <c r="R383" s="14">
        <f t="shared" si="5"/>
        <v>4</v>
      </c>
      <c r="S383" s="14">
        <f t="shared" si="6"/>
        <v>9899.161892</v>
      </c>
      <c r="T383" s="14">
        <f t="shared" si="7"/>
        <v>280.4295153</v>
      </c>
      <c r="U383" s="15">
        <f t="shared" si="8"/>
        <v>4.572361151</v>
      </c>
    </row>
    <row r="384" hidden="1">
      <c r="A384" s="4" t="s">
        <v>527</v>
      </c>
      <c r="B384" s="4" t="s">
        <v>154</v>
      </c>
      <c r="C384" s="4">
        <v>1987.0</v>
      </c>
      <c r="D384" s="4"/>
      <c r="E384" s="4" t="b">
        <v>1</v>
      </c>
      <c r="F384" s="4" t="b">
        <v>0</v>
      </c>
      <c r="G384" s="4" t="b">
        <v>1</v>
      </c>
      <c r="H384" s="4">
        <v>150.0</v>
      </c>
      <c r="I384" s="4">
        <v>150.0</v>
      </c>
      <c r="J384" s="4">
        <v>155.26</v>
      </c>
      <c r="K384" s="4">
        <v>71.1</v>
      </c>
      <c r="L384" s="4">
        <v>324.0</v>
      </c>
      <c r="M384" s="4">
        <v>3.34</v>
      </c>
      <c r="N384" s="5">
        <f t="shared" si="1"/>
        <v>300</v>
      </c>
      <c r="O384" s="5">
        <f t="shared" si="2"/>
        <v>46.69703886</v>
      </c>
      <c r="P384" s="6">
        <f t="shared" si="3"/>
        <v>2.066760955</v>
      </c>
      <c r="Q384" s="7">
        <f t="shared" ref="Q384:Q388" si="46">0.2*(8.17*POW(J384*M384,0.46))+0.8*(0.146*POW(J384*L384,0.639))</f>
        <v>146.9467039</v>
      </c>
      <c r="R384" s="8">
        <f t="shared" si="5"/>
        <v>4</v>
      </c>
      <c r="S384" s="8">
        <f t="shared" si="6"/>
        <v>734.7335196</v>
      </c>
      <c r="T384" s="8">
        <f t="shared" si="7"/>
        <v>10.33380478</v>
      </c>
      <c r="U384" s="9">
        <f t="shared" si="8"/>
        <v>0.4898223464</v>
      </c>
    </row>
    <row r="385" hidden="1">
      <c r="A385" s="10" t="s">
        <v>528</v>
      </c>
      <c r="B385" s="10" t="s">
        <v>529</v>
      </c>
      <c r="C385" s="10">
        <v>1988.0</v>
      </c>
      <c r="D385" s="10"/>
      <c r="E385" s="10" t="b">
        <v>1</v>
      </c>
      <c r="F385" s="10" t="b">
        <v>0</v>
      </c>
      <c r="G385" s="10" t="b">
        <v>1</v>
      </c>
      <c r="H385" s="10">
        <v>400.0</v>
      </c>
      <c r="I385" s="10">
        <v>0.0</v>
      </c>
      <c r="J385" s="10">
        <v>58.0</v>
      </c>
      <c r="K385" s="10">
        <v>16.7</v>
      </c>
      <c r="L385" s="10">
        <v>328.0</v>
      </c>
      <c r="M385" s="10">
        <v>2.41</v>
      </c>
      <c r="N385" s="11">
        <f t="shared" si="1"/>
        <v>400</v>
      </c>
      <c r="O385" s="11">
        <f t="shared" si="2"/>
        <v>29.36079432</v>
      </c>
      <c r="P385" s="12">
        <f t="shared" si="3"/>
        <v>4.744279688</v>
      </c>
      <c r="Q385" s="13">
        <f t="shared" si="46"/>
        <v>79.22947079</v>
      </c>
      <c r="R385" s="14">
        <f t="shared" si="5"/>
        <v>4</v>
      </c>
      <c r="S385" s="14">
        <f t="shared" si="6"/>
        <v>396.1473539</v>
      </c>
      <c r="T385" s="14">
        <f t="shared" si="7"/>
        <v>23.72139844</v>
      </c>
      <c r="U385" s="15">
        <f t="shared" si="8"/>
        <v>0.198073677</v>
      </c>
    </row>
    <row r="386" hidden="1">
      <c r="A386" s="4" t="s">
        <v>530</v>
      </c>
      <c r="B386" s="4" t="s">
        <v>66</v>
      </c>
      <c r="C386" s="4">
        <v>1990.0</v>
      </c>
      <c r="D386" s="4"/>
      <c r="E386" s="4" t="b">
        <v>1</v>
      </c>
      <c r="F386" s="4" t="b">
        <v>0</v>
      </c>
      <c r="G386" s="4" t="b">
        <v>0</v>
      </c>
      <c r="H386" s="4">
        <v>300.0</v>
      </c>
      <c r="I386" s="4">
        <v>8.0</v>
      </c>
      <c r="J386" s="4">
        <v>1513.2</v>
      </c>
      <c r="K386" s="4">
        <v>1067.5</v>
      </c>
      <c r="L386" s="4">
        <v>295.0</v>
      </c>
      <c r="M386" s="4">
        <v>4.95</v>
      </c>
      <c r="N386" s="5">
        <f t="shared" si="1"/>
        <v>308</v>
      </c>
      <c r="O386" s="5">
        <f t="shared" si="2"/>
        <v>71.93676012</v>
      </c>
      <c r="P386" s="6">
        <f t="shared" si="3"/>
        <v>0.538623752</v>
      </c>
      <c r="Q386" s="7">
        <f t="shared" si="46"/>
        <v>574.9808553</v>
      </c>
      <c r="R386" s="8">
        <f t="shared" si="5"/>
        <v>4</v>
      </c>
      <c r="S386" s="8">
        <f t="shared" si="6"/>
        <v>2874.904276</v>
      </c>
      <c r="T386" s="8">
        <f t="shared" si="7"/>
        <v>2.69311876</v>
      </c>
      <c r="U386" s="9">
        <f t="shared" si="8"/>
        <v>1.866820959</v>
      </c>
    </row>
    <row r="387" hidden="1">
      <c r="A387" s="10" t="s">
        <v>531</v>
      </c>
      <c r="B387" s="10" t="s">
        <v>81</v>
      </c>
      <c r="C387" s="10">
        <v>1990.0</v>
      </c>
      <c r="D387" s="10"/>
      <c r="E387" s="10" t="b">
        <v>1</v>
      </c>
      <c r="F387" s="10" t="b">
        <v>0</v>
      </c>
      <c r="G387" s="10" t="b">
        <v>0</v>
      </c>
      <c r="H387" s="10">
        <v>275.0</v>
      </c>
      <c r="I387" s="10">
        <v>10.0</v>
      </c>
      <c r="J387" s="10">
        <v>460.0</v>
      </c>
      <c r="K387" s="10">
        <v>386.4</v>
      </c>
      <c r="L387" s="10">
        <v>316.0</v>
      </c>
      <c r="M387" s="10">
        <v>5.07</v>
      </c>
      <c r="N387" s="11">
        <f t="shared" si="1"/>
        <v>285</v>
      </c>
      <c r="O387" s="11">
        <f t="shared" si="2"/>
        <v>85.65616164</v>
      </c>
      <c r="P387" s="12">
        <f t="shared" si="3"/>
        <v>0.7512187892</v>
      </c>
      <c r="Q387" s="13">
        <f t="shared" si="46"/>
        <v>290.2709402</v>
      </c>
      <c r="R387" s="14">
        <f t="shared" si="5"/>
        <v>4</v>
      </c>
      <c r="S387" s="14">
        <f t="shared" si="6"/>
        <v>1451.354701</v>
      </c>
      <c r="T387" s="14">
        <f t="shared" si="7"/>
        <v>3.756093946</v>
      </c>
      <c r="U387" s="15">
        <f t="shared" si="8"/>
        <v>1.018494527</v>
      </c>
    </row>
    <row r="388" hidden="1">
      <c r="A388" s="4" t="s">
        <v>532</v>
      </c>
      <c r="B388" s="4" t="s">
        <v>100</v>
      </c>
      <c r="C388" s="4">
        <v>1990.0</v>
      </c>
      <c r="D388" s="4"/>
      <c r="E388" s="4" t="b">
        <v>1</v>
      </c>
      <c r="F388" s="4" t="b">
        <v>0</v>
      </c>
      <c r="G388" s="4" t="b">
        <v>0</v>
      </c>
      <c r="H388" s="4">
        <v>15.0</v>
      </c>
      <c r="I388" s="4">
        <v>-5.0</v>
      </c>
      <c r="J388" s="4">
        <v>19.05</v>
      </c>
      <c r="K388" s="4">
        <v>2.976</v>
      </c>
      <c r="L388" s="4">
        <v>247.0</v>
      </c>
      <c r="M388" s="4">
        <v>1.77</v>
      </c>
      <c r="N388" s="5">
        <f t="shared" si="1"/>
        <v>10</v>
      </c>
      <c r="O388" s="5">
        <f t="shared" si="2"/>
        <v>15.93005481</v>
      </c>
      <c r="P388" s="6">
        <f t="shared" si="3"/>
        <v>11.49133684</v>
      </c>
      <c r="Q388" s="7">
        <f t="shared" si="46"/>
        <v>34.19821844</v>
      </c>
      <c r="R388" s="8">
        <f t="shared" si="5"/>
        <v>4</v>
      </c>
      <c r="S388" s="8">
        <f t="shared" si="6"/>
        <v>170.9910922</v>
      </c>
      <c r="T388" s="8">
        <f t="shared" si="7"/>
        <v>57.45668421</v>
      </c>
      <c r="U388" s="9">
        <f t="shared" si="8"/>
        <v>3.419821844</v>
      </c>
    </row>
    <row r="389" hidden="1">
      <c r="A389" s="10" t="s">
        <v>533</v>
      </c>
      <c r="B389" s="10" t="s">
        <v>417</v>
      </c>
      <c r="C389" s="10">
        <v>1986.0</v>
      </c>
      <c r="D389" s="10" t="b">
        <v>1</v>
      </c>
      <c r="E389" s="10" t="b">
        <v>1</v>
      </c>
      <c r="F389" s="10" t="b">
        <v>0</v>
      </c>
      <c r="G389" s="10" t="b">
        <v>0</v>
      </c>
      <c r="H389" s="10">
        <v>9200.0</v>
      </c>
      <c r="I389" s="10">
        <v>1500.0</v>
      </c>
      <c r="J389" s="10">
        <v>9071.0</v>
      </c>
      <c r="K389" s="10">
        <v>7708.87</v>
      </c>
      <c r="L389" s="10">
        <v>414.0</v>
      </c>
      <c r="M389" s="10">
        <v>8.27</v>
      </c>
      <c r="N389" s="11">
        <f t="shared" si="1"/>
        <v>10700</v>
      </c>
      <c r="O389" s="11">
        <f t="shared" si="2"/>
        <v>86.65924043</v>
      </c>
      <c r="P389" s="12">
        <f t="shared" si="3"/>
        <v>0.7201520865</v>
      </c>
      <c r="Q389" s="13">
        <f>0.9*(0.00015*J389*L389*M389+797)+0.1*(43.1*POW(J389,0.549))</f>
        <v>5551.558815</v>
      </c>
      <c r="R389" s="14">
        <f t="shared" si="5"/>
        <v>4</v>
      </c>
      <c r="S389" s="14">
        <f t="shared" si="6"/>
        <v>27757.79408</v>
      </c>
      <c r="T389" s="14">
        <f t="shared" si="7"/>
        <v>3.600760433</v>
      </c>
      <c r="U389" s="15">
        <f t="shared" si="8"/>
        <v>0.5188372724</v>
      </c>
    </row>
    <row r="390" hidden="1">
      <c r="A390" s="4" t="s">
        <v>534</v>
      </c>
      <c r="B390" s="4" t="s">
        <v>529</v>
      </c>
      <c r="C390" s="4">
        <v>1988.0</v>
      </c>
      <c r="D390" s="4"/>
      <c r="E390" s="4" t="b">
        <v>1</v>
      </c>
      <c r="F390" s="4" t="b">
        <v>0</v>
      </c>
      <c r="G390" s="4" t="b">
        <v>1</v>
      </c>
      <c r="H390" s="4">
        <v>400.0</v>
      </c>
      <c r="I390" s="4">
        <v>250.0</v>
      </c>
      <c r="J390" s="4">
        <v>146.0</v>
      </c>
      <c r="K390" s="4">
        <v>26.7</v>
      </c>
      <c r="L390" s="4">
        <v>334.0</v>
      </c>
      <c r="M390" s="4">
        <v>2.41</v>
      </c>
      <c r="N390" s="5">
        <f t="shared" si="1"/>
        <v>650</v>
      </c>
      <c r="O390" s="5">
        <f t="shared" si="2"/>
        <v>18.6482348</v>
      </c>
      <c r="P390" s="6">
        <f t="shared" si="3"/>
        <v>5.239356436</v>
      </c>
      <c r="Q390" s="7">
        <f>0.2*(8.17*POW(J390*M390,0.46))+0.8*(0.146*POW(J390*L390,0.639))</f>
        <v>139.8908168</v>
      </c>
      <c r="R390" s="8">
        <f t="shared" si="5"/>
        <v>4</v>
      </c>
      <c r="S390" s="8">
        <f t="shared" si="6"/>
        <v>699.4540842</v>
      </c>
      <c r="T390" s="8">
        <f t="shared" si="7"/>
        <v>26.19678218</v>
      </c>
      <c r="U390" s="9">
        <f t="shared" si="8"/>
        <v>0.2152166413</v>
      </c>
    </row>
    <row r="391" hidden="1">
      <c r="A391" s="10" t="s">
        <v>535</v>
      </c>
      <c r="B391" s="10" t="s">
        <v>458</v>
      </c>
      <c r="C391" s="10">
        <v>1988.0</v>
      </c>
      <c r="D391" s="10" t="b">
        <v>1</v>
      </c>
      <c r="E391" s="10" t="b">
        <v>1</v>
      </c>
      <c r="F391" s="10" t="b">
        <v>0</v>
      </c>
      <c r="G391" s="10" t="b">
        <v>1</v>
      </c>
      <c r="H391" s="10">
        <v>4200.0</v>
      </c>
      <c r="I391" s="10">
        <v>800.0</v>
      </c>
      <c r="J391" s="10">
        <v>1780.0</v>
      </c>
      <c r="K391" s="10">
        <v>1422.44</v>
      </c>
      <c r="L391" s="10">
        <v>458.0</v>
      </c>
      <c r="M391" s="10">
        <v>16.0</v>
      </c>
      <c r="N391" s="11">
        <f t="shared" si="1"/>
        <v>5000</v>
      </c>
      <c r="O391" s="11">
        <f t="shared" si="2"/>
        <v>81.48792841</v>
      </c>
      <c r="P391" s="12">
        <f t="shared" si="3"/>
        <v>1.926699746</v>
      </c>
      <c r="Q391" s="13">
        <f t="shared" ref="Q391:Q394" si="47">0.9*(0.00015*J391*L391*M391+797)+0.1*(43.1*POW(J391,0.549))</f>
        <v>2740.614787</v>
      </c>
      <c r="R391" s="14">
        <f t="shared" si="5"/>
        <v>4</v>
      </c>
      <c r="S391" s="14">
        <f t="shared" si="6"/>
        <v>13703.07394</v>
      </c>
      <c r="T391" s="14">
        <f t="shared" si="7"/>
        <v>9.633498732</v>
      </c>
      <c r="U391" s="15">
        <f t="shared" si="8"/>
        <v>0.5481229575</v>
      </c>
    </row>
    <row r="392" hidden="1">
      <c r="A392" s="4" t="s">
        <v>536</v>
      </c>
      <c r="B392" s="4" t="s">
        <v>537</v>
      </c>
      <c r="C392" s="4">
        <v>1987.0</v>
      </c>
      <c r="D392" s="4" t="b">
        <v>1</v>
      </c>
      <c r="E392" s="4" t="b">
        <v>1</v>
      </c>
      <c r="F392" s="4" t="b">
        <v>0</v>
      </c>
      <c r="G392" s="4" t="b">
        <v>0</v>
      </c>
      <c r="H392" s="4">
        <v>5000.0</v>
      </c>
      <c r="I392" s="4">
        <v>0.0</v>
      </c>
      <c r="J392" s="4">
        <v>3449.0</v>
      </c>
      <c r="K392" s="4">
        <v>1961.0</v>
      </c>
      <c r="L392" s="4">
        <v>454.5</v>
      </c>
      <c r="M392" s="4">
        <v>21.87</v>
      </c>
      <c r="N392" s="5">
        <f t="shared" si="1"/>
        <v>5000</v>
      </c>
      <c r="O392" s="5">
        <f t="shared" si="2"/>
        <v>57.97806575</v>
      </c>
      <c r="P392" s="6">
        <f t="shared" si="3"/>
        <v>2.918286409</v>
      </c>
      <c r="Q392" s="7">
        <f t="shared" si="47"/>
        <v>5722.759648</v>
      </c>
      <c r="R392" s="8">
        <f t="shared" si="5"/>
        <v>4</v>
      </c>
      <c r="S392" s="8">
        <f t="shared" si="6"/>
        <v>28613.79824</v>
      </c>
      <c r="T392" s="8">
        <f t="shared" si="7"/>
        <v>14.59143204</v>
      </c>
      <c r="U392" s="9">
        <f t="shared" si="8"/>
        <v>1.14455193</v>
      </c>
    </row>
    <row r="393" hidden="1">
      <c r="A393" s="10" t="s">
        <v>538</v>
      </c>
      <c r="B393" s="10" t="s">
        <v>458</v>
      </c>
      <c r="C393" s="10">
        <v>1988.0</v>
      </c>
      <c r="D393" s="10" t="b">
        <v>1</v>
      </c>
      <c r="E393" s="10" t="b">
        <v>1</v>
      </c>
      <c r="F393" s="10" t="b">
        <v>0</v>
      </c>
      <c r="G393" s="10" t="b">
        <v>0</v>
      </c>
      <c r="H393" s="10">
        <v>4200.0</v>
      </c>
      <c r="I393" s="10">
        <v>600.0</v>
      </c>
      <c r="J393" s="10">
        <v>1732.96</v>
      </c>
      <c r="K393" s="10">
        <v>1403.81</v>
      </c>
      <c r="L393" s="10">
        <v>452.0</v>
      </c>
      <c r="M393" s="10">
        <v>16.0</v>
      </c>
      <c r="N393" s="11">
        <f t="shared" si="1"/>
        <v>4800</v>
      </c>
      <c r="O393" s="11">
        <f t="shared" si="2"/>
        <v>82.6036269</v>
      </c>
      <c r="P393" s="12">
        <f t="shared" si="3"/>
        <v>1.900392475</v>
      </c>
      <c r="Q393" s="13">
        <f t="shared" si="47"/>
        <v>2667.78996</v>
      </c>
      <c r="R393" s="14">
        <f t="shared" si="5"/>
        <v>4</v>
      </c>
      <c r="S393" s="14">
        <f t="shared" si="6"/>
        <v>13338.9498</v>
      </c>
      <c r="T393" s="14">
        <f t="shared" si="7"/>
        <v>9.501962374</v>
      </c>
      <c r="U393" s="15">
        <f t="shared" si="8"/>
        <v>0.555789575</v>
      </c>
    </row>
    <row r="394" hidden="1">
      <c r="A394" s="4" t="s">
        <v>539</v>
      </c>
      <c r="B394" s="4" t="s">
        <v>458</v>
      </c>
      <c r="C394" s="4">
        <v>1988.0</v>
      </c>
      <c r="D394" s="4" t="b">
        <v>1</v>
      </c>
      <c r="E394" s="4" t="b">
        <v>1</v>
      </c>
      <c r="F394" s="4" t="b">
        <v>0</v>
      </c>
      <c r="G394" s="4" t="b">
        <v>1</v>
      </c>
      <c r="H394" s="4">
        <v>4200.0</v>
      </c>
      <c r="I394" s="4">
        <v>500.0</v>
      </c>
      <c r="J394" s="4">
        <v>1780.0</v>
      </c>
      <c r="K394" s="4">
        <v>1400.7</v>
      </c>
      <c r="L394" s="4">
        <v>458.0</v>
      </c>
      <c r="M394" s="4">
        <v>16.0</v>
      </c>
      <c r="N394" s="5">
        <f t="shared" si="1"/>
        <v>4700</v>
      </c>
      <c r="O394" s="5">
        <f t="shared" si="2"/>
        <v>80.24249974</v>
      </c>
      <c r="P394" s="6">
        <f t="shared" si="3"/>
        <v>1.956603689</v>
      </c>
      <c r="Q394" s="7">
        <f t="shared" si="47"/>
        <v>2740.614787</v>
      </c>
      <c r="R394" s="8">
        <f t="shared" si="5"/>
        <v>4</v>
      </c>
      <c r="S394" s="8">
        <f t="shared" si="6"/>
        <v>13703.07394</v>
      </c>
      <c r="T394" s="8">
        <f t="shared" si="7"/>
        <v>9.783018446</v>
      </c>
      <c r="U394" s="9">
        <f t="shared" si="8"/>
        <v>0.5831095292</v>
      </c>
    </row>
    <row r="395" hidden="1">
      <c r="A395" s="10" t="s">
        <v>540</v>
      </c>
      <c r="B395" s="10" t="s">
        <v>292</v>
      </c>
      <c r="C395" s="10">
        <v>1989.0</v>
      </c>
      <c r="D395" s="10"/>
      <c r="E395" s="10" t="b">
        <v>0</v>
      </c>
      <c r="F395" s="10" t="b">
        <v>0</v>
      </c>
      <c r="G395" s="10" t="b">
        <v>1</v>
      </c>
      <c r="H395" s="10">
        <v>200.0</v>
      </c>
      <c r="I395" s="10">
        <v>100.0</v>
      </c>
      <c r="J395" s="10">
        <v>100.0</v>
      </c>
      <c r="K395" s="10">
        <v>43.7</v>
      </c>
      <c r="L395" s="10">
        <v>319.2</v>
      </c>
      <c r="M395" s="10">
        <v>0.88</v>
      </c>
      <c r="N395" s="11">
        <f t="shared" si="1"/>
        <v>300</v>
      </c>
      <c r="O395" s="11">
        <f t="shared" si="2"/>
        <v>44.56159838</v>
      </c>
      <c r="P395" s="12">
        <f t="shared" si="3"/>
        <v>2.311880388</v>
      </c>
      <c r="Q395" s="13">
        <f t="shared" ref="Q395:Q398" si="48">0.2*(8.17*POW(J395*M395,0.46))+0.8*(0.146*POW(J395*L395,0.639))</f>
        <v>101.029173</v>
      </c>
      <c r="R395" s="14">
        <f t="shared" si="5"/>
        <v>1.75</v>
      </c>
      <c r="S395" s="14">
        <f t="shared" si="6"/>
        <v>277.8302257</v>
      </c>
      <c r="T395" s="14">
        <f t="shared" si="7"/>
        <v>6.357671068</v>
      </c>
      <c r="U395" s="15">
        <f t="shared" si="8"/>
        <v>0.3367639099</v>
      </c>
    </row>
    <row r="396" hidden="1">
      <c r="A396" s="4" t="s">
        <v>541</v>
      </c>
      <c r="B396" s="4" t="s">
        <v>297</v>
      </c>
      <c r="C396" s="4">
        <v>1993.0</v>
      </c>
      <c r="D396" s="4"/>
      <c r="E396" s="4" t="b">
        <v>1</v>
      </c>
      <c r="F396" s="4" t="b">
        <v>0</v>
      </c>
      <c r="G396" s="4" t="b">
        <v>0</v>
      </c>
      <c r="H396" s="4">
        <v>515.0</v>
      </c>
      <c r="I396" s="4">
        <v>200.0</v>
      </c>
      <c r="J396" s="4">
        <v>1070.0</v>
      </c>
      <c r="K396" s="4">
        <v>1746.0</v>
      </c>
      <c r="L396" s="4">
        <v>316.0</v>
      </c>
      <c r="M396" s="4">
        <v>15.69</v>
      </c>
      <c r="N396" s="5">
        <f t="shared" si="1"/>
        <v>715</v>
      </c>
      <c r="O396" s="5">
        <f t="shared" si="2"/>
        <v>166.3948133</v>
      </c>
      <c r="P396" s="6">
        <f t="shared" si="3"/>
        <v>0.3104532388</v>
      </c>
      <c r="Q396" s="7">
        <f t="shared" si="48"/>
        <v>542.051355</v>
      </c>
      <c r="R396" s="8">
        <f t="shared" si="5"/>
        <v>4</v>
      </c>
      <c r="S396" s="8">
        <f t="shared" si="6"/>
        <v>2710.256775</v>
      </c>
      <c r="T396" s="8">
        <f t="shared" si="7"/>
        <v>1.552266194</v>
      </c>
      <c r="U396" s="9">
        <f t="shared" si="8"/>
        <v>0.7581137832</v>
      </c>
    </row>
    <row r="397" hidden="1">
      <c r="A397" s="10" t="s">
        <v>542</v>
      </c>
      <c r="B397" s="10" t="s">
        <v>543</v>
      </c>
      <c r="C397" s="10">
        <v>1993.0</v>
      </c>
      <c r="D397" s="10"/>
      <c r="E397" s="10" t="b">
        <v>1</v>
      </c>
      <c r="F397" s="10" t="b">
        <v>0</v>
      </c>
      <c r="G397" s="10" t="b">
        <v>0</v>
      </c>
      <c r="H397" s="10">
        <v>500.0</v>
      </c>
      <c r="I397" s="10">
        <v>0.0</v>
      </c>
      <c r="J397" s="10">
        <v>876.0</v>
      </c>
      <c r="K397" s="10">
        <v>680.5</v>
      </c>
      <c r="L397" s="10">
        <v>280.9</v>
      </c>
      <c r="M397" s="10">
        <v>5.44</v>
      </c>
      <c r="N397" s="11">
        <f t="shared" si="1"/>
        <v>500</v>
      </c>
      <c r="O397" s="11">
        <f t="shared" si="2"/>
        <v>79.21425581</v>
      </c>
      <c r="P397" s="12">
        <f t="shared" si="3"/>
        <v>0.5962062835</v>
      </c>
      <c r="Q397" s="13">
        <f t="shared" si="48"/>
        <v>405.7183759</v>
      </c>
      <c r="R397" s="14">
        <f t="shared" si="5"/>
        <v>4</v>
      </c>
      <c r="S397" s="14">
        <f t="shared" si="6"/>
        <v>2028.59188</v>
      </c>
      <c r="T397" s="14">
        <f t="shared" si="7"/>
        <v>2.981031417</v>
      </c>
      <c r="U397" s="15">
        <f t="shared" si="8"/>
        <v>0.8114367518</v>
      </c>
    </row>
    <row r="398" hidden="1">
      <c r="A398" s="4" t="s">
        <v>544</v>
      </c>
      <c r="B398" s="4" t="s">
        <v>545</v>
      </c>
      <c r="C398" s="4">
        <v>1990.0</v>
      </c>
      <c r="D398" s="4"/>
      <c r="E398" s="4" t="b">
        <v>0</v>
      </c>
      <c r="F398" s="4" t="b">
        <v>0</v>
      </c>
      <c r="G398" s="4" t="b">
        <v>1</v>
      </c>
      <c r="H398" s="4">
        <v>60.0</v>
      </c>
      <c r="I398" s="4">
        <v>0.0</v>
      </c>
      <c r="J398" s="4">
        <v>4.53</v>
      </c>
      <c r="K398" s="4">
        <v>0.89</v>
      </c>
      <c r="L398" s="4">
        <v>305.0</v>
      </c>
      <c r="M398" s="4">
        <v>0.71</v>
      </c>
      <c r="N398" s="5">
        <f t="shared" si="1"/>
        <v>60</v>
      </c>
      <c r="O398" s="5">
        <f t="shared" si="2"/>
        <v>20.03415953</v>
      </c>
      <c r="P398" s="6">
        <f t="shared" si="3"/>
        <v>16.47035605</v>
      </c>
      <c r="Q398" s="7">
        <f t="shared" si="48"/>
        <v>14.65861689</v>
      </c>
      <c r="R398" s="8">
        <f t="shared" si="5"/>
        <v>1.75</v>
      </c>
      <c r="S398" s="8">
        <f t="shared" si="6"/>
        <v>40.31119644</v>
      </c>
      <c r="T398" s="8">
        <f t="shared" si="7"/>
        <v>45.29347914</v>
      </c>
      <c r="U398" s="9">
        <f t="shared" si="8"/>
        <v>0.2443102814</v>
      </c>
    </row>
    <row r="399" hidden="1">
      <c r="A399" s="10" t="s">
        <v>546</v>
      </c>
      <c r="B399" s="10" t="s">
        <v>458</v>
      </c>
      <c r="C399" s="10">
        <v>1988.0</v>
      </c>
      <c r="D399" s="10" t="b">
        <v>1</v>
      </c>
      <c r="E399" s="10" t="b">
        <v>1</v>
      </c>
      <c r="F399" s="10" t="b">
        <v>0</v>
      </c>
      <c r="G399" s="10" t="b">
        <v>0</v>
      </c>
      <c r="H399" s="10">
        <v>4200.0</v>
      </c>
      <c r="I399" s="10">
        <v>300.0</v>
      </c>
      <c r="J399" s="10">
        <v>1732.96</v>
      </c>
      <c r="K399" s="10">
        <v>1382.35</v>
      </c>
      <c r="L399" s="10">
        <v>452.0</v>
      </c>
      <c r="M399" s="10">
        <v>16.0</v>
      </c>
      <c r="N399" s="11">
        <f t="shared" si="1"/>
        <v>4500</v>
      </c>
      <c r="O399" s="11">
        <f t="shared" si="2"/>
        <v>81.34086782</v>
      </c>
      <c r="P399" s="12">
        <f t="shared" si="3"/>
        <v>1.929894716</v>
      </c>
      <c r="Q399" s="13">
        <f t="shared" ref="Q399:Q403" si="49">0.9*(0.00015*J399*L399*M399+797)+0.1*(43.1*POW(J399,0.549))</f>
        <v>2667.78996</v>
      </c>
      <c r="R399" s="14">
        <f t="shared" si="5"/>
        <v>4</v>
      </c>
      <c r="S399" s="14">
        <f t="shared" si="6"/>
        <v>13338.9498</v>
      </c>
      <c r="T399" s="14">
        <f t="shared" si="7"/>
        <v>9.649473578</v>
      </c>
      <c r="U399" s="15">
        <f t="shared" si="8"/>
        <v>0.5928422134</v>
      </c>
    </row>
    <row r="400" hidden="1">
      <c r="A400" s="4" t="s">
        <v>547</v>
      </c>
      <c r="B400" s="4" t="s">
        <v>340</v>
      </c>
      <c r="C400" s="4">
        <v>1990.0</v>
      </c>
      <c r="D400" s="4" t="b">
        <v>1</v>
      </c>
      <c r="E400" s="4" t="b">
        <v>1</v>
      </c>
      <c r="F400" s="4" t="b">
        <v>0</v>
      </c>
      <c r="G400" s="4" t="b">
        <v>1</v>
      </c>
      <c r="H400" s="4">
        <v>500.0</v>
      </c>
      <c r="I400" s="4">
        <v>115.0</v>
      </c>
      <c r="J400" s="4">
        <v>165.0</v>
      </c>
      <c r="K400" s="4">
        <v>64.8</v>
      </c>
      <c r="L400" s="4">
        <v>445.6</v>
      </c>
      <c r="M400" s="4">
        <v>3.66</v>
      </c>
      <c r="N400" s="5">
        <f t="shared" si="1"/>
        <v>615</v>
      </c>
      <c r="O400" s="5">
        <f t="shared" si="2"/>
        <v>40.04703661</v>
      </c>
      <c r="P400" s="6">
        <f t="shared" si="3"/>
        <v>12.72730322</v>
      </c>
      <c r="Q400" s="7">
        <f t="shared" si="49"/>
        <v>824.7292488</v>
      </c>
      <c r="R400" s="8">
        <f t="shared" si="5"/>
        <v>4</v>
      </c>
      <c r="S400" s="8">
        <f t="shared" si="6"/>
        <v>4123.646244</v>
      </c>
      <c r="T400" s="8">
        <f t="shared" si="7"/>
        <v>63.63651611</v>
      </c>
      <c r="U400" s="9">
        <f t="shared" si="8"/>
        <v>1.341023169</v>
      </c>
    </row>
    <row r="401" hidden="1">
      <c r="A401" s="10" t="s">
        <v>548</v>
      </c>
      <c r="B401" s="10" t="s">
        <v>549</v>
      </c>
      <c r="C401" s="10">
        <v>1991.0</v>
      </c>
      <c r="D401" s="10" t="b">
        <v>1</v>
      </c>
      <c r="E401" s="10" t="b">
        <v>1</v>
      </c>
      <c r="F401" s="10" t="b">
        <v>0</v>
      </c>
      <c r="G401" s="10" t="b">
        <v>1</v>
      </c>
      <c r="H401" s="16"/>
      <c r="I401" s="10">
        <v>0.0</v>
      </c>
      <c r="J401" s="10">
        <v>155.1</v>
      </c>
      <c r="K401" s="10">
        <v>66.7</v>
      </c>
      <c r="L401" s="10">
        <v>463.0</v>
      </c>
      <c r="M401" s="10">
        <v>10.61</v>
      </c>
      <c r="N401" s="11">
        <f t="shared" si="1"/>
        <v>0</v>
      </c>
      <c r="O401" s="11">
        <f t="shared" si="2"/>
        <v>43.85239923</v>
      </c>
      <c r="P401" s="12">
        <f t="shared" si="3"/>
        <v>13.32661536</v>
      </c>
      <c r="Q401" s="13">
        <f t="shared" si="49"/>
        <v>888.8852446</v>
      </c>
      <c r="R401" s="14">
        <f t="shared" si="5"/>
        <v>4</v>
      </c>
      <c r="S401" s="14">
        <f t="shared" si="6"/>
        <v>4444.426223</v>
      </c>
      <c r="T401" s="14">
        <f t="shared" si="7"/>
        <v>66.63307681</v>
      </c>
      <c r="U401" s="15" t="str">
        <f t="shared" si="8"/>
        <v>#N/A</v>
      </c>
    </row>
    <row r="402" hidden="1">
      <c r="A402" s="4" t="s">
        <v>550</v>
      </c>
      <c r="B402" s="4" t="s">
        <v>241</v>
      </c>
      <c r="C402" s="4">
        <v>1992.0</v>
      </c>
      <c r="D402" s="4" t="b">
        <v>1</v>
      </c>
      <c r="E402" s="4" t="b">
        <v>1</v>
      </c>
      <c r="F402" s="4" t="b">
        <v>0</v>
      </c>
      <c r="G402" s="4" t="b">
        <v>1</v>
      </c>
      <c r="H402" s="4">
        <v>500.0</v>
      </c>
      <c r="I402" s="4">
        <v>1000.0</v>
      </c>
      <c r="J402" s="4">
        <v>143.0</v>
      </c>
      <c r="K402" s="4">
        <v>91.2</v>
      </c>
      <c r="L402" s="4">
        <v>446.4</v>
      </c>
      <c r="M402" s="4">
        <v>3.98</v>
      </c>
      <c r="N402" s="5">
        <f t="shared" si="1"/>
        <v>1500</v>
      </c>
      <c r="O402" s="5">
        <f t="shared" si="2"/>
        <v>65.0336492</v>
      </c>
      <c r="P402" s="6">
        <f t="shared" si="3"/>
        <v>8.961925571</v>
      </c>
      <c r="Q402" s="7">
        <f t="shared" si="49"/>
        <v>817.3276121</v>
      </c>
      <c r="R402" s="8">
        <f t="shared" si="5"/>
        <v>4</v>
      </c>
      <c r="S402" s="8">
        <f t="shared" si="6"/>
        <v>4086.63806</v>
      </c>
      <c r="T402" s="8">
        <f t="shared" si="7"/>
        <v>44.80962785</v>
      </c>
      <c r="U402" s="9">
        <f t="shared" si="8"/>
        <v>0.5448850747</v>
      </c>
    </row>
    <row r="403" hidden="1">
      <c r="A403" s="10" t="s">
        <v>551</v>
      </c>
      <c r="B403" s="10" t="s">
        <v>241</v>
      </c>
      <c r="C403" s="10">
        <v>1992.0</v>
      </c>
      <c r="D403" s="10" t="b">
        <v>1</v>
      </c>
      <c r="E403" s="10" t="b">
        <v>1</v>
      </c>
      <c r="F403" s="10" t="b">
        <v>0</v>
      </c>
      <c r="G403" s="10" t="b">
        <v>1</v>
      </c>
      <c r="H403" s="10">
        <v>500.0</v>
      </c>
      <c r="I403" s="10">
        <v>1600.0</v>
      </c>
      <c r="J403" s="10">
        <v>168.0</v>
      </c>
      <c r="K403" s="10">
        <v>92.5</v>
      </c>
      <c r="L403" s="10">
        <v>448.9</v>
      </c>
      <c r="M403" s="10">
        <v>3.98</v>
      </c>
      <c r="N403" s="11">
        <f t="shared" si="1"/>
        <v>2100</v>
      </c>
      <c r="O403" s="11">
        <f t="shared" si="2"/>
        <v>56.14508894</v>
      </c>
      <c r="P403" s="12">
        <f t="shared" si="3"/>
        <v>8.968956329</v>
      </c>
      <c r="Q403" s="13">
        <f t="shared" si="49"/>
        <v>829.6284605</v>
      </c>
      <c r="R403" s="14">
        <f t="shared" si="5"/>
        <v>4</v>
      </c>
      <c r="S403" s="14">
        <f t="shared" si="6"/>
        <v>4148.142302</v>
      </c>
      <c r="T403" s="14">
        <f t="shared" si="7"/>
        <v>44.84478165</v>
      </c>
      <c r="U403" s="15">
        <f t="shared" si="8"/>
        <v>0.3950611716</v>
      </c>
    </row>
    <row r="404" hidden="1">
      <c r="A404" s="4" t="s">
        <v>552</v>
      </c>
      <c r="B404" s="4" t="s">
        <v>553</v>
      </c>
      <c r="C404" s="4">
        <v>1995.0</v>
      </c>
      <c r="D404" s="4"/>
      <c r="E404" s="4" t="b">
        <v>1</v>
      </c>
      <c r="F404" s="4" t="b">
        <v>0</v>
      </c>
      <c r="G404" s="4" t="b">
        <v>0</v>
      </c>
      <c r="H404" s="4">
        <v>2200.0</v>
      </c>
      <c r="I404" s="4">
        <v>0.0</v>
      </c>
      <c r="J404" s="4">
        <v>3062.0</v>
      </c>
      <c r="K404" s="4">
        <v>3275.0</v>
      </c>
      <c r="L404" s="4">
        <v>316.0</v>
      </c>
      <c r="M404" s="4">
        <v>8.79</v>
      </c>
      <c r="N404" s="5">
        <f t="shared" si="1"/>
        <v>2200</v>
      </c>
      <c r="O404" s="5">
        <f t="shared" si="2"/>
        <v>109.0650094</v>
      </c>
      <c r="P404" s="6">
        <f t="shared" si="3"/>
        <v>0.2927106772</v>
      </c>
      <c r="Q404" s="7">
        <f t="shared" ref="Q404:Q408" si="50">0.2*(8.17*POW(J404*M404,0.46))+0.8*(0.146*POW(J404*L404,0.639))</f>
        <v>958.6274677</v>
      </c>
      <c r="R404" s="8">
        <f t="shared" si="5"/>
        <v>4</v>
      </c>
      <c r="S404" s="8">
        <f t="shared" si="6"/>
        <v>4793.137339</v>
      </c>
      <c r="T404" s="8">
        <f t="shared" si="7"/>
        <v>1.463553386</v>
      </c>
      <c r="U404" s="9">
        <f t="shared" si="8"/>
        <v>0.4357397581</v>
      </c>
    </row>
    <row r="405" hidden="1">
      <c r="A405" s="10" t="s">
        <v>554</v>
      </c>
      <c r="B405" s="10" t="s">
        <v>277</v>
      </c>
      <c r="C405" s="10">
        <v>1993.0</v>
      </c>
      <c r="D405" s="10"/>
      <c r="E405" s="10" t="b">
        <v>1</v>
      </c>
      <c r="F405" s="10" t="b">
        <v>0</v>
      </c>
      <c r="G405" s="10" t="b">
        <v>1</v>
      </c>
      <c r="H405" s="10">
        <v>260.0</v>
      </c>
      <c r="I405" s="10">
        <v>20.0</v>
      </c>
      <c r="J405" s="10">
        <v>550.0</v>
      </c>
      <c r="K405" s="10">
        <v>607.2</v>
      </c>
      <c r="L405" s="10">
        <v>327.0</v>
      </c>
      <c r="M405" s="10">
        <v>14.71</v>
      </c>
      <c r="N405" s="11">
        <f t="shared" si="1"/>
        <v>280</v>
      </c>
      <c r="O405" s="11">
        <f t="shared" si="2"/>
        <v>112.5766696</v>
      </c>
      <c r="P405" s="12">
        <f t="shared" si="3"/>
        <v>0.6074137137</v>
      </c>
      <c r="Q405" s="13">
        <f t="shared" si="50"/>
        <v>368.821607</v>
      </c>
      <c r="R405" s="14">
        <f t="shared" si="5"/>
        <v>4</v>
      </c>
      <c r="S405" s="14">
        <f t="shared" si="6"/>
        <v>1844.108035</v>
      </c>
      <c r="T405" s="14">
        <f t="shared" si="7"/>
        <v>3.037068569</v>
      </c>
      <c r="U405" s="15">
        <f t="shared" si="8"/>
        <v>1.317220025</v>
      </c>
    </row>
    <row r="406" hidden="1">
      <c r="A406" s="4" t="s">
        <v>555</v>
      </c>
      <c r="B406" s="4" t="s">
        <v>302</v>
      </c>
      <c r="C406" s="4">
        <v>1993.0</v>
      </c>
      <c r="D406" s="4"/>
      <c r="E406" s="4" t="b">
        <v>1</v>
      </c>
      <c r="F406" s="4" t="b">
        <v>0</v>
      </c>
      <c r="G406" s="4" t="b">
        <v>1</v>
      </c>
      <c r="H406" s="4">
        <v>300.0</v>
      </c>
      <c r="I406" s="4">
        <v>45.0</v>
      </c>
      <c r="J406" s="4">
        <v>566.0</v>
      </c>
      <c r="K406" s="4">
        <v>626.0</v>
      </c>
      <c r="L406" s="4">
        <v>341.5</v>
      </c>
      <c r="M406" s="4">
        <v>14.7</v>
      </c>
      <c r="N406" s="5">
        <f t="shared" si="1"/>
        <v>345</v>
      </c>
      <c r="O406" s="5">
        <f t="shared" si="2"/>
        <v>112.7813335</v>
      </c>
      <c r="P406" s="6">
        <f t="shared" si="3"/>
        <v>0.6113402562</v>
      </c>
      <c r="Q406" s="7">
        <f t="shared" si="50"/>
        <v>382.6990004</v>
      </c>
      <c r="R406" s="8">
        <f t="shared" si="5"/>
        <v>4</v>
      </c>
      <c r="S406" s="8">
        <f t="shared" si="6"/>
        <v>1913.495002</v>
      </c>
      <c r="T406" s="8">
        <f t="shared" si="7"/>
        <v>3.056701281</v>
      </c>
      <c r="U406" s="9">
        <f t="shared" si="8"/>
        <v>1.109272465</v>
      </c>
    </row>
    <row r="407" hidden="1">
      <c r="A407" s="10" t="s">
        <v>556</v>
      </c>
      <c r="B407" s="10" t="s">
        <v>283</v>
      </c>
      <c r="C407" s="10">
        <v>1993.0</v>
      </c>
      <c r="D407" s="10"/>
      <c r="E407" s="10" t="b">
        <v>1</v>
      </c>
      <c r="F407" s="10" t="b">
        <v>0</v>
      </c>
      <c r="G407" s="10" t="b">
        <v>1</v>
      </c>
      <c r="H407" s="10">
        <v>300.0</v>
      </c>
      <c r="I407" s="10">
        <v>20.0</v>
      </c>
      <c r="J407" s="16">
        <f>550+90</f>
        <v>640</v>
      </c>
      <c r="K407" s="16">
        <f>607.2+30.98</f>
        <v>638.18</v>
      </c>
      <c r="L407" s="10">
        <v>325.3</v>
      </c>
      <c r="M407" s="10">
        <v>14.71</v>
      </c>
      <c r="N407" s="11">
        <f t="shared" si="1"/>
        <v>320</v>
      </c>
      <c r="O407" s="11">
        <f t="shared" si="2"/>
        <v>101.6816392</v>
      </c>
      <c r="P407" s="12">
        <f t="shared" si="3"/>
        <v>0.6304273446</v>
      </c>
      <c r="Q407" s="13">
        <f t="shared" si="50"/>
        <v>402.3261228</v>
      </c>
      <c r="R407" s="14">
        <f t="shared" si="5"/>
        <v>4</v>
      </c>
      <c r="S407" s="14">
        <f t="shared" si="6"/>
        <v>2011.630614</v>
      </c>
      <c r="T407" s="14">
        <f t="shared" si="7"/>
        <v>3.152136723</v>
      </c>
      <c r="U407" s="15">
        <f t="shared" si="8"/>
        <v>1.257269134</v>
      </c>
    </row>
    <row r="408" hidden="1">
      <c r="A408" s="4" t="s">
        <v>557</v>
      </c>
      <c r="B408" s="4" t="s">
        <v>557</v>
      </c>
      <c r="C408" s="4">
        <v>1996.0</v>
      </c>
      <c r="D408" s="4"/>
      <c r="E408" s="4" t="b">
        <v>1</v>
      </c>
      <c r="F408" s="4" t="b">
        <v>0</v>
      </c>
      <c r="G408" s="4" t="b">
        <v>0</v>
      </c>
      <c r="H408" s="4">
        <v>1800.0</v>
      </c>
      <c r="I408" s="4">
        <v>0.0</v>
      </c>
      <c r="J408" s="4">
        <v>10958.0</v>
      </c>
      <c r="K408" s="4">
        <v>8896.4</v>
      </c>
      <c r="L408" s="4">
        <v>316.0</v>
      </c>
      <c r="M408" s="4">
        <v>13.79</v>
      </c>
      <c r="N408" s="5">
        <f t="shared" si="1"/>
        <v>1800</v>
      </c>
      <c r="O408" s="5">
        <f t="shared" si="2"/>
        <v>82.78703496</v>
      </c>
      <c r="P408" s="6">
        <f t="shared" si="3"/>
        <v>0.2424260042</v>
      </c>
      <c r="Q408" s="7">
        <f t="shared" si="50"/>
        <v>2156.718704</v>
      </c>
      <c r="R408" s="8">
        <f t="shared" si="5"/>
        <v>4</v>
      </c>
      <c r="S408" s="8">
        <f t="shared" si="6"/>
        <v>10783.59352</v>
      </c>
      <c r="T408" s="8">
        <f t="shared" si="7"/>
        <v>1.212130021</v>
      </c>
      <c r="U408" s="9">
        <f t="shared" si="8"/>
        <v>1.198177058</v>
      </c>
    </row>
    <row r="409" hidden="1">
      <c r="A409" s="10" t="s">
        <v>558</v>
      </c>
      <c r="B409" s="10" t="s">
        <v>518</v>
      </c>
      <c r="C409" s="10">
        <v>1988.0</v>
      </c>
      <c r="D409" s="10" t="b">
        <v>1</v>
      </c>
      <c r="E409" s="10" t="b">
        <v>1</v>
      </c>
      <c r="F409" s="10" t="b">
        <v>0</v>
      </c>
      <c r="G409" s="10" t="b">
        <v>0</v>
      </c>
      <c r="H409" s="10">
        <v>6077.0</v>
      </c>
      <c r="I409" s="10">
        <v>0.0</v>
      </c>
      <c r="J409" s="10">
        <v>3372.0</v>
      </c>
      <c r="K409" s="10">
        <v>2124.7</v>
      </c>
      <c r="L409" s="10">
        <v>443.3</v>
      </c>
      <c r="M409" s="10">
        <v>21.55</v>
      </c>
      <c r="N409" s="11">
        <f t="shared" si="1"/>
        <v>6077</v>
      </c>
      <c r="O409" s="11">
        <f t="shared" si="2"/>
        <v>64.25240307</v>
      </c>
      <c r="P409" s="12">
        <f t="shared" si="3"/>
        <v>2.559753074</v>
      </c>
      <c r="Q409" s="13">
        <f t="shared" ref="Q409:Q412" si="51">0.9*(0.00015*J409*L409*M409+797)+0.1*(43.1*POW(J409,0.549))</f>
        <v>5438.707357</v>
      </c>
      <c r="R409" s="14">
        <f t="shared" si="5"/>
        <v>4</v>
      </c>
      <c r="S409" s="14">
        <f t="shared" si="6"/>
        <v>27193.53678</v>
      </c>
      <c r="T409" s="14">
        <f t="shared" si="7"/>
        <v>12.79876537</v>
      </c>
      <c r="U409" s="15">
        <f t="shared" si="8"/>
        <v>0.8949658313</v>
      </c>
    </row>
    <row r="410" hidden="1">
      <c r="A410" s="4" t="s">
        <v>559</v>
      </c>
      <c r="B410" s="4" t="s">
        <v>241</v>
      </c>
      <c r="C410" s="4">
        <v>1993.0</v>
      </c>
      <c r="D410" s="4" t="b">
        <v>1</v>
      </c>
      <c r="E410" s="4" t="b">
        <v>1</v>
      </c>
      <c r="F410" s="4" t="b">
        <v>0</v>
      </c>
      <c r="G410" s="4" t="b">
        <v>1</v>
      </c>
      <c r="H410" s="4">
        <v>500.0</v>
      </c>
      <c r="I410" s="4">
        <v>1800.0</v>
      </c>
      <c r="J410" s="4">
        <v>167.0</v>
      </c>
      <c r="K410" s="4">
        <v>99.2</v>
      </c>
      <c r="L410" s="4">
        <v>450.5</v>
      </c>
      <c r="M410" s="4">
        <v>4.2</v>
      </c>
      <c r="N410" s="5">
        <f t="shared" si="1"/>
        <v>2300</v>
      </c>
      <c r="O410" s="5">
        <f t="shared" si="2"/>
        <v>60.57236409</v>
      </c>
      <c r="P410" s="6">
        <f t="shared" si="3"/>
        <v>8.382361837</v>
      </c>
      <c r="Q410" s="7">
        <f t="shared" si="51"/>
        <v>831.5302942</v>
      </c>
      <c r="R410" s="8">
        <f t="shared" si="5"/>
        <v>4</v>
      </c>
      <c r="S410" s="8">
        <f t="shared" si="6"/>
        <v>4157.651471</v>
      </c>
      <c r="T410" s="8">
        <f t="shared" si="7"/>
        <v>41.91180919</v>
      </c>
      <c r="U410" s="9">
        <f t="shared" si="8"/>
        <v>0.3615349105</v>
      </c>
    </row>
    <row r="411" hidden="1">
      <c r="A411" s="10" t="s">
        <v>560</v>
      </c>
      <c r="B411" s="10" t="s">
        <v>241</v>
      </c>
      <c r="C411" s="10">
        <v>1993.0</v>
      </c>
      <c r="D411" s="10" t="b">
        <v>1</v>
      </c>
      <c r="E411" s="10" t="b">
        <v>1</v>
      </c>
      <c r="F411" s="10" t="b">
        <v>0</v>
      </c>
      <c r="G411" s="10" t="b">
        <v>1</v>
      </c>
      <c r="H411" s="10">
        <v>500.0</v>
      </c>
      <c r="I411" s="10">
        <v>600.0</v>
      </c>
      <c r="J411" s="10">
        <v>143.0</v>
      </c>
      <c r="K411" s="10">
        <v>64.75</v>
      </c>
      <c r="L411" s="10">
        <v>368.0</v>
      </c>
      <c r="M411" s="10">
        <v>3.91</v>
      </c>
      <c r="N411" s="11">
        <f t="shared" si="1"/>
        <v>1100</v>
      </c>
      <c r="O411" s="11">
        <f t="shared" si="2"/>
        <v>46.17246475</v>
      </c>
      <c r="P411" s="12">
        <f t="shared" si="3"/>
        <v>12.52210869</v>
      </c>
      <c r="Q411" s="13">
        <f t="shared" si="51"/>
        <v>810.8065375</v>
      </c>
      <c r="R411" s="14">
        <f t="shared" si="5"/>
        <v>4</v>
      </c>
      <c r="S411" s="14">
        <f t="shared" si="6"/>
        <v>4054.032687</v>
      </c>
      <c r="T411" s="14">
        <f t="shared" si="7"/>
        <v>62.61054344</v>
      </c>
      <c r="U411" s="15">
        <f t="shared" si="8"/>
        <v>0.7370968523</v>
      </c>
    </row>
    <row r="412" hidden="1">
      <c r="A412" s="4" t="s">
        <v>561</v>
      </c>
      <c r="B412" s="4" t="s">
        <v>549</v>
      </c>
      <c r="C412" s="4">
        <v>1993.0</v>
      </c>
      <c r="D412" s="4" t="b">
        <v>1</v>
      </c>
      <c r="E412" s="4" t="b">
        <v>1</v>
      </c>
      <c r="F412" s="4" t="b">
        <v>0</v>
      </c>
      <c r="G412" s="4" t="b">
        <v>1</v>
      </c>
      <c r="H412" s="17"/>
      <c r="I412" s="4">
        <v>100.0</v>
      </c>
      <c r="J412" s="4">
        <v>209.1</v>
      </c>
      <c r="K412" s="4">
        <v>66.7</v>
      </c>
      <c r="L412" s="4">
        <v>481.0</v>
      </c>
      <c r="M412" s="4">
        <v>10.61</v>
      </c>
      <c r="N412" s="5">
        <f t="shared" si="1"/>
        <v>100</v>
      </c>
      <c r="O412" s="5">
        <f t="shared" si="2"/>
        <v>32.52753286</v>
      </c>
      <c r="P412" s="6">
        <f t="shared" si="3"/>
        <v>14.12798704</v>
      </c>
      <c r="Q412" s="7">
        <f t="shared" si="51"/>
        <v>942.3367355</v>
      </c>
      <c r="R412" s="8">
        <f t="shared" si="5"/>
        <v>4</v>
      </c>
      <c r="S412" s="8">
        <f t="shared" si="6"/>
        <v>4711.683678</v>
      </c>
      <c r="T412" s="8">
        <f t="shared" si="7"/>
        <v>70.6399352</v>
      </c>
      <c r="U412" s="9">
        <f t="shared" si="8"/>
        <v>9.423367355</v>
      </c>
    </row>
    <row r="413" hidden="1">
      <c r="A413" s="10" t="s">
        <v>562</v>
      </c>
      <c r="B413" s="10" t="s">
        <v>498</v>
      </c>
      <c r="C413" s="10">
        <v>1994.0</v>
      </c>
      <c r="D413" s="10"/>
      <c r="E413" s="10" t="b">
        <v>1</v>
      </c>
      <c r="F413" s="10" t="b">
        <v>0</v>
      </c>
      <c r="G413" s="10" t="b">
        <v>1</v>
      </c>
      <c r="H413" s="10">
        <v>750.0</v>
      </c>
      <c r="I413" s="10">
        <v>0.0</v>
      </c>
      <c r="J413" s="16">
        <f>1125*0.96</f>
        <v>1080</v>
      </c>
      <c r="K413" s="10">
        <v>853.18</v>
      </c>
      <c r="L413" s="10">
        <v>330.0</v>
      </c>
      <c r="M413" s="10">
        <v>17.63</v>
      </c>
      <c r="N413" s="11">
        <f t="shared" si="1"/>
        <v>750</v>
      </c>
      <c r="O413" s="11">
        <f t="shared" si="2"/>
        <v>80.55569223</v>
      </c>
      <c r="P413" s="12">
        <f t="shared" si="3"/>
        <v>0.6613407269</v>
      </c>
      <c r="Q413" s="13">
        <f>0.2*(8.17*POW(J413*M413,0.46))+0.8*(0.146*POW(J413*L413,0.639))</f>
        <v>564.2426814</v>
      </c>
      <c r="R413" s="14">
        <f t="shared" si="5"/>
        <v>4</v>
      </c>
      <c r="S413" s="14">
        <f t="shared" si="6"/>
        <v>2821.213407</v>
      </c>
      <c r="T413" s="14">
        <f t="shared" si="7"/>
        <v>3.306703634</v>
      </c>
      <c r="U413" s="15">
        <f t="shared" si="8"/>
        <v>0.7523235752</v>
      </c>
    </row>
    <row r="414" hidden="1">
      <c r="A414" s="4" t="s">
        <v>563</v>
      </c>
      <c r="B414" s="4" t="s">
        <v>518</v>
      </c>
      <c r="C414" s="4">
        <v>1988.0</v>
      </c>
      <c r="D414" s="4" t="b">
        <v>1</v>
      </c>
      <c r="E414" s="4" t="b">
        <v>1</v>
      </c>
      <c r="F414" s="4" t="b">
        <v>0</v>
      </c>
      <c r="G414" s="4" t="b">
        <v>0</v>
      </c>
      <c r="H414" s="4">
        <v>6077.0</v>
      </c>
      <c r="I414" s="4">
        <v>0.0</v>
      </c>
      <c r="J414" s="4">
        <v>3440.0</v>
      </c>
      <c r="K414" s="4">
        <v>2148.7</v>
      </c>
      <c r="L414" s="4">
        <v>448.3</v>
      </c>
      <c r="M414" s="4">
        <v>21.55</v>
      </c>
      <c r="N414" s="5">
        <f t="shared" si="1"/>
        <v>6077</v>
      </c>
      <c r="O414" s="5">
        <f t="shared" si="2"/>
        <v>63.69372734</v>
      </c>
      <c r="P414" s="6">
        <f t="shared" si="3"/>
        <v>2.597175509</v>
      </c>
      <c r="Q414" s="7">
        <f>0.9*(0.00015*J414*L414*M414+797)+0.1*(43.1*POW(J414,0.549))</f>
        <v>5580.551016</v>
      </c>
      <c r="R414" s="8">
        <f t="shared" si="5"/>
        <v>4</v>
      </c>
      <c r="S414" s="8">
        <f t="shared" si="6"/>
        <v>27902.75508</v>
      </c>
      <c r="T414" s="8">
        <f t="shared" si="7"/>
        <v>12.98587755</v>
      </c>
      <c r="U414" s="9">
        <f t="shared" si="8"/>
        <v>0.9183068976</v>
      </c>
    </row>
    <row r="415" hidden="1">
      <c r="A415" s="10" t="s">
        <v>564</v>
      </c>
      <c r="B415" s="10" t="s">
        <v>508</v>
      </c>
      <c r="C415" s="10">
        <v>1997.0</v>
      </c>
      <c r="D415" s="10"/>
      <c r="E415" s="10" t="b">
        <v>1</v>
      </c>
      <c r="F415" s="10" t="b">
        <v>0</v>
      </c>
      <c r="G415" s="10" t="b">
        <v>0</v>
      </c>
      <c r="H415" s="10">
        <v>2004.0</v>
      </c>
      <c r="I415" s="10">
        <v>0.0</v>
      </c>
      <c r="J415" s="10">
        <v>9750.0</v>
      </c>
      <c r="K415" s="10">
        <v>8316.0</v>
      </c>
      <c r="L415" s="10">
        <v>337.4</v>
      </c>
      <c r="M415" s="10">
        <v>25.69</v>
      </c>
      <c r="N415" s="11">
        <f t="shared" si="1"/>
        <v>2004</v>
      </c>
      <c r="O415" s="11">
        <f t="shared" si="2"/>
        <v>86.97394874</v>
      </c>
      <c r="P415" s="12">
        <f t="shared" si="3"/>
        <v>0.2649197251</v>
      </c>
      <c r="Q415" s="13">
        <f>0.2*(8.17*POW(J415*M415,0.46))+0.8*(0.146*POW(J415*L415,0.639))</f>
        <v>2203.072434</v>
      </c>
      <c r="R415" s="14">
        <f t="shared" si="5"/>
        <v>4</v>
      </c>
      <c r="S415" s="14">
        <f t="shared" si="6"/>
        <v>11015.36217</v>
      </c>
      <c r="T415" s="14">
        <f t="shared" si="7"/>
        <v>1.324598626</v>
      </c>
      <c r="U415" s="15">
        <f t="shared" si="8"/>
        <v>1.099337542</v>
      </c>
    </row>
    <row r="416" hidden="1">
      <c r="A416" s="4" t="s">
        <v>565</v>
      </c>
      <c r="B416" s="4" t="s">
        <v>439</v>
      </c>
      <c r="C416" s="4">
        <v>1994.0</v>
      </c>
      <c r="D416" s="4" t="b">
        <v>1</v>
      </c>
      <c r="E416" s="4" t="b">
        <v>1</v>
      </c>
      <c r="F416" s="4" t="b">
        <v>0</v>
      </c>
      <c r="G416" s="4" t="b">
        <v>1</v>
      </c>
      <c r="H416" s="4">
        <v>700.0</v>
      </c>
      <c r="I416" s="4">
        <v>0.0</v>
      </c>
      <c r="J416" s="4">
        <v>874.0</v>
      </c>
      <c r="K416" s="4">
        <v>432.0</v>
      </c>
      <c r="L416" s="4">
        <v>461.0</v>
      </c>
      <c r="M416" s="4">
        <v>11.5</v>
      </c>
      <c r="N416" s="5">
        <f t="shared" si="1"/>
        <v>700</v>
      </c>
      <c r="O416" s="5">
        <f t="shared" si="2"/>
        <v>50.40244882</v>
      </c>
      <c r="P416" s="6">
        <f t="shared" si="3"/>
        <v>3.519428109</v>
      </c>
      <c r="Q416" s="7">
        <f t="shared" ref="Q416:Q417" si="52">0.9*(0.00015*J416*L416*M416+797)+0.1*(43.1*POW(J416,0.549))</f>
        <v>1520.392943</v>
      </c>
      <c r="R416" s="8">
        <f t="shared" si="5"/>
        <v>4</v>
      </c>
      <c r="S416" s="8">
        <f t="shared" si="6"/>
        <v>7601.964716</v>
      </c>
      <c r="T416" s="8">
        <f t="shared" si="7"/>
        <v>17.59714055</v>
      </c>
      <c r="U416" s="9">
        <f t="shared" si="8"/>
        <v>2.171989919</v>
      </c>
    </row>
    <row r="417" hidden="1">
      <c r="A417" s="10" t="s">
        <v>566</v>
      </c>
      <c r="B417" s="10" t="s">
        <v>521</v>
      </c>
      <c r="C417" s="10">
        <v>1994.0</v>
      </c>
      <c r="D417" s="10" t="b">
        <v>1</v>
      </c>
      <c r="E417" s="10" t="b">
        <v>1</v>
      </c>
      <c r="F417" s="10" t="b">
        <v>0</v>
      </c>
      <c r="G417" s="10" t="b">
        <v>1</v>
      </c>
      <c r="H417" s="10">
        <v>2650.0</v>
      </c>
      <c r="I417" s="10">
        <v>500.0</v>
      </c>
      <c r="J417" s="10">
        <v>248.0</v>
      </c>
      <c r="K417" s="10">
        <v>121.5</v>
      </c>
      <c r="L417" s="10">
        <v>452.0</v>
      </c>
      <c r="M417" s="10">
        <v>3.98</v>
      </c>
      <c r="N417" s="11">
        <f t="shared" si="1"/>
        <v>3150</v>
      </c>
      <c r="O417" s="11">
        <f t="shared" si="2"/>
        <v>49.95787077</v>
      </c>
      <c r="P417" s="12">
        <f t="shared" si="3"/>
        <v>7.131322549</v>
      </c>
      <c r="Q417" s="13">
        <f t="shared" si="52"/>
        <v>866.4556897</v>
      </c>
      <c r="R417" s="14">
        <f t="shared" si="5"/>
        <v>4</v>
      </c>
      <c r="S417" s="14">
        <f t="shared" si="6"/>
        <v>4332.278448</v>
      </c>
      <c r="T417" s="14">
        <f t="shared" si="7"/>
        <v>35.65661274</v>
      </c>
      <c r="U417" s="15">
        <f t="shared" si="8"/>
        <v>0.2750652983</v>
      </c>
    </row>
    <row r="418" hidden="1">
      <c r="A418" s="4" t="s">
        <v>567</v>
      </c>
      <c r="B418" s="4" t="s">
        <v>553</v>
      </c>
      <c r="C418" s="4">
        <v>2000.0</v>
      </c>
      <c r="D418" s="4"/>
      <c r="E418" s="4" t="b">
        <v>1</v>
      </c>
      <c r="F418" s="4" t="b">
        <v>0</v>
      </c>
      <c r="G418" s="4" t="b">
        <v>0</v>
      </c>
      <c r="H418" s="4">
        <v>2200.0</v>
      </c>
      <c r="I418" s="4">
        <v>100.0</v>
      </c>
      <c r="J418" s="4">
        <v>3065.0</v>
      </c>
      <c r="K418" s="4">
        <v>3273.0</v>
      </c>
      <c r="L418" s="4">
        <v>318.4</v>
      </c>
      <c r="M418" s="4">
        <v>11.49</v>
      </c>
      <c r="N418" s="5">
        <f t="shared" si="1"/>
        <v>2300</v>
      </c>
      <c r="O418" s="5">
        <f t="shared" si="2"/>
        <v>108.891718</v>
      </c>
      <c r="P418" s="6">
        <f t="shared" si="3"/>
        <v>0.301364541</v>
      </c>
      <c r="Q418" s="7">
        <f t="shared" ref="Q418:Q419" si="53">0.2*(8.17*POW(J418*M418,0.46))+0.8*(0.146*POW(J418*L418,0.639))</f>
        <v>986.3661426</v>
      </c>
      <c r="R418" s="8">
        <f t="shared" si="5"/>
        <v>4</v>
      </c>
      <c r="S418" s="8">
        <f t="shared" si="6"/>
        <v>4931.830713</v>
      </c>
      <c r="T418" s="8">
        <f t="shared" si="7"/>
        <v>1.506822705</v>
      </c>
      <c r="U418" s="9">
        <f t="shared" si="8"/>
        <v>0.4288548446</v>
      </c>
    </row>
    <row r="419" hidden="1">
      <c r="A419" s="10" t="s">
        <v>568</v>
      </c>
      <c r="B419" s="10" t="s">
        <v>553</v>
      </c>
      <c r="C419" s="10">
        <v>2000.0</v>
      </c>
      <c r="D419" s="10"/>
      <c r="E419" s="10" t="b">
        <v>1</v>
      </c>
      <c r="F419" s="10" t="b">
        <v>0</v>
      </c>
      <c r="G419" s="10" t="b">
        <v>0</v>
      </c>
      <c r="H419" s="10">
        <v>2200.0</v>
      </c>
      <c r="I419" s="10">
        <v>0.0</v>
      </c>
      <c r="J419" s="10">
        <v>3016.0</v>
      </c>
      <c r="K419" s="10">
        <v>3172.0</v>
      </c>
      <c r="L419" s="10">
        <v>341.5</v>
      </c>
      <c r="M419" s="10">
        <v>16.08</v>
      </c>
      <c r="N419" s="11">
        <f t="shared" si="1"/>
        <v>2200</v>
      </c>
      <c r="O419" s="11">
        <f t="shared" si="2"/>
        <v>107.2460152</v>
      </c>
      <c r="P419" s="12">
        <f t="shared" si="3"/>
        <v>0.3297170034</v>
      </c>
      <c r="Q419" s="13">
        <f t="shared" si="53"/>
        <v>1045.862335</v>
      </c>
      <c r="R419" s="14">
        <f t="shared" si="5"/>
        <v>4</v>
      </c>
      <c r="S419" s="14">
        <f t="shared" si="6"/>
        <v>5229.311675</v>
      </c>
      <c r="T419" s="14">
        <f t="shared" si="7"/>
        <v>1.648585017</v>
      </c>
      <c r="U419" s="15">
        <f t="shared" si="8"/>
        <v>0.4753919704</v>
      </c>
    </row>
    <row r="420" hidden="1">
      <c r="A420" s="4" t="s">
        <v>569</v>
      </c>
      <c r="B420" s="4" t="s">
        <v>518</v>
      </c>
      <c r="C420" s="4">
        <v>1988.0</v>
      </c>
      <c r="D420" s="4" t="b">
        <v>1</v>
      </c>
      <c r="E420" s="4" t="b">
        <v>1</v>
      </c>
      <c r="F420" s="4" t="b">
        <v>0</v>
      </c>
      <c r="G420" s="4" t="b">
        <v>0</v>
      </c>
      <c r="H420" s="4">
        <v>6077.0</v>
      </c>
      <c r="I420" s="4">
        <v>0.0</v>
      </c>
      <c r="J420" s="4">
        <v>3527.0</v>
      </c>
      <c r="K420" s="4">
        <v>2173.6</v>
      </c>
      <c r="L420" s="4">
        <v>453.5</v>
      </c>
      <c r="M420" s="4">
        <v>21.55</v>
      </c>
      <c r="N420" s="5">
        <f t="shared" si="1"/>
        <v>6077</v>
      </c>
      <c r="O420" s="5">
        <f t="shared" si="2"/>
        <v>62.84250508</v>
      </c>
      <c r="P420" s="6">
        <f t="shared" si="3"/>
        <v>2.646566142</v>
      </c>
      <c r="Q420" s="7">
        <f>0.9*(0.00015*J420*L420*M420+797)+0.1*(43.1*POW(J420,0.549))</f>
        <v>5752.576167</v>
      </c>
      <c r="R420" s="8">
        <f t="shared" si="5"/>
        <v>4</v>
      </c>
      <c r="S420" s="8">
        <f t="shared" si="6"/>
        <v>28762.88083</v>
      </c>
      <c r="T420" s="8">
        <f t="shared" si="7"/>
        <v>13.23283071</v>
      </c>
      <c r="U420" s="9">
        <f t="shared" si="8"/>
        <v>0.9466144754</v>
      </c>
    </row>
    <row r="421" hidden="1">
      <c r="A421" s="10" t="s">
        <v>570</v>
      </c>
      <c r="B421" s="10" t="s">
        <v>231</v>
      </c>
      <c r="C421" s="10">
        <v>1995.0</v>
      </c>
      <c r="D421" s="10"/>
      <c r="E421" s="10" t="b">
        <v>1</v>
      </c>
      <c r="F421" s="10" t="b">
        <v>0</v>
      </c>
      <c r="G421" s="10" t="b">
        <v>1</v>
      </c>
      <c r="H421" s="10">
        <v>400.0</v>
      </c>
      <c r="I421" s="10">
        <v>130.0</v>
      </c>
      <c r="J421" s="10">
        <v>230.0</v>
      </c>
      <c r="K421" s="10">
        <v>86.3</v>
      </c>
      <c r="L421" s="10">
        <v>361.0</v>
      </c>
      <c r="M421" s="10">
        <v>7.94</v>
      </c>
      <c r="N421" s="11">
        <f t="shared" si="1"/>
        <v>530</v>
      </c>
      <c r="O421" s="11">
        <f t="shared" si="2"/>
        <v>38.26152562</v>
      </c>
      <c r="P421" s="12">
        <f t="shared" si="3"/>
        <v>2.48205731</v>
      </c>
      <c r="Q421" s="13">
        <f t="shared" ref="Q421:Q422" si="54">0.2*(8.17*POW(J421*M421,0.46))+0.8*(0.146*POW(J421*L421,0.639))</f>
        <v>214.2015458</v>
      </c>
      <c r="R421" s="14">
        <f t="shared" si="5"/>
        <v>4</v>
      </c>
      <c r="S421" s="14">
        <f t="shared" si="6"/>
        <v>1071.007729</v>
      </c>
      <c r="T421" s="14">
        <f t="shared" si="7"/>
        <v>12.41028655</v>
      </c>
      <c r="U421" s="15">
        <f t="shared" si="8"/>
        <v>0.40415386</v>
      </c>
    </row>
    <row r="422" hidden="1">
      <c r="A422" s="4" t="s">
        <v>571</v>
      </c>
      <c r="B422" s="4" t="s">
        <v>572</v>
      </c>
      <c r="C422" s="4">
        <v>2001.0</v>
      </c>
      <c r="D422" s="4"/>
      <c r="E422" s="4" t="b">
        <v>1</v>
      </c>
      <c r="F422" s="4" t="b">
        <v>0</v>
      </c>
      <c r="G422" s="4" t="b">
        <v>0</v>
      </c>
      <c r="H422" s="4">
        <v>3000.0</v>
      </c>
      <c r="I422" s="4">
        <v>0.0</v>
      </c>
      <c r="J422" s="4">
        <v>7087.0</v>
      </c>
      <c r="K422" s="4">
        <v>4378.81</v>
      </c>
      <c r="L422" s="4">
        <v>337.0</v>
      </c>
      <c r="M422" s="4">
        <v>19.31</v>
      </c>
      <c r="N422" s="5">
        <f t="shared" si="1"/>
        <v>3000</v>
      </c>
      <c r="O422" s="5">
        <f t="shared" si="2"/>
        <v>63.00470633</v>
      </c>
      <c r="P422" s="6">
        <f t="shared" si="3"/>
        <v>0.4034729478</v>
      </c>
      <c r="Q422" s="7">
        <f t="shared" si="54"/>
        <v>1766.731378</v>
      </c>
      <c r="R422" s="8">
        <f t="shared" si="5"/>
        <v>4</v>
      </c>
      <c r="S422" s="8">
        <f t="shared" si="6"/>
        <v>8833.656892</v>
      </c>
      <c r="T422" s="8">
        <f t="shared" si="7"/>
        <v>2.017364739</v>
      </c>
      <c r="U422" s="9">
        <f t="shared" si="8"/>
        <v>0.5889104595</v>
      </c>
    </row>
    <row r="423" hidden="1">
      <c r="A423" s="10" t="s">
        <v>573</v>
      </c>
      <c r="B423" s="10" t="s">
        <v>518</v>
      </c>
      <c r="C423" s="10">
        <v>1988.0</v>
      </c>
      <c r="D423" s="10" t="b">
        <v>1</v>
      </c>
      <c r="E423" s="10" t="b">
        <v>1</v>
      </c>
      <c r="F423" s="10" t="b">
        <v>0</v>
      </c>
      <c r="G423" s="10" t="b">
        <v>0</v>
      </c>
      <c r="H423" s="10">
        <v>6077.0</v>
      </c>
      <c r="I423" s="10">
        <v>0.0</v>
      </c>
      <c r="J423" s="10">
        <v>4400.0</v>
      </c>
      <c r="K423" s="10">
        <v>2215.8</v>
      </c>
      <c r="L423" s="10">
        <v>462.3</v>
      </c>
      <c r="M423" s="10">
        <v>21.55</v>
      </c>
      <c r="N423" s="11">
        <f t="shared" si="1"/>
        <v>6077</v>
      </c>
      <c r="O423" s="11">
        <f t="shared" si="2"/>
        <v>51.35198132</v>
      </c>
      <c r="P423" s="12">
        <f t="shared" si="3"/>
        <v>3.189059151</v>
      </c>
      <c r="Q423" s="13">
        <f>0.9*(0.00015*J423*L423*M423+797)+0.1*(43.1*POW(J423,0.549))</f>
        <v>7066.317266</v>
      </c>
      <c r="R423" s="14">
        <f t="shared" si="5"/>
        <v>4</v>
      </c>
      <c r="S423" s="14">
        <f t="shared" si="6"/>
        <v>35331.58633</v>
      </c>
      <c r="T423" s="14">
        <f t="shared" si="7"/>
        <v>15.94529575</v>
      </c>
      <c r="U423" s="15">
        <f t="shared" si="8"/>
        <v>1.162796983</v>
      </c>
    </row>
    <row r="424" hidden="1">
      <c r="A424" s="4" t="s">
        <v>574</v>
      </c>
      <c r="B424" s="4" t="s">
        <v>529</v>
      </c>
      <c r="C424" s="4">
        <v>1995.0</v>
      </c>
      <c r="D424" s="4"/>
      <c r="E424" s="4" t="b">
        <v>1</v>
      </c>
      <c r="F424" s="4" t="b">
        <v>0</v>
      </c>
      <c r="G424" s="4" t="b">
        <v>1</v>
      </c>
      <c r="H424" s="4">
        <v>400.0</v>
      </c>
      <c r="I424" s="4">
        <v>100.0</v>
      </c>
      <c r="J424" s="4">
        <v>47.0</v>
      </c>
      <c r="K424" s="4">
        <v>16.7</v>
      </c>
      <c r="L424" s="4">
        <v>343.0</v>
      </c>
      <c r="M424" s="4">
        <v>9.86</v>
      </c>
      <c r="N424" s="5">
        <f t="shared" si="1"/>
        <v>500</v>
      </c>
      <c r="O424" s="5">
        <f t="shared" si="2"/>
        <v>36.23246959</v>
      </c>
      <c r="P424" s="6">
        <f t="shared" si="3"/>
        <v>5.061614669</v>
      </c>
      <c r="Q424" s="7">
        <f t="shared" ref="Q424:Q425" si="55">0.2*(8.17*POW(J424*M424,0.46))+0.8*(0.146*POW(J424*L424,0.639))</f>
        <v>84.52896498</v>
      </c>
      <c r="R424" s="8">
        <f t="shared" si="5"/>
        <v>4</v>
      </c>
      <c r="S424" s="8">
        <f t="shared" si="6"/>
        <v>422.6448249</v>
      </c>
      <c r="T424" s="8">
        <f t="shared" si="7"/>
        <v>25.30807335</v>
      </c>
      <c r="U424" s="9">
        <f t="shared" si="8"/>
        <v>0.16905793</v>
      </c>
    </row>
    <row r="425" hidden="1">
      <c r="A425" s="10" t="s">
        <v>575</v>
      </c>
      <c r="B425" s="10" t="s">
        <v>575</v>
      </c>
      <c r="C425" s="10">
        <v>1995.0</v>
      </c>
      <c r="D425" s="10"/>
      <c r="E425" s="10" t="b">
        <v>1</v>
      </c>
      <c r="F425" s="10" t="b">
        <v>0</v>
      </c>
      <c r="G425" s="10" t="b">
        <v>1</v>
      </c>
      <c r="H425" s="10">
        <v>600.0</v>
      </c>
      <c r="I425" s="10">
        <v>0.0</v>
      </c>
      <c r="J425" s="10">
        <v>52.0</v>
      </c>
      <c r="K425" s="10">
        <v>16.7</v>
      </c>
      <c r="L425" s="10">
        <v>343.0</v>
      </c>
      <c r="M425" s="10">
        <v>10.34</v>
      </c>
      <c r="N425" s="11">
        <f t="shared" si="1"/>
        <v>600</v>
      </c>
      <c r="O425" s="11">
        <f t="shared" si="2"/>
        <v>32.74857828</v>
      </c>
      <c r="P425" s="12">
        <f t="shared" si="3"/>
        <v>5.406027563</v>
      </c>
      <c r="Q425" s="13">
        <f t="shared" si="55"/>
        <v>90.2806603</v>
      </c>
      <c r="R425" s="14">
        <f t="shared" si="5"/>
        <v>4</v>
      </c>
      <c r="S425" s="14">
        <f t="shared" si="6"/>
        <v>451.4033015</v>
      </c>
      <c r="T425" s="14">
        <f t="shared" si="7"/>
        <v>27.03013781</v>
      </c>
      <c r="U425" s="15">
        <f t="shared" si="8"/>
        <v>0.1504677672</v>
      </c>
    </row>
    <row r="426" hidden="1">
      <c r="A426" s="4" t="s">
        <v>576</v>
      </c>
      <c r="B426" s="4" t="s">
        <v>537</v>
      </c>
      <c r="C426" s="4">
        <v>1992.0</v>
      </c>
      <c r="D426" s="4" t="b">
        <v>1</v>
      </c>
      <c r="E426" s="4" t="b">
        <v>1</v>
      </c>
      <c r="F426" s="4" t="b">
        <v>0</v>
      </c>
      <c r="G426" s="4" t="b">
        <v>0</v>
      </c>
      <c r="H426" s="4">
        <v>5000.0</v>
      </c>
      <c r="I426" s="17"/>
      <c r="J426" s="4">
        <v>3449.0</v>
      </c>
      <c r="K426" s="4">
        <v>1961.7</v>
      </c>
      <c r="L426" s="4">
        <v>454.6</v>
      </c>
      <c r="M426" s="4">
        <v>21.45</v>
      </c>
      <c r="N426" s="5">
        <f t="shared" si="1"/>
        <v>5000</v>
      </c>
      <c r="O426" s="5">
        <f t="shared" si="2"/>
        <v>57.99876165</v>
      </c>
      <c r="P426" s="6">
        <f t="shared" si="3"/>
        <v>2.872445911</v>
      </c>
      <c r="Q426" s="7">
        <f>0.9*(0.00015*J426*L426*M426+797)+0.1*(43.1*POW(J426,0.549))</f>
        <v>5634.877144</v>
      </c>
      <c r="R426" s="8">
        <f t="shared" si="5"/>
        <v>4</v>
      </c>
      <c r="S426" s="8">
        <f t="shared" si="6"/>
        <v>28174.38572</v>
      </c>
      <c r="T426" s="8">
        <f t="shared" si="7"/>
        <v>14.36222956</v>
      </c>
      <c r="U426" s="9">
        <f t="shared" si="8"/>
        <v>1.126975429</v>
      </c>
    </row>
    <row r="427" hidden="1">
      <c r="A427" s="10" t="s">
        <v>577</v>
      </c>
      <c r="B427" s="10" t="s">
        <v>72</v>
      </c>
      <c r="C427" s="10">
        <v>2001.0</v>
      </c>
      <c r="D427" s="10"/>
      <c r="E427" s="10" t="b">
        <v>1</v>
      </c>
      <c r="F427" s="10" t="b">
        <v>0</v>
      </c>
      <c r="G427" s="10" t="b">
        <v>0</v>
      </c>
      <c r="H427" s="10">
        <v>470.0</v>
      </c>
      <c r="I427" s="10">
        <v>90.0</v>
      </c>
      <c r="J427" s="10">
        <v>1090.0</v>
      </c>
      <c r="K427" s="10">
        <v>1019.89</v>
      </c>
      <c r="L427" s="10">
        <v>319.99</v>
      </c>
      <c r="M427" s="10">
        <v>6.0</v>
      </c>
      <c r="N427" s="11">
        <f t="shared" si="1"/>
        <v>560</v>
      </c>
      <c r="O427" s="11">
        <f t="shared" si="2"/>
        <v>95.41269407</v>
      </c>
      <c r="P427" s="12">
        <f t="shared" si="3"/>
        <v>0.4898184412</v>
      </c>
      <c r="Q427" s="13">
        <f t="shared" ref="Q427:Q430" si="56">0.2*(8.17*POW(J427*M427,0.46))+0.8*(0.146*POW(J427*L427,0.639))</f>
        <v>499.56093</v>
      </c>
      <c r="R427" s="14">
        <f t="shared" si="5"/>
        <v>4</v>
      </c>
      <c r="S427" s="14">
        <f t="shared" si="6"/>
        <v>2497.80465</v>
      </c>
      <c r="T427" s="14">
        <f t="shared" si="7"/>
        <v>2.449092206</v>
      </c>
      <c r="U427" s="15">
        <f t="shared" si="8"/>
        <v>0.8920730893</v>
      </c>
    </row>
    <row r="428" hidden="1">
      <c r="A428" s="4" t="s">
        <v>578</v>
      </c>
      <c r="B428" s="4" t="s">
        <v>74</v>
      </c>
      <c r="C428" s="4">
        <v>2001.0</v>
      </c>
      <c r="D428" s="4"/>
      <c r="E428" s="4" t="b">
        <v>1</v>
      </c>
      <c r="F428" s="4" t="b">
        <v>0</v>
      </c>
      <c r="G428" s="4" t="b">
        <v>0</v>
      </c>
      <c r="H428" s="4">
        <v>450.0</v>
      </c>
      <c r="I428" s="4">
        <v>90.0</v>
      </c>
      <c r="J428" s="4">
        <v>1075.0</v>
      </c>
      <c r="K428" s="4">
        <v>990.47</v>
      </c>
      <c r="L428" s="4">
        <v>320.39</v>
      </c>
      <c r="M428" s="4">
        <v>5.44</v>
      </c>
      <c r="N428" s="5">
        <f t="shared" si="1"/>
        <v>540</v>
      </c>
      <c r="O428" s="5">
        <f t="shared" si="2"/>
        <v>93.95333158</v>
      </c>
      <c r="P428" s="6">
        <f t="shared" si="3"/>
        <v>0.4963662193</v>
      </c>
      <c r="Q428" s="7">
        <f t="shared" si="56"/>
        <v>491.6358492</v>
      </c>
      <c r="R428" s="8">
        <f t="shared" si="5"/>
        <v>4</v>
      </c>
      <c r="S428" s="8">
        <f t="shared" si="6"/>
        <v>2458.179246</v>
      </c>
      <c r="T428" s="8">
        <f t="shared" si="7"/>
        <v>2.481831096</v>
      </c>
      <c r="U428" s="9">
        <f t="shared" si="8"/>
        <v>0.9104367578</v>
      </c>
    </row>
    <row r="429" hidden="1">
      <c r="A429" s="10" t="s">
        <v>579</v>
      </c>
      <c r="B429" s="10" t="s">
        <v>579</v>
      </c>
      <c r="C429" s="10">
        <v>1996.0</v>
      </c>
      <c r="D429" s="10"/>
      <c r="E429" s="10" t="b">
        <v>0</v>
      </c>
      <c r="F429" s="10" t="b">
        <v>0</v>
      </c>
      <c r="G429" s="10" t="b">
        <v>1</v>
      </c>
      <c r="H429" s="16"/>
      <c r="I429" s="10">
        <v>0.0</v>
      </c>
      <c r="J429" s="10">
        <v>111.0</v>
      </c>
      <c r="K429" s="10">
        <v>27.8</v>
      </c>
      <c r="L429" s="10">
        <v>306.0</v>
      </c>
      <c r="M429" s="10">
        <v>1.1</v>
      </c>
      <c r="N429" s="11">
        <f t="shared" si="1"/>
        <v>0</v>
      </c>
      <c r="O429" s="11">
        <f t="shared" si="2"/>
        <v>25.53883841</v>
      </c>
      <c r="P429" s="12">
        <f t="shared" si="3"/>
        <v>3.837599044</v>
      </c>
      <c r="Q429" s="13">
        <f t="shared" si="56"/>
        <v>106.6852534</v>
      </c>
      <c r="R429" s="14">
        <f t="shared" si="5"/>
        <v>1.75</v>
      </c>
      <c r="S429" s="14">
        <f t="shared" si="6"/>
        <v>293.3844469</v>
      </c>
      <c r="T429" s="14">
        <f t="shared" si="7"/>
        <v>10.55339737</v>
      </c>
      <c r="U429" s="15" t="str">
        <f t="shared" si="8"/>
        <v>#N/A</v>
      </c>
    </row>
    <row r="430" hidden="1">
      <c r="A430" s="4" t="s">
        <v>580</v>
      </c>
      <c r="B430" s="4" t="s">
        <v>581</v>
      </c>
      <c r="C430" s="4">
        <v>1996.0</v>
      </c>
      <c r="D430" s="4"/>
      <c r="E430" s="4" t="b">
        <v>0</v>
      </c>
      <c r="F430" s="4" t="b">
        <v>0</v>
      </c>
      <c r="G430" s="4" t="b">
        <v>1</v>
      </c>
      <c r="H430" s="4">
        <v>100.0</v>
      </c>
      <c r="I430" s="4">
        <v>0.0</v>
      </c>
      <c r="J430" s="4">
        <v>4.5</v>
      </c>
      <c r="K430" s="4">
        <v>0.635</v>
      </c>
      <c r="L430" s="4">
        <v>317.0</v>
      </c>
      <c r="M430" s="4">
        <v>1.2</v>
      </c>
      <c r="N430" s="5">
        <f t="shared" si="1"/>
        <v>100</v>
      </c>
      <c r="O430" s="5">
        <f t="shared" si="2"/>
        <v>14.38932874</v>
      </c>
      <c r="P430" s="6">
        <f t="shared" si="3"/>
        <v>24.6551092</v>
      </c>
      <c r="Q430" s="7">
        <f t="shared" si="56"/>
        <v>15.65599434</v>
      </c>
      <c r="R430" s="8">
        <f t="shared" si="5"/>
        <v>1.75</v>
      </c>
      <c r="S430" s="8">
        <f t="shared" si="6"/>
        <v>43.05398444</v>
      </c>
      <c r="T430" s="8">
        <f t="shared" si="7"/>
        <v>67.8015503</v>
      </c>
      <c r="U430" s="9">
        <f t="shared" si="8"/>
        <v>0.1565599434</v>
      </c>
    </row>
    <row r="431" hidden="1">
      <c r="A431" s="10" t="s">
        <v>582</v>
      </c>
      <c r="B431" s="10" t="s">
        <v>583</v>
      </c>
      <c r="C431" s="10">
        <v>1993.0</v>
      </c>
      <c r="D431" s="10" t="b">
        <v>1</v>
      </c>
      <c r="E431" s="10" t="b">
        <v>1</v>
      </c>
      <c r="F431" s="10" t="b">
        <v>0</v>
      </c>
      <c r="G431" s="10" t="b">
        <v>0</v>
      </c>
      <c r="H431" s="10">
        <v>3500.0</v>
      </c>
      <c r="I431" s="10">
        <v>0.0</v>
      </c>
      <c r="J431" s="10">
        <v>1720.0</v>
      </c>
      <c r="K431" s="10">
        <v>1096.1</v>
      </c>
      <c r="L431" s="10">
        <v>446.5</v>
      </c>
      <c r="M431" s="10">
        <v>12.7</v>
      </c>
      <c r="N431" s="11">
        <f t="shared" si="1"/>
        <v>3500</v>
      </c>
      <c r="O431" s="11">
        <f t="shared" si="2"/>
        <v>64.98319406</v>
      </c>
      <c r="P431" s="12">
        <f t="shared" si="3"/>
        <v>2.090598272</v>
      </c>
      <c r="Q431" s="13">
        <f>0.9*(0.00015*J431*L431*M431+797)+0.1*(43.1*POW(J431,0.549))</f>
        <v>2291.504766</v>
      </c>
      <c r="R431" s="14">
        <f t="shared" si="5"/>
        <v>4</v>
      </c>
      <c r="S431" s="14">
        <f t="shared" si="6"/>
        <v>11457.52383</v>
      </c>
      <c r="T431" s="14">
        <f t="shared" si="7"/>
        <v>10.45299136</v>
      </c>
      <c r="U431" s="15">
        <f t="shared" si="8"/>
        <v>0.6547156474</v>
      </c>
    </row>
    <row r="432" hidden="1">
      <c r="A432" s="4" t="s">
        <v>584</v>
      </c>
      <c r="B432" s="4" t="s">
        <v>585</v>
      </c>
      <c r="C432" s="4">
        <v>2002.0</v>
      </c>
      <c r="D432" s="4"/>
      <c r="E432" s="4" t="b">
        <v>1</v>
      </c>
      <c r="F432" s="4" t="b">
        <v>0</v>
      </c>
      <c r="G432" s="4" t="b">
        <v>0</v>
      </c>
      <c r="H432" s="4">
        <v>1240.0</v>
      </c>
      <c r="I432" s="4">
        <v>0.0</v>
      </c>
      <c r="J432" s="4">
        <v>5330.0</v>
      </c>
      <c r="K432" s="4">
        <v>4152.0</v>
      </c>
      <c r="L432" s="4">
        <v>338.4</v>
      </c>
      <c r="M432" s="4">
        <v>26.66</v>
      </c>
      <c r="N432" s="5">
        <f t="shared" si="1"/>
        <v>1240</v>
      </c>
      <c r="O432" s="5">
        <f t="shared" si="2"/>
        <v>79.43455354</v>
      </c>
      <c r="P432" s="6">
        <f t="shared" si="3"/>
        <v>0.3721109048</v>
      </c>
      <c r="Q432" s="7">
        <f t="shared" ref="Q432:Q434" si="57">0.2*(8.17*POW(J432*M432,0.46))+0.8*(0.146*POW(J432*L432,0.639))</f>
        <v>1545.004477</v>
      </c>
      <c r="R432" s="8">
        <f t="shared" si="5"/>
        <v>4</v>
      </c>
      <c r="S432" s="8">
        <f t="shared" si="6"/>
        <v>7725.022383</v>
      </c>
      <c r="T432" s="8">
        <f t="shared" si="7"/>
        <v>1.860554524</v>
      </c>
      <c r="U432" s="9">
        <f t="shared" si="8"/>
        <v>1.245971352</v>
      </c>
    </row>
    <row r="433" hidden="1">
      <c r="A433" s="10" t="s">
        <v>586</v>
      </c>
      <c r="B433" s="10" t="s">
        <v>581</v>
      </c>
      <c r="C433" s="10">
        <v>1996.0</v>
      </c>
      <c r="D433" s="10"/>
      <c r="E433" s="10" t="b">
        <v>0</v>
      </c>
      <c r="F433" s="10" t="b">
        <v>0</v>
      </c>
      <c r="G433" s="10" t="b">
        <v>1</v>
      </c>
      <c r="H433" s="10">
        <v>100.0</v>
      </c>
      <c r="I433" s="10">
        <v>0.0</v>
      </c>
      <c r="J433" s="10">
        <v>4.3</v>
      </c>
      <c r="K433" s="10">
        <v>0.458</v>
      </c>
      <c r="L433" s="10">
        <v>324.0</v>
      </c>
      <c r="M433" s="10">
        <v>1.13</v>
      </c>
      <c r="N433" s="11">
        <f t="shared" si="1"/>
        <v>100</v>
      </c>
      <c r="O433" s="11">
        <f t="shared" si="2"/>
        <v>10.86116335</v>
      </c>
      <c r="P433" s="12">
        <f t="shared" si="3"/>
        <v>33.42007084</v>
      </c>
      <c r="Q433" s="13">
        <f t="shared" si="57"/>
        <v>15.30639244</v>
      </c>
      <c r="R433" s="14">
        <f t="shared" si="5"/>
        <v>1.75</v>
      </c>
      <c r="S433" s="14">
        <f t="shared" si="6"/>
        <v>42.09257922</v>
      </c>
      <c r="T433" s="14">
        <f t="shared" si="7"/>
        <v>91.9051948</v>
      </c>
      <c r="U433" s="15">
        <f t="shared" si="8"/>
        <v>0.1530639244</v>
      </c>
    </row>
    <row r="434" hidden="1">
      <c r="A434" s="4" t="s">
        <v>587</v>
      </c>
      <c r="B434" s="4" t="s">
        <v>581</v>
      </c>
      <c r="C434" s="4">
        <v>1996.0</v>
      </c>
      <c r="D434" s="4"/>
      <c r="E434" s="4" t="b">
        <v>0</v>
      </c>
      <c r="F434" s="4" t="b">
        <v>0</v>
      </c>
      <c r="G434" s="4" t="b">
        <v>1</v>
      </c>
      <c r="H434" s="4">
        <v>100.0</v>
      </c>
      <c r="I434" s="4">
        <v>0.0</v>
      </c>
      <c r="J434" s="4">
        <v>5.0</v>
      </c>
      <c r="K434" s="4">
        <v>0.42</v>
      </c>
      <c r="L434" s="4">
        <v>319.5</v>
      </c>
      <c r="M434" s="4">
        <v>1.03</v>
      </c>
      <c r="N434" s="5">
        <f t="shared" si="1"/>
        <v>100</v>
      </c>
      <c r="O434" s="5">
        <f t="shared" si="2"/>
        <v>8.565616164</v>
      </c>
      <c r="P434" s="6">
        <f t="shared" si="3"/>
        <v>39.25654866</v>
      </c>
      <c r="Q434" s="7">
        <f t="shared" si="57"/>
        <v>16.48775044</v>
      </c>
      <c r="R434" s="8">
        <f t="shared" si="5"/>
        <v>1.75</v>
      </c>
      <c r="S434" s="8">
        <f t="shared" si="6"/>
        <v>45.3413137</v>
      </c>
      <c r="T434" s="8">
        <f t="shared" si="7"/>
        <v>107.9555088</v>
      </c>
      <c r="U434" s="9">
        <f t="shared" si="8"/>
        <v>0.1648775044</v>
      </c>
    </row>
    <row r="435" hidden="1">
      <c r="A435" s="10" t="s">
        <v>588</v>
      </c>
      <c r="B435" s="10" t="s">
        <v>529</v>
      </c>
      <c r="C435" s="10">
        <v>1997.0</v>
      </c>
      <c r="D435" s="10" t="b">
        <v>1</v>
      </c>
      <c r="E435" s="10" t="b">
        <v>1</v>
      </c>
      <c r="F435" s="10" t="b">
        <v>0</v>
      </c>
      <c r="G435" s="10" t="b">
        <v>1</v>
      </c>
      <c r="H435" s="10">
        <v>400.0</v>
      </c>
      <c r="I435" s="10">
        <v>250.0</v>
      </c>
      <c r="J435" s="10">
        <v>40.0</v>
      </c>
      <c r="K435" s="10">
        <v>13.3</v>
      </c>
      <c r="L435" s="10">
        <v>483.0</v>
      </c>
      <c r="M435" s="10">
        <v>13.78</v>
      </c>
      <c r="N435" s="11">
        <f t="shared" si="1"/>
        <v>650</v>
      </c>
      <c r="O435" s="11">
        <f t="shared" si="2"/>
        <v>33.90556398</v>
      </c>
      <c r="P435" s="12">
        <f t="shared" si="3"/>
        <v>24.73684211</v>
      </c>
      <c r="Q435" s="18">
        <v>329.0</v>
      </c>
      <c r="R435" s="14">
        <f t="shared" si="5"/>
        <v>4</v>
      </c>
      <c r="S435" s="14">
        <f t="shared" si="6"/>
        <v>1645</v>
      </c>
      <c r="T435" s="14">
        <f t="shared" si="7"/>
        <v>123.6842105</v>
      </c>
      <c r="U435" s="15">
        <f t="shared" si="8"/>
        <v>0.5061538462</v>
      </c>
    </row>
    <row r="436" hidden="1">
      <c r="A436" s="4" t="s">
        <v>589</v>
      </c>
      <c r="B436" s="4" t="s">
        <v>241</v>
      </c>
      <c r="C436" s="4">
        <v>1998.0</v>
      </c>
      <c r="D436" s="4" t="b">
        <v>1</v>
      </c>
      <c r="E436" s="4" t="b">
        <v>1</v>
      </c>
      <c r="F436" s="4" t="b">
        <v>0</v>
      </c>
      <c r="G436" s="4" t="b">
        <v>1</v>
      </c>
      <c r="H436" s="4">
        <v>500.0</v>
      </c>
      <c r="I436" s="4">
        <v>2800.0</v>
      </c>
      <c r="J436" s="4">
        <v>277.0</v>
      </c>
      <c r="K436" s="4">
        <v>110.1</v>
      </c>
      <c r="L436" s="4">
        <v>465.5</v>
      </c>
      <c r="M436" s="4">
        <v>4.44</v>
      </c>
      <c r="N436" s="5">
        <f t="shared" si="1"/>
        <v>3300</v>
      </c>
      <c r="O436" s="5">
        <f t="shared" si="2"/>
        <v>40.53095838</v>
      </c>
      <c r="P436" s="6">
        <f t="shared" si="3"/>
        <v>8.075218183</v>
      </c>
      <c r="Q436" s="7">
        <f t="shared" ref="Q436:Q437" si="58">0.9*(0.00015*J436*L436*M436+797)+0.1*(43.1*POW(J436,0.549))</f>
        <v>889.081522</v>
      </c>
      <c r="R436" s="8">
        <f t="shared" si="5"/>
        <v>4</v>
      </c>
      <c r="S436" s="8">
        <f t="shared" si="6"/>
        <v>4445.40761</v>
      </c>
      <c r="T436" s="8">
        <f t="shared" si="7"/>
        <v>40.37609092</v>
      </c>
      <c r="U436" s="9">
        <f t="shared" si="8"/>
        <v>0.269418643</v>
      </c>
    </row>
    <row r="437" hidden="1">
      <c r="A437" s="10" t="s">
        <v>590</v>
      </c>
      <c r="B437" s="10" t="s">
        <v>591</v>
      </c>
      <c r="C437" s="10">
        <v>1998.0</v>
      </c>
      <c r="D437" s="10" t="b">
        <v>1</v>
      </c>
      <c r="E437" s="10" t="b">
        <v>1</v>
      </c>
      <c r="F437" s="10" t="b">
        <v>0</v>
      </c>
      <c r="G437" s="10" t="b">
        <v>1</v>
      </c>
      <c r="H437" s="20"/>
      <c r="I437" s="16"/>
      <c r="J437" s="10">
        <v>7000.0</v>
      </c>
      <c r="K437" s="10">
        <v>392.27</v>
      </c>
      <c r="L437" s="10">
        <v>925.0</v>
      </c>
      <c r="M437" s="10">
        <v>4.8</v>
      </c>
      <c r="N437" s="11">
        <f t="shared" si="1"/>
        <v>0</v>
      </c>
      <c r="O437" s="11">
        <f t="shared" si="2"/>
        <v>5.714343967</v>
      </c>
      <c r="P437" s="12">
        <f t="shared" si="3"/>
        <v>13.94336234</v>
      </c>
      <c r="Q437" s="13">
        <f t="shared" si="58"/>
        <v>5469.562745</v>
      </c>
      <c r="R437" s="14">
        <f t="shared" si="5"/>
        <v>4</v>
      </c>
      <c r="S437" s="14">
        <f t="shared" si="6"/>
        <v>27347.81373</v>
      </c>
      <c r="T437" s="14">
        <f t="shared" si="7"/>
        <v>69.7168117</v>
      </c>
      <c r="U437" s="15" t="str">
        <f t="shared" si="8"/>
        <v>#N/A</v>
      </c>
    </row>
    <row r="438" hidden="1">
      <c r="A438" s="4" t="s">
        <v>592</v>
      </c>
      <c r="B438" s="4" t="s">
        <v>508</v>
      </c>
      <c r="C438" s="4">
        <v>2004.0</v>
      </c>
      <c r="D438" s="4"/>
      <c r="E438" s="4" t="b">
        <v>1</v>
      </c>
      <c r="F438" s="4" t="b">
        <v>0</v>
      </c>
      <c r="G438" s="4" t="b">
        <v>0</v>
      </c>
      <c r="H438" s="4">
        <v>2004.0</v>
      </c>
      <c r="I438" s="4">
        <v>0.0</v>
      </c>
      <c r="J438" s="4">
        <v>9750.0</v>
      </c>
      <c r="K438" s="4">
        <v>7904.0</v>
      </c>
      <c r="L438" s="4">
        <v>337.2</v>
      </c>
      <c r="M438" s="4">
        <v>24.52</v>
      </c>
      <c r="N438" s="5">
        <f t="shared" si="1"/>
        <v>2004</v>
      </c>
      <c r="O438" s="5">
        <f t="shared" si="2"/>
        <v>82.66499409</v>
      </c>
      <c r="P438" s="6">
        <f t="shared" si="3"/>
        <v>0.2773121366</v>
      </c>
      <c r="Q438" s="7">
        <f>0.2*(8.17*POW(J438*M438,0.46))+0.8*(0.146*POW(J438*L438,0.639))</f>
        <v>2191.875128</v>
      </c>
      <c r="R438" s="8">
        <f t="shared" si="5"/>
        <v>4</v>
      </c>
      <c r="S438" s="8">
        <f t="shared" si="6"/>
        <v>10959.37564</v>
      </c>
      <c r="T438" s="8">
        <f t="shared" si="7"/>
        <v>1.386560683</v>
      </c>
      <c r="U438" s="9">
        <f t="shared" si="8"/>
        <v>1.093750064</v>
      </c>
    </row>
    <row r="439" hidden="1">
      <c r="A439" s="10" t="s">
        <v>593</v>
      </c>
      <c r="B439" s="10" t="s">
        <v>549</v>
      </c>
      <c r="C439" s="10">
        <v>1998.0</v>
      </c>
      <c r="D439" s="10" t="b">
        <v>1</v>
      </c>
      <c r="E439" s="10" t="b">
        <v>1</v>
      </c>
      <c r="F439" s="10" t="b">
        <v>0</v>
      </c>
      <c r="G439" s="10" t="b">
        <v>1</v>
      </c>
      <c r="H439" s="16"/>
      <c r="I439" s="10">
        <v>300.0</v>
      </c>
      <c r="J439" s="10">
        <v>184.6</v>
      </c>
      <c r="K439" s="10">
        <v>66.7</v>
      </c>
      <c r="L439" s="10">
        <v>492.0</v>
      </c>
      <c r="M439" s="10">
        <v>14.15</v>
      </c>
      <c r="N439" s="11">
        <f t="shared" si="1"/>
        <v>300</v>
      </c>
      <c r="O439" s="11">
        <f t="shared" si="2"/>
        <v>36.84456728</v>
      </c>
      <c r="P439" s="12">
        <f t="shared" si="3"/>
        <v>14.48898547</v>
      </c>
      <c r="Q439" s="13">
        <f>0.9*(0.00015*J439*L439*M439+797)+0.1*(43.1*POW(J439,0.549))</f>
        <v>966.415331</v>
      </c>
      <c r="R439" s="14">
        <f t="shared" si="5"/>
        <v>4</v>
      </c>
      <c r="S439" s="14">
        <f t="shared" si="6"/>
        <v>4832.076655</v>
      </c>
      <c r="T439" s="14">
        <f t="shared" si="7"/>
        <v>72.44492736</v>
      </c>
      <c r="U439" s="15">
        <f t="shared" si="8"/>
        <v>3.221384437</v>
      </c>
    </row>
    <row r="440" hidden="1">
      <c r="A440" s="4" t="s">
        <v>594</v>
      </c>
      <c r="B440" s="4" t="s">
        <v>321</v>
      </c>
      <c r="C440" s="4">
        <v>1999.0</v>
      </c>
      <c r="D440" s="4"/>
      <c r="E440" s="4" t="b">
        <v>1</v>
      </c>
      <c r="F440" s="4" t="b">
        <v>0</v>
      </c>
      <c r="G440" s="4" t="b">
        <v>1</v>
      </c>
      <c r="H440" s="4">
        <v>525.0</v>
      </c>
      <c r="I440" s="4">
        <v>200.0</v>
      </c>
      <c r="J440" s="4">
        <v>1436.0</v>
      </c>
      <c r="K440" s="4">
        <v>1834.0</v>
      </c>
      <c r="L440" s="4">
        <v>327.8</v>
      </c>
      <c r="M440" s="4">
        <v>15.69</v>
      </c>
      <c r="N440" s="5">
        <f t="shared" si="1"/>
        <v>725</v>
      </c>
      <c r="O440" s="5">
        <f t="shared" si="2"/>
        <v>130.2339505</v>
      </c>
      <c r="P440" s="6">
        <f t="shared" si="3"/>
        <v>0.358060273</v>
      </c>
      <c r="Q440" s="7">
        <f>0.2*(8.17*POW(J440*M440,0.46))+0.8*(0.146*POW(J440*L440,0.639))</f>
        <v>656.6825407</v>
      </c>
      <c r="R440" s="8">
        <f t="shared" si="5"/>
        <v>4</v>
      </c>
      <c r="S440" s="8">
        <f t="shared" si="6"/>
        <v>3283.412704</v>
      </c>
      <c r="T440" s="8">
        <f t="shared" si="7"/>
        <v>1.790301365</v>
      </c>
      <c r="U440" s="9">
        <f t="shared" si="8"/>
        <v>0.9057690217</v>
      </c>
    </row>
    <row r="441" hidden="1">
      <c r="A441" s="10" t="s">
        <v>595</v>
      </c>
      <c r="B441" s="10" t="s">
        <v>595</v>
      </c>
      <c r="C441" s="10">
        <v>1995.0</v>
      </c>
      <c r="D441" s="10" t="b">
        <v>1</v>
      </c>
      <c r="E441" s="10" t="b">
        <v>1</v>
      </c>
      <c r="F441" s="10" t="b">
        <v>0</v>
      </c>
      <c r="G441" s="10" t="b">
        <v>0</v>
      </c>
      <c r="H441" s="10">
        <v>5500.0</v>
      </c>
      <c r="I441" s="10">
        <v>0.0</v>
      </c>
      <c r="J441" s="10">
        <v>4524.0</v>
      </c>
      <c r="K441" s="10">
        <v>2891.3</v>
      </c>
      <c r="L441" s="10">
        <v>428.5</v>
      </c>
      <c r="M441" s="10">
        <v>15.51</v>
      </c>
      <c r="N441" s="11">
        <f t="shared" si="1"/>
        <v>5500</v>
      </c>
      <c r="O441" s="11">
        <f t="shared" si="2"/>
        <v>65.17032445</v>
      </c>
      <c r="P441" s="12">
        <f t="shared" si="3"/>
        <v>1.803404529</v>
      </c>
      <c r="Q441" s="13">
        <f>0.9*(0.00015*J441*L441*M441+797)+0.1*(43.1*POW(J441,0.549))</f>
        <v>5214.183516</v>
      </c>
      <c r="R441" s="14">
        <f t="shared" si="5"/>
        <v>4</v>
      </c>
      <c r="S441" s="14">
        <f t="shared" si="6"/>
        <v>26070.91758</v>
      </c>
      <c r="T441" s="14">
        <f t="shared" si="7"/>
        <v>9.017022647</v>
      </c>
      <c r="U441" s="15">
        <f t="shared" si="8"/>
        <v>0.9480333665</v>
      </c>
    </row>
    <row r="442" hidden="1">
      <c r="A442" s="4" t="s">
        <v>596</v>
      </c>
      <c r="B442" s="4" t="s">
        <v>543</v>
      </c>
      <c r="C442" s="4">
        <v>2004.0</v>
      </c>
      <c r="D442" s="4"/>
      <c r="E442" s="4" t="b">
        <v>1</v>
      </c>
      <c r="F442" s="4" t="b">
        <v>0</v>
      </c>
      <c r="G442" s="4" t="b">
        <v>0</v>
      </c>
      <c r="H442" s="4">
        <v>500.0</v>
      </c>
      <c r="I442" s="4">
        <v>0.0</v>
      </c>
      <c r="J442" s="4">
        <v>876.0</v>
      </c>
      <c r="K442" s="4">
        <v>765.5</v>
      </c>
      <c r="L442" s="4">
        <v>289.7</v>
      </c>
      <c r="M442" s="4">
        <v>5.44</v>
      </c>
      <c r="N442" s="5">
        <f t="shared" si="1"/>
        <v>500</v>
      </c>
      <c r="O442" s="5">
        <f t="shared" si="2"/>
        <v>89.10876241</v>
      </c>
      <c r="P442" s="6">
        <f t="shared" si="3"/>
        <v>0.5384647112</v>
      </c>
      <c r="Q442" s="7">
        <f t="shared" ref="Q442:Q445" si="59">0.2*(8.17*POW(J442*M442,0.46))+0.8*(0.146*POW(J442*L442,0.639))</f>
        <v>412.1947364</v>
      </c>
      <c r="R442" s="8">
        <f t="shared" si="5"/>
        <v>4</v>
      </c>
      <c r="S442" s="8">
        <f t="shared" si="6"/>
        <v>2060.973682</v>
      </c>
      <c r="T442" s="8">
        <f t="shared" si="7"/>
        <v>2.692323556</v>
      </c>
      <c r="U442" s="9">
        <f t="shared" si="8"/>
        <v>0.8243894729</v>
      </c>
    </row>
    <row r="443" hidden="1">
      <c r="A443" s="10" t="s">
        <v>597</v>
      </c>
      <c r="B443" s="10" t="s">
        <v>598</v>
      </c>
      <c r="C443" s="10">
        <v>1999.0</v>
      </c>
      <c r="D443" s="10"/>
      <c r="E443" s="10" t="b">
        <v>1</v>
      </c>
      <c r="F443" s="10" t="b">
        <v>0</v>
      </c>
      <c r="G443" s="10" t="b">
        <v>1</v>
      </c>
      <c r="H443" s="10">
        <v>500.0</v>
      </c>
      <c r="I443" s="10">
        <v>0.0</v>
      </c>
      <c r="J443" s="10">
        <v>95.0</v>
      </c>
      <c r="K443" s="10">
        <v>19.61</v>
      </c>
      <c r="L443" s="10">
        <v>328.0</v>
      </c>
      <c r="M443" s="10">
        <v>9.8</v>
      </c>
      <c r="N443" s="11">
        <f t="shared" si="1"/>
        <v>500</v>
      </c>
      <c r="O443" s="11">
        <f t="shared" si="2"/>
        <v>21.04908935</v>
      </c>
      <c r="P443" s="12">
        <f t="shared" si="3"/>
        <v>6.363852148</v>
      </c>
      <c r="Q443" s="13">
        <f t="shared" si="59"/>
        <v>124.7951406</v>
      </c>
      <c r="R443" s="14">
        <f t="shared" si="5"/>
        <v>4</v>
      </c>
      <c r="S443" s="14">
        <f t="shared" si="6"/>
        <v>623.9757031</v>
      </c>
      <c r="T443" s="14">
        <f t="shared" si="7"/>
        <v>31.81926074</v>
      </c>
      <c r="U443" s="15">
        <f t="shared" si="8"/>
        <v>0.2495902813</v>
      </c>
    </row>
    <row r="444" hidden="1">
      <c r="A444" s="4" t="s">
        <v>599</v>
      </c>
      <c r="B444" s="4" t="s">
        <v>600</v>
      </c>
      <c r="C444" s="4">
        <v>2000.0</v>
      </c>
      <c r="D444" s="4"/>
      <c r="E444" s="4" t="b">
        <v>1</v>
      </c>
      <c r="F444" s="4" t="b">
        <v>0</v>
      </c>
      <c r="G444" s="4" t="b">
        <v>1</v>
      </c>
      <c r="H444" s="4">
        <v>600.0</v>
      </c>
      <c r="I444" s="4">
        <v>0.0</v>
      </c>
      <c r="J444" s="4">
        <v>75.0</v>
      </c>
      <c r="K444" s="4">
        <v>19.61</v>
      </c>
      <c r="L444" s="4">
        <v>327.0</v>
      </c>
      <c r="M444" s="4">
        <v>9.6</v>
      </c>
      <c r="N444" s="5">
        <f t="shared" si="1"/>
        <v>600</v>
      </c>
      <c r="O444" s="5">
        <f t="shared" si="2"/>
        <v>26.66217984</v>
      </c>
      <c r="P444" s="6">
        <f t="shared" si="3"/>
        <v>5.519732621</v>
      </c>
      <c r="Q444" s="7">
        <f t="shared" si="59"/>
        <v>108.2419567</v>
      </c>
      <c r="R444" s="8">
        <f t="shared" si="5"/>
        <v>4</v>
      </c>
      <c r="S444" s="8">
        <f t="shared" si="6"/>
        <v>541.2097835</v>
      </c>
      <c r="T444" s="8">
        <f t="shared" si="7"/>
        <v>27.59866311</v>
      </c>
      <c r="U444" s="9">
        <f t="shared" si="8"/>
        <v>0.1804032612</v>
      </c>
    </row>
    <row r="445" hidden="1">
      <c r="A445" s="10" t="s">
        <v>601</v>
      </c>
      <c r="B445" s="10" t="s">
        <v>600</v>
      </c>
      <c r="C445" s="10">
        <v>2000.0</v>
      </c>
      <c r="D445" s="10" t="b">
        <v>1</v>
      </c>
      <c r="E445" s="10" t="b">
        <v>1</v>
      </c>
      <c r="F445" s="10" t="b">
        <v>0</v>
      </c>
      <c r="G445" s="10" t="b">
        <v>1</v>
      </c>
      <c r="H445" s="10">
        <v>600.0</v>
      </c>
      <c r="I445" s="10">
        <v>0.0</v>
      </c>
      <c r="J445" s="10">
        <v>80.0</v>
      </c>
      <c r="K445" s="10">
        <v>20.01</v>
      </c>
      <c r="L445" s="10">
        <v>333.4</v>
      </c>
      <c r="M445" s="10">
        <v>9.6</v>
      </c>
      <c r="N445" s="11">
        <f t="shared" si="1"/>
        <v>600</v>
      </c>
      <c r="O445" s="11">
        <f t="shared" si="2"/>
        <v>25.5056517</v>
      </c>
      <c r="P445" s="12">
        <f t="shared" si="3"/>
        <v>5.665363838</v>
      </c>
      <c r="Q445" s="13">
        <f t="shared" si="59"/>
        <v>113.3639304</v>
      </c>
      <c r="R445" s="14">
        <f t="shared" si="5"/>
        <v>4</v>
      </c>
      <c r="S445" s="14">
        <f t="shared" si="6"/>
        <v>566.819652</v>
      </c>
      <c r="T445" s="14">
        <f t="shared" si="7"/>
        <v>28.32681919</v>
      </c>
      <c r="U445" s="15">
        <f t="shared" si="8"/>
        <v>0.188939884</v>
      </c>
    </row>
    <row r="446" hidden="1">
      <c r="A446" s="4" t="s">
        <v>602</v>
      </c>
      <c r="B446" s="4" t="s">
        <v>241</v>
      </c>
      <c r="C446" s="4">
        <v>2000.0</v>
      </c>
      <c r="D446" s="4" t="b">
        <v>1</v>
      </c>
      <c r="E446" s="4" t="b">
        <v>1</v>
      </c>
      <c r="F446" s="4" t="b">
        <v>0</v>
      </c>
      <c r="G446" s="4" t="b">
        <v>1</v>
      </c>
      <c r="H446" s="4">
        <v>500.0</v>
      </c>
      <c r="I446" s="4">
        <v>1200.0</v>
      </c>
      <c r="J446" s="4">
        <v>142.0</v>
      </c>
      <c r="K446" s="4">
        <v>97.9</v>
      </c>
      <c r="L446" s="4">
        <v>446.4</v>
      </c>
      <c r="M446" s="4">
        <v>4.2</v>
      </c>
      <c r="N446" s="5">
        <f t="shared" si="1"/>
        <v>1700</v>
      </c>
      <c r="O446" s="5">
        <f t="shared" si="2"/>
        <v>70.30296969</v>
      </c>
      <c r="P446" s="6">
        <f t="shared" si="3"/>
        <v>8.362795356</v>
      </c>
      <c r="Q446" s="7">
        <f t="shared" ref="Q446:Q448" si="60">0.9*(0.00015*J446*L446*M446+797)+0.1*(43.1*POW(J446,0.549))</f>
        <v>818.7176654</v>
      </c>
      <c r="R446" s="8">
        <f t="shared" si="5"/>
        <v>4</v>
      </c>
      <c r="S446" s="8">
        <f t="shared" si="6"/>
        <v>4093.588327</v>
      </c>
      <c r="T446" s="8">
        <f t="shared" si="7"/>
        <v>41.81397678</v>
      </c>
      <c r="U446" s="9">
        <f t="shared" si="8"/>
        <v>0.4815986267</v>
      </c>
    </row>
    <row r="447" hidden="1">
      <c r="A447" s="10" t="s">
        <v>603</v>
      </c>
      <c r="B447" s="10" t="s">
        <v>241</v>
      </c>
      <c r="C447" s="10">
        <v>2000.0</v>
      </c>
      <c r="D447" s="10" t="b">
        <v>1</v>
      </c>
      <c r="E447" s="10" t="b">
        <v>1</v>
      </c>
      <c r="F447" s="10" t="b">
        <v>0</v>
      </c>
      <c r="G447" s="10" t="b">
        <v>1</v>
      </c>
      <c r="H447" s="10">
        <v>500.0</v>
      </c>
      <c r="I447" s="10">
        <v>1800.0</v>
      </c>
      <c r="J447" s="10">
        <v>168.0</v>
      </c>
      <c r="K447" s="10">
        <v>99.2</v>
      </c>
      <c r="L447" s="10">
        <v>451.0</v>
      </c>
      <c r="M447" s="10">
        <v>4.2</v>
      </c>
      <c r="N447" s="11">
        <f t="shared" si="1"/>
        <v>2300</v>
      </c>
      <c r="O447" s="11">
        <f t="shared" si="2"/>
        <v>60.2118143</v>
      </c>
      <c r="P447" s="12">
        <f t="shared" si="3"/>
        <v>8.38778558</v>
      </c>
      <c r="Q447" s="13">
        <f t="shared" si="60"/>
        <v>832.0683295</v>
      </c>
      <c r="R447" s="14">
        <f t="shared" si="5"/>
        <v>4</v>
      </c>
      <c r="S447" s="14">
        <f t="shared" si="6"/>
        <v>4160.341647</v>
      </c>
      <c r="T447" s="14">
        <f t="shared" si="7"/>
        <v>41.9389279</v>
      </c>
      <c r="U447" s="15">
        <f t="shared" si="8"/>
        <v>0.3617688389</v>
      </c>
    </row>
    <row r="448" hidden="1">
      <c r="A448" s="4" t="s">
        <v>604</v>
      </c>
      <c r="B448" s="4" t="s">
        <v>462</v>
      </c>
      <c r="C448" s="4">
        <v>1995.0</v>
      </c>
      <c r="D448" s="4" t="b">
        <v>1</v>
      </c>
      <c r="E448" s="4" t="b">
        <v>1</v>
      </c>
      <c r="F448" s="4" t="b">
        <v>0</v>
      </c>
      <c r="G448" s="4" t="b">
        <v>0</v>
      </c>
      <c r="H448" s="4">
        <v>4300.0</v>
      </c>
      <c r="I448" s="4">
        <v>1200.0</v>
      </c>
      <c r="J448" s="4">
        <v>1632.9</v>
      </c>
      <c r="K448" s="4">
        <v>1619.2</v>
      </c>
      <c r="L448" s="4">
        <v>463.0</v>
      </c>
      <c r="M448" s="4">
        <v>22.75</v>
      </c>
      <c r="N448" s="5">
        <f t="shared" si="1"/>
        <v>5500</v>
      </c>
      <c r="O448" s="5">
        <f t="shared" si="2"/>
        <v>101.116081</v>
      </c>
      <c r="P448" s="6">
        <f t="shared" si="3"/>
        <v>2.031574729</v>
      </c>
      <c r="Q448" s="7">
        <f t="shared" si="60"/>
        <v>3289.525801</v>
      </c>
      <c r="R448" s="8">
        <f t="shared" si="5"/>
        <v>4</v>
      </c>
      <c r="S448" s="8">
        <f t="shared" si="6"/>
        <v>16447.62901</v>
      </c>
      <c r="T448" s="8">
        <f t="shared" si="7"/>
        <v>10.15787364</v>
      </c>
      <c r="U448" s="9">
        <f t="shared" si="8"/>
        <v>0.5980956002</v>
      </c>
    </row>
    <row r="449" hidden="1">
      <c r="A449" s="10" t="s">
        <v>605</v>
      </c>
      <c r="B449" s="10" t="s">
        <v>297</v>
      </c>
      <c r="C449" s="10">
        <v>2005.0</v>
      </c>
      <c r="D449" s="10"/>
      <c r="E449" s="10" t="b">
        <v>1</v>
      </c>
      <c r="F449" s="10" t="b">
        <v>0</v>
      </c>
      <c r="G449" s="10" t="b">
        <v>0</v>
      </c>
      <c r="H449" s="10">
        <v>515.0</v>
      </c>
      <c r="I449" s="10">
        <v>300.0</v>
      </c>
      <c r="J449" s="10">
        <v>1070.0</v>
      </c>
      <c r="K449" s="10">
        <v>1830.0</v>
      </c>
      <c r="L449" s="10">
        <v>315.8</v>
      </c>
      <c r="M449" s="10">
        <v>16.6</v>
      </c>
      <c r="N449" s="11">
        <f t="shared" si="1"/>
        <v>815</v>
      </c>
      <c r="O449" s="11">
        <f t="shared" si="2"/>
        <v>174.4000621</v>
      </c>
      <c r="P449" s="12">
        <f t="shared" si="3"/>
        <v>0.2981746242</v>
      </c>
      <c r="Q449" s="13">
        <f t="shared" ref="Q449:Q450" si="61">0.2*(8.17*POW(J449*M449,0.46))+0.8*(0.146*POW(J449*L449,0.639))</f>
        <v>545.6595622</v>
      </c>
      <c r="R449" s="14">
        <f t="shared" si="5"/>
        <v>4</v>
      </c>
      <c r="S449" s="14">
        <f t="shared" si="6"/>
        <v>2728.297811</v>
      </c>
      <c r="T449" s="14">
        <f t="shared" si="7"/>
        <v>1.490873121</v>
      </c>
      <c r="U449" s="15">
        <f t="shared" si="8"/>
        <v>0.6695209353</v>
      </c>
    </row>
    <row r="450" hidden="1">
      <c r="A450" s="4" t="s">
        <v>606</v>
      </c>
      <c r="B450" s="4" t="s">
        <v>607</v>
      </c>
      <c r="C450" s="4">
        <v>2006.0</v>
      </c>
      <c r="D450" s="4"/>
      <c r="E450" s="4" t="b">
        <v>1</v>
      </c>
      <c r="F450" s="4" t="b">
        <v>0</v>
      </c>
      <c r="G450" s="4" t="b">
        <v>0</v>
      </c>
      <c r="H450" s="4">
        <v>205.0</v>
      </c>
      <c r="I450" s="4">
        <v>-20.0</v>
      </c>
      <c r="J450" s="4">
        <v>630.0</v>
      </c>
      <c r="K450" s="4">
        <v>482.63</v>
      </c>
      <c r="L450" s="4">
        <v>304.8</v>
      </c>
      <c r="M450" s="4">
        <v>6.14</v>
      </c>
      <c r="N450" s="5">
        <f t="shared" si="1"/>
        <v>185</v>
      </c>
      <c r="O450" s="5">
        <f t="shared" si="2"/>
        <v>78.11835467</v>
      </c>
      <c r="P450" s="6">
        <f t="shared" si="3"/>
        <v>0.7266162192</v>
      </c>
      <c r="Q450" s="7">
        <f t="shared" si="61"/>
        <v>350.6867859</v>
      </c>
      <c r="R450" s="8">
        <f t="shared" si="5"/>
        <v>4</v>
      </c>
      <c r="S450" s="8">
        <f t="shared" si="6"/>
        <v>1753.433929</v>
      </c>
      <c r="T450" s="8">
        <f t="shared" si="7"/>
        <v>3.633081096</v>
      </c>
      <c r="U450" s="9">
        <f t="shared" si="8"/>
        <v>1.895604248</v>
      </c>
    </row>
    <row r="451" hidden="1">
      <c r="A451" s="10" t="s">
        <v>608</v>
      </c>
      <c r="B451" s="10" t="s">
        <v>608</v>
      </c>
      <c r="C451" s="10">
        <v>1996.0</v>
      </c>
      <c r="D451" s="10" t="b">
        <v>1</v>
      </c>
      <c r="E451" s="10" t="b">
        <v>1</v>
      </c>
      <c r="F451" s="10" t="b">
        <v>0</v>
      </c>
      <c r="G451" s="10" t="b">
        <v>0</v>
      </c>
      <c r="H451" s="10">
        <v>1600.0</v>
      </c>
      <c r="I451" s="10">
        <v>0.0</v>
      </c>
      <c r="J451" s="10">
        <v>1296.0</v>
      </c>
      <c r="K451" s="10">
        <v>1145.0</v>
      </c>
      <c r="L451" s="10">
        <v>431.5</v>
      </c>
      <c r="M451" s="10">
        <v>11.0</v>
      </c>
      <c r="N451" s="11">
        <f t="shared" si="1"/>
        <v>1600</v>
      </c>
      <c r="O451" s="11">
        <f t="shared" si="2"/>
        <v>90.09066824</v>
      </c>
      <c r="P451" s="12">
        <f t="shared" si="3"/>
        <v>1.54427179</v>
      </c>
      <c r="Q451" s="13">
        <f t="shared" ref="Q451:Q453" si="62">0.9*(0.00015*J451*L451*M451+797)+0.1*(43.1*POW(J451,0.549))</f>
        <v>1768.1912</v>
      </c>
      <c r="R451" s="14">
        <f t="shared" si="5"/>
        <v>4</v>
      </c>
      <c r="S451" s="14">
        <f t="shared" si="6"/>
        <v>8840.956</v>
      </c>
      <c r="T451" s="14">
        <f t="shared" si="7"/>
        <v>7.721358952</v>
      </c>
      <c r="U451" s="15">
        <f t="shared" si="8"/>
        <v>1.1051195</v>
      </c>
    </row>
    <row r="452" hidden="1">
      <c r="A452" s="4" t="s">
        <v>609</v>
      </c>
      <c r="B452" s="4" t="s">
        <v>518</v>
      </c>
      <c r="C452" s="4">
        <v>1997.0</v>
      </c>
      <c r="D452" s="4" t="b">
        <v>1</v>
      </c>
      <c r="E452" s="4" t="b">
        <v>1</v>
      </c>
      <c r="F452" s="4" t="b">
        <v>0</v>
      </c>
      <c r="G452" s="4" t="b">
        <v>0</v>
      </c>
      <c r="H452" s="4">
        <v>6077.0</v>
      </c>
      <c r="I452" s="4">
        <v>0.0</v>
      </c>
      <c r="J452" s="4">
        <v>3589.0</v>
      </c>
      <c r="K452" s="4">
        <v>2227.2</v>
      </c>
      <c r="L452" s="4">
        <v>442.2</v>
      </c>
      <c r="M452" s="4">
        <v>20.74</v>
      </c>
      <c r="N452" s="5">
        <f t="shared" si="1"/>
        <v>6077</v>
      </c>
      <c r="O452" s="5">
        <f t="shared" si="2"/>
        <v>63.2797978</v>
      </c>
      <c r="P452" s="6">
        <f t="shared" si="3"/>
        <v>2.490353758</v>
      </c>
      <c r="Q452" s="7">
        <f t="shared" si="62"/>
        <v>5546.51589</v>
      </c>
      <c r="R452" s="8">
        <f t="shared" si="5"/>
        <v>4</v>
      </c>
      <c r="S452" s="8">
        <f t="shared" si="6"/>
        <v>27732.57945</v>
      </c>
      <c r="T452" s="8">
        <f t="shared" si="7"/>
        <v>12.45176879</v>
      </c>
      <c r="U452" s="9">
        <f t="shared" si="8"/>
        <v>0.9127062515</v>
      </c>
    </row>
    <row r="453" hidden="1">
      <c r="A453" s="10" t="s">
        <v>610</v>
      </c>
      <c r="B453" s="10" t="s">
        <v>518</v>
      </c>
      <c r="C453" s="10">
        <v>1997.0</v>
      </c>
      <c r="D453" s="10" t="b">
        <v>1</v>
      </c>
      <c r="E453" s="10" t="b">
        <v>1</v>
      </c>
      <c r="F453" s="10" t="b">
        <v>0</v>
      </c>
      <c r="G453" s="10" t="b">
        <v>0</v>
      </c>
      <c r="H453" s="10">
        <v>6077.0</v>
      </c>
      <c r="I453" s="10">
        <v>0.0</v>
      </c>
      <c r="J453" s="10">
        <v>3664.0</v>
      </c>
      <c r="K453" s="10">
        <v>2251.9</v>
      </c>
      <c r="L453" s="10">
        <v>447.1</v>
      </c>
      <c r="M453" s="10">
        <v>20.74</v>
      </c>
      <c r="N453" s="11">
        <f t="shared" si="1"/>
        <v>6077</v>
      </c>
      <c r="O453" s="11">
        <f t="shared" si="2"/>
        <v>62.67191412</v>
      </c>
      <c r="P453" s="12">
        <f t="shared" si="3"/>
        <v>2.528551999</v>
      </c>
      <c r="Q453" s="13">
        <f t="shared" si="62"/>
        <v>5694.046247</v>
      </c>
      <c r="R453" s="14">
        <f t="shared" si="5"/>
        <v>4</v>
      </c>
      <c r="S453" s="14">
        <f t="shared" si="6"/>
        <v>28470.23124</v>
      </c>
      <c r="T453" s="14">
        <f t="shared" si="7"/>
        <v>12.64276</v>
      </c>
      <c r="U453" s="15">
        <f t="shared" si="8"/>
        <v>0.9369830915</v>
      </c>
    </row>
    <row r="454" hidden="1">
      <c r="A454" s="4" t="s">
        <v>611</v>
      </c>
      <c r="B454" s="4" t="s">
        <v>607</v>
      </c>
      <c r="C454" s="4">
        <v>2006.0</v>
      </c>
      <c r="D454" s="4"/>
      <c r="E454" s="4" t="b">
        <v>1</v>
      </c>
      <c r="F454" s="4" t="b">
        <v>0</v>
      </c>
      <c r="G454" s="4" t="b">
        <v>0</v>
      </c>
      <c r="H454" s="4">
        <v>205.0</v>
      </c>
      <c r="I454" s="4">
        <v>-10.0</v>
      </c>
      <c r="J454" s="4">
        <v>760.0</v>
      </c>
      <c r="K454" s="4">
        <v>394.6</v>
      </c>
      <c r="L454" s="4">
        <v>299.2</v>
      </c>
      <c r="M454" s="4">
        <v>6.08</v>
      </c>
      <c r="N454" s="5">
        <f t="shared" si="1"/>
        <v>195</v>
      </c>
      <c r="O454" s="5">
        <f t="shared" si="2"/>
        <v>52.94473901</v>
      </c>
      <c r="P454" s="6">
        <f t="shared" si="3"/>
        <v>0.9847547898</v>
      </c>
      <c r="Q454" s="7">
        <f>0.2*(8.17*POW(J454*M454,0.46))+0.8*(0.146*POW(J454*L454,0.639))</f>
        <v>388.58424</v>
      </c>
      <c r="R454" s="8">
        <f t="shared" si="5"/>
        <v>4</v>
      </c>
      <c r="S454" s="8">
        <f t="shared" si="6"/>
        <v>1942.9212</v>
      </c>
      <c r="T454" s="8">
        <f t="shared" si="7"/>
        <v>4.923773949</v>
      </c>
      <c r="U454" s="9">
        <f t="shared" si="8"/>
        <v>1.992739693</v>
      </c>
    </row>
    <row r="455" hidden="1">
      <c r="A455" s="10" t="s">
        <v>612</v>
      </c>
      <c r="B455" s="10" t="s">
        <v>518</v>
      </c>
      <c r="C455" s="10">
        <v>1997.0</v>
      </c>
      <c r="D455" s="10" t="b">
        <v>1</v>
      </c>
      <c r="E455" s="10" t="b">
        <v>1</v>
      </c>
      <c r="F455" s="10" t="b">
        <v>0</v>
      </c>
      <c r="G455" s="10" t="b">
        <v>0</v>
      </c>
      <c r="H455" s="10">
        <v>6077.0</v>
      </c>
      <c r="I455" s="10">
        <v>0.0</v>
      </c>
      <c r="J455" s="10">
        <v>3753.0</v>
      </c>
      <c r="K455" s="10">
        <v>2278.1</v>
      </c>
      <c r="L455" s="10">
        <v>452.3</v>
      </c>
      <c r="M455" s="10">
        <v>20.74</v>
      </c>
      <c r="N455" s="11">
        <f t="shared" si="1"/>
        <v>6077</v>
      </c>
      <c r="O455" s="11">
        <f t="shared" si="2"/>
        <v>61.8975619</v>
      </c>
      <c r="P455" s="12">
        <f t="shared" si="3"/>
        <v>2.57463424</v>
      </c>
      <c r="Q455" s="13">
        <f>0.9*(0.00015*J455*L455*M455+797)+0.1*(43.1*POW(J455,0.549))</f>
        <v>5865.274263</v>
      </c>
      <c r="R455" s="14">
        <f t="shared" si="5"/>
        <v>4</v>
      </c>
      <c r="S455" s="14">
        <f t="shared" si="6"/>
        <v>29326.37132</v>
      </c>
      <c r="T455" s="14">
        <f t="shared" si="7"/>
        <v>12.8731712</v>
      </c>
      <c r="U455" s="15">
        <f t="shared" si="8"/>
        <v>0.965159497</v>
      </c>
    </row>
    <row r="456" hidden="1">
      <c r="A456" s="4" t="s">
        <v>613</v>
      </c>
      <c r="B456" s="4" t="s">
        <v>607</v>
      </c>
      <c r="C456" s="4">
        <v>2006.0</v>
      </c>
      <c r="D456" s="4"/>
      <c r="E456" s="4" t="b">
        <v>1</v>
      </c>
      <c r="F456" s="4" t="b">
        <v>0</v>
      </c>
      <c r="G456" s="4" t="b">
        <v>0</v>
      </c>
      <c r="H456" s="4">
        <v>205.0</v>
      </c>
      <c r="I456" s="4">
        <v>0.0</v>
      </c>
      <c r="J456" s="4">
        <v>760.0</v>
      </c>
      <c r="K456" s="4">
        <v>369.2</v>
      </c>
      <c r="L456" s="4">
        <v>288.5</v>
      </c>
      <c r="M456" s="4">
        <v>5.39</v>
      </c>
      <c r="N456" s="5">
        <f t="shared" si="1"/>
        <v>205</v>
      </c>
      <c r="O456" s="5">
        <f t="shared" si="2"/>
        <v>49.5367401</v>
      </c>
      <c r="P456" s="6">
        <f t="shared" si="3"/>
        <v>1.021660193</v>
      </c>
      <c r="Q456" s="7">
        <f>0.2*(8.17*POW(J456*M456,0.46))+0.8*(0.146*POW(J456*L456,0.639))</f>
        <v>377.1969432</v>
      </c>
      <c r="R456" s="8">
        <f t="shared" si="5"/>
        <v>4</v>
      </c>
      <c r="S456" s="8">
        <f t="shared" si="6"/>
        <v>1885.984716</v>
      </c>
      <c r="T456" s="8">
        <f t="shared" si="7"/>
        <v>5.108300964</v>
      </c>
      <c r="U456" s="9">
        <f t="shared" si="8"/>
        <v>1.839985089</v>
      </c>
    </row>
    <row r="457" hidden="1">
      <c r="A457" s="10" t="s">
        <v>614</v>
      </c>
      <c r="B457" s="10" t="s">
        <v>521</v>
      </c>
      <c r="C457" s="10">
        <v>2001.0</v>
      </c>
      <c r="D457" s="10" t="b">
        <v>1</v>
      </c>
      <c r="E457" s="10" t="b">
        <v>1</v>
      </c>
      <c r="F457" s="10" t="b">
        <v>0</v>
      </c>
      <c r="G457" s="10" t="b">
        <v>1</v>
      </c>
      <c r="H457" s="10">
        <v>2650.0</v>
      </c>
      <c r="I457" s="10">
        <v>-650.0</v>
      </c>
      <c r="J457" s="10">
        <v>285.0</v>
      </c>
      <c r="K457" s="10">
        <v>137.2</v>
      </c>
      <c r="L457" s="10">
        <v>446.8</v>
      </c>
      <c r="M457" s="10">
        <v>3.62</v>
      </c>
      <c r="N457" s="11">
        <f t="shared" si="1"/>
        <v>2000</v>
      </c>
      <c r="O457" s="11">
        <f t="shared" si="2"/>
        <v>49.08949614</v>
      </c>
      <c r="P457" s="12">
        <f t="shared" si="3"/>
        <v>6.381279042</v>
      </c>
      <c r="Q457" s="13">
        <f t="shared" ref="Q457:Q459" si="63">0.9*(0.00015*J457*L457*M457+797)+0.1*(43.1*POW(J457,0.549))</f>
        <v>875.5114846</v>
      </c>
      <c r="R457" s="14">
        <f t="shared" si="5"/>
        <v>4</v>
      </c>
      <c r="S457" s="14">
        <f t="shared" si="6"/>
        <v>4377.557423</v>
      </c>
      <c r="T457" s="14">
        <f t="shared" si="7"/>
        <v>31.90639521</v>
      </c>
      <c r="U457" s="15">
        <f t="shared" si="8"/>
        <v>0.4377557423</v>
      </c>
    </row>
    <row r="458" hidden="1">
      <c r="A458" s="4" t="s">
        <v>615</v>
      </c>
      <c r="B458" s="4" t="s">
        <v>518</v>
      </c>
      <c r="C458" s="4">
        <v>1997.0</v>
      </c>
      <c r="D458" s="4" t="b">
        <v>1</v>
      </c>
      <c r="E458" s="4" t="b">
        <v>1</v>
      </c>
      <c r="F458" s="4" t="b">
        <v>0</v>
      </c>
      <c r="G458" s="4" t="b">
        <v>0</v>
      </c>
      <c r="H458" s="4">
        <v>6077.0</v>
      </c>
      <c r="I458" s="4">
        <v>0.0</v>
      </c>
      <c r="J458" s="4">
        <v>4686.0</v>
      </c>
      <c r="K458" s="4">
        <v>2321.9</v>
      </c>
      <c r="L458" s="4">
        <v>461.0</v>
      </c>
      <c r="M458" s="4">
        <v>20.74</v>
      </c>
      <c r="N458" s="5">
        <f t="shared" si="1"/>
        <v>6077</v>
      </c>
      <c r="O458" s="5">
        <f t="shared" si="2"/>
        <v>50.52665531</v>
      </c>
      <c r="P458" s="6">
        <f t="shared" si="3"/>
        <v>3.106161751</v>
      </c>
      <c r="Q458" s="7">
        <f t="shared" si="63"/>
        <v>7212.19697</v>
      </c>
      <c r="R458" s="8">
        <f t="shared" si="5"/>
        <v>4</v>
      </c>
      <c r="S458" s="8">
        <f t="shared" si="6"/>
        <v>36060.98485</v>
      </c>
      <c r="T458" s="8">
        <f t="shared" si="7"/>
        <v>15.53080876</v>
      </c>
      <c r="U458" s="9">
        <f t="shared" si="8"/>
        <v>1.1868022</v>
      </c>
    </row>
    <row r="459" hidden="1">
      <c r="A459" s="10" t="s">
        <v>616</v>
      </c>
      <c r="B459" s="10" t="s">
        <v>617</v>
      </c>
      <c r="C459" s="10">
        <v>2001.0</v>
      </c>
      <c r="D459" s="10" t="b">
        <v>1</v>
      </c>
      <c r="E459" s="10" t="b">
        <v>1</v>
      </c>
      <c r="F459" s="10" t="b">
        <v>0</v>
      </c>
      <c r="G459" s="10" t="b">
        <v>1</v>
      </c>
      <c r="H459" s="10">
        <v>1500.0</v>
      </c>
      <c r="I459" s="10">
        <v>0.0</v>
      </c>
      <c r="J459" s="10">
        <v>242.0</v>
      </c>
      <c r="K459" s="10">
        <v>98.1</v>
      </c>
      <c r="L459" s="10">
        <v>463.0</v>
      </c>
      <c r="M459" s="10">
        <v>7.92</v>
      </c>
      <c r="N459" s="11">
        <f t="shared" si="1"/>
        <v>1500</v>
      </c>
      <c r="O459" s="11">
        <f t="shared" si="2"/>
        <v>41.33642984</v>
      </c>
      <c r="P459" s="12">
        <f t="shared" si="3"/>
        <v>9.427506899</v>
      </c>
      <c r="Q459" s="13">
        <f t="shared" si="63"/>
        <v>924.8384268</v>
      </c>
      <c r="R459" s="14">
        <f t="shared" si="5"/>
        <v>4</v>
      </c>
      <c r="S459" s="14">
        <f t="shared" si="6"/>
        <v>4624.192134</v>
      </c>
      <c r="T459" s="14">
        <f t="shared" si="7"/>
        <v>47.1375345</v>
      </c>
      <c r="U459" s="15">
        <f t="shared" si="8"/>
        <v>0.6165589512</v>
      </c>
    </row>
    <row r="460" hidden="1">
      <c r="A460" s="4" t="s">
        <v>618</v>
      </c>
      <c r="B460" s="4" t="s">
        <v>154</v>
      </c>
      <c r="C460" s="4">
        <v>2002.0</v>
      </c>
      <c r="D460" s="4"/>
      <c r="E460" s="4" t="b">
        <v>1</v>
      </c>
      <c r="F460" s="4" t="b">
        <v>0</v>
      </c>
      <c r="G460" s="4" t="b">
        <v>1</v>
      </c>
      <c r="H460" s="4">
        <v>150.0</v>
      </c>
      <c r="I460" s="4">
        <v>100.0</v>
      </c>
      <c r="J460" s="4">
        <v>130.0</v>
      </c>
      <c r="K460" s="4">
        <v>67.5</v>
      </c>
      <c r="L460" s="4">
        <v>336.0</v>
      </c>
      <c r="M460" s="4">
        <v>4.95</v>
      </c>
      <c r="N460" s="5">
        <f t="shared" si="1"/>
        <v>250</v>
      </c>
      <c r="O460" s="5">
        <f t="shared" si="2"/>
        <v>52.94680321</v>
      </c>
      <c r="P460" s="6">
        <f t="shared" si="3"/>
        <v>2.071018803</v>
      </c>
      <c r="Q460" s="7">
        <f>0.2*(8.17*POW(J460*M460,0.46))+0.8*(0.146*POW(J460*L460,0.639))</f>
        <v>139.7937692</v>
      </c>
      <c r="R460" s="8">
        <f t="shared" si="5"/>
        <v>4</v>
      </c>
      <c r="S460" s="8">
        <f t="shared" si="6"/>
        <v>698.9688459</v>
      </c>
      <c r="T460" s="8">
        <f t="shared" si="7"/>
        <v>10.35509401</v>
      </c>
      <c r="U460" s="9">
        <f t="shared" si="8"/>
        <v>0.5591750767</v>
      </c>
    </row>
    <row r="461" hidden="1">
      <c r="A461" s="10" t="s">
        <v>619</v>
      </c>
      <c r="B461" s="10" t="s">
        <v>537</v>
      </c>
      <c r="C461" s="10">
        <v>1998.0</v>
      </c>
      <c r="D461" s="10" t="b">
        <v>1</v>
      </c>
      <c r="E461" s="10" t="b">
        <v>1</v>
      </c>
      <c r="F461" s="10" t="b">
        <v>0</v>
      </c>
      <c r="G461" s="10" t="b">
        <v>0</v>
      </c>
      <c r="H461" s="10">
        <v>5000.0</v>
      </c>
      <c r="I461" s="16"/>
      <c r="J461" s="10">
        <v>3449.0</v>
      </c>
      <c r="K461" s="10">
        <v>2313.0</v>
      </c>
      <c r="L461" s="10">
        <v>460.7</v>
      </c>
      <c r="M461" s="10">
        <v>22.06</v>
      </c>
      <c r="N461" s="11">
        <f t="shared" si="1"/>
        <v>5000</v>
      </c>
      <c r="O461" s="11">
        <f t="shared" si="2"/>
        <v>68.38514334</v>
      </c>
      <c r="P461" s="12">
        <f t="shared" si="3"/>
        <v>2.519088165</v>
      </c>
      <c r="Q461" s="13">
        <f>0.9*(0.00015*J461*L461*M461+797)+0.1*(43.1*POW(J461,0.549))</f>
        <v>5826.650926</v>
      </c>
      <c r="R461" s="14">
        <f t="shared" si="5"/>
        <v>4</v>
      </c>
      <c r="S461" s="14">
        <f t="shared" si="6"/>
        <v>29133.25463</v>
      </c>
      <c r="T461" s="14">
        <f t="shared" si="7"/>
        <v>12.59544083</v>
      </c>
      <c r="U461" s="15">
        <f t="shared" si="8"/>
        <v>1.165330185</v>
      </c>
    </row>
    <row r="462" hidden="1">
      <c r="A462" s="4" t="s">
        <v>620</v>
      </c>
      <c r="B462" s="4" t="s">
        <v>498</v>
      </c>
      <c r="C462" s="4">
        <v>2003.0</v>
      </c>
      <c r="D462" s="4"/>
      <c r="E462" s="4" t="b">
        <v>1</v>
      </c>
      <c r="F462" s="4" t="b">
        <v>0</v>
      </c>
      <c r="G462" s="4" t="b">
        <v>1</v>
      </c>
      <c r="H462" s="4">
        <v>750.0</v>
      </c>
      <c r="I462" s="4">
        <v>0.0</v>
      </c>
      <c r="J462" s="4">
        <v>1125.0</v>
      </c>
      <c r="K462" s="4">
        <v>912.02</v>
      </c>
      <c r="L462" s="4">
        <v>350.0</v>
      </c>
      <c r="M462" s="4">
        <v>17.81</v>
      </c>
      <c r="N462" s="5">
        <f t="shared" si="1"/>
        <v>750</v>
      </c>
      <c r="O462" s="5">
        <f t="shared" si="2"/>
        <v>82.66680692</v>
      </c>
      <c r="P462" s="6">
        <f t="shared" si="3"/>
        <v>0.6523495726</v>
      </c>
      <c r="Q462" s="7">
        <f t="shared" ref="Q462:Q465" si="64">0.2*(8.17*POW(J462*M462,0.46))+0.8*(0.146*POW(J462*L462,0.639))</f>
        <v>594.9558572</v>
      </c>
      <c r="R462" s="8">
        <f t="shared" si="5"/>
        <v>4</v>
      </c>
      <c r="S462" s="8">
        <f t="shared" si="6"/>
        <v>2974.779286</v>
      </c>
      <c r="T462" s="8">
        <f t="shared" si="7"/>
        <v>3.261747863</v>
      </c>
      <c r="U462" s="9">
        <f t="shared" si="8"/>
        <v>0.7932744762</v>
      </c>
    </row>
    <row r="463" hidden="1">
      <c r="A463" s="10" t="s">
        <v>621</v>
      </c>
      <c r="B463" s="10" t="s">
        <v>543</v>
      </c>
      <c r="C463" s="10">
        <v>2004.0</v>
      </c>
      <c r="D463" s="10"/>
      <c r="E463" s="10" t="b">
        <v>1</v>
      </c>
      <c r="F463" s="10" t="b">
        <v>0</v>
      </c>
      <c r="G463" s="10" t="b">
        <v>1</v>
      </c>
      <c r="H463" s="10">
        <v>500.0</v>
      </c>
      <c r="I463" s="10">
        <v>0.0</v>
      </c>
      <c r="J463" s="10">
        <v>905.0</v>
      </c>
      <c r="K463" s="10">
        <v>725.0</v>
      </c>
      <c r="L463" s="10">
        <v>295.9</v>
      </c>
      <c r="M463" s="10">
        <v>5.85</v>
      </c>
      <c r="N463" s="11">
        <f t="shared" si="1"/>
        <v>500</v>
      </c>
      <c r="O463" s="11">
        <f t="shared" si="2"/>
        <v>81.68997262</v>
      </c>
      <c r="P463" s="12">
        <f t="shared" si="3"/>
        <v>0.5900342154</v>
      </c>
      <c r="Q463" s="13">
        <f t="shared" si="64"/>
        <v>427.7748062</v>
      </c>
      <c r="R463" s="14">
        <f t="shared" si="5"/>
        <v>4</v>
      </c>
      <c r="S463" s="14">
        <f t="shared" si="6"/>
        <v>2138.874031</v>
      </c>
      <c r="T463" s="14">
        <f t="shared" si="7"/>
        <v>2.950171077</v>
      </c>
      <c r="U463" s="15">
        <f t="shared" si="8"/>
        <v>0.8555496123</v>
      </c>
    </row>
    <row r="464" hidden="1">
      <c r="A464" s="4" t="s">
        <v>622</v>
      </c>
      <c r="B464" s="4" t="s">
        <v>623</v>
      </c>
      <c r="C464" s="4">
        <v>2004.0</v>
      </c>
      <c r="D464" s="4"/>
      <c r="E464" s="4" t="b">
        <v>1</v>
      </c>
      <c r="F464" s="4" t="b">
        <v>0</v>
      </c>
      <c r="G464" s="4" t="b">
        <v>1</v>
      </c>
      <c r="H464" s="4">
        <v>500.0</v>
      </c>
      <c r="I464" s="4">
        <v>0.0</v>
      </c>
      <c r="J464" s="4">
        <v>480.0</v>
      </c>
      <c r="K464" s="4">
        <v>294.3</v>
      </c>
      <c r="L464" s="4">
        <v>359.0</v>
      </c>
      <c r="M464" s="4">
        <v>15.69</v>
      </c>
      <c r="N464" s="5">
        <f t="shared" si="1"/>
        <v>500</v>
      </c>
      <c r="O464" s="5">
        <f t="shared" si="2"/>
        <v>62.52135013</v>
      </c>
      <c r="P464" s="6">
        <f t="shared" si="3"/>
        <v>1.217528868</v>
      </c>
      <c r="Q464" s="7">
        <f t="shared" si="64"/>
        <v>358.3187458</v>
      </c>
      <c r="R464" s="8">
        <f t="shared" si="5"/>
        <v>4</v>
      </c>
      <c r="S464" s="8">
        <f t="shared" si="6"/>
        <v>1791.593729</v>
      </c>
      <c r="T464" s="8">
        <f t="shared" si="7"/>
        <v>6.087644338</v>
      </c>
      <c r="U464" s="9">
        <f t="shared" si="8"/>
        <v>0.7166374915</v>
      </c>
    </row>
    <row r="465" hidden="1">
      <c r="A465" s="10" t="s">
        <v>624</v>
      </c>
      <c r="B465" s="10" t="s">
        <v>231</v>
      </c>
      <c r="C465" s="10">
        <v>2004.0</v>
      </c>
      <c r="D465" s="10"/>
      <c r="E465" s="10" t="b">
        <v>1</v>
      </c>
      <c r="F465" s="10" t="b">
        <v>0</v>
      </c>
      <c r="G465" s="10" t="b">
        <v>1</v>
      </c>
      <c r="H465" s="10">
        <v>400.0</v>
      </c>
      <c r="I465" s="10">
        <v>140.0</v>
      </c>
      <c r="J465" s="10">
        <v>340.0</v>
      </c>
      <c r="K465" s="10">
        <v>85.0</v>
      </c>
      <c r="L465" s="10">
        <v>361.0</v>
      </c>
      <c r="M465" s="10">
        <v>7.94</v>
      </c>
      <c r="N465" s="11">
        <f t="shared" si="1"/>
        <v>540</v>
      </c>
      <c r="O465" s="11">
        <f t="shared" si="2"/>
        <v>25.49290525</v>
      </c>
      <c r="P465" s="12">
        <f t="shared" si="3"/>
        <v>3.182231694</v>
      </c>
      <c r="Q465" s="13">
        <f t="shared" si="64"/>
        <v>270.489694</v>
      </c>
      <c r="R465" s="14">
        <f t="shared" si="5"/>
        <v>4</v>
      </c>
      <c r="S465" s="14">
        <f t="shared" si="6"/>
        <v>1352.44847</v>
      </c>
      <c r="T465" s="14">
        <f t="shared" si="7"/>
        <v>15.91115847</v>
      </c>
      <c r="U465" s="15">
        <f t="shared" si="8"/>
        <v>0.5009068407</v>
      </c>
    </row>
    <row r="466" hidden="1">
      <c r="A466" s="4" t="s">
        <v>625</v>
      </c>
      <c r="B466" s="4" t="s">
        <v>626</v>
      </c>
      <c r="C466" s="4">
        <v>1999.0</v>
      </c>
      <c r="D466" s="4" t="b">
        <v>1</v>
      </c>
      <c r="E466" s="4" t="b">
        <v>1</v>
      </c>
      <c r="F466" s="4" t="b">
        <v>0</v>
      </c>
      <c r="G466" s="4" t="b">
        <v>0</v>
      </c>
      <c r="H466" s="17"/>
      <c r="I466" s="4">
        <v>0.0</v>
      </c>
      <c r="J466" s="4">
        <v>3500.0</v>
      </c>
      <c r="K466" s="4">
        <v>1169.3</v>
      </c>
      <c r="L466" s="4">
        <v>436.0</v>
      </c>
      <c r="M466" s="4">
        <v>5.91</v>
      </c>
      <c r="N466" s="5">
        <f t="shared" si="1"/>
        <v>0</v>
      </c>
      <c r="O466" s="5">
        <f t="shared" si="2"/>
        <v>34.06726184</v>
      </c>
      <c r="P466" s="6">
        <f t="shared" si="3"/>
        <v>1.979952019</v>
      </c>
      <c r="Q466" s="7">
        <f>0.9*(0.00015*J466*L466*M466+797)+0.1*(43.1*POW(J466,0.549))</f>
        <v>2315.157895</v>
      </c>
      <c r="R466" s="8">
        <f t="shared" si="5"/>
        <v>4</v>
      </c>
      <c r="S466" s="8">
        <f t="shared" si="6"/>
        <v>11575.78948</v>
      </c>
      <c r="T466" s="8">
        <f t="shared" si="7"/>
        <v>9.899760093</v>
      </c>
      <c r="U466" s="9" t="str">
        <f t="shared" si="8"/>
        <v>#N/A</v>
      </c>
    </row>
    <row r="467" hidden="1">
      <c r="A467" s="10" t="s">
        <v>627</v>
      </c>
      <c r="B467" s="10" t="s">
        <v>628</v>
      </c>
      <c r="C467" s="10">
        <v>2004.0</v>
      </c>
      <c r="D467" s="10"/>
      <c r="E467" s="10" t="b">
        <v>0</v>
      </c>
      <c r="F467" s="10" t="b">
        <v>0</v>
      </c>
      <c r="G467" s="10" t="b">
        <v>1</v>
      </c>
      <c r="H467" s="10">
        <v>200.0</v>
      </c>
      <c r="I467" s="16"/>
      <c r="J467" s="10">
        <v>5.44</v>
      </c>
      <c r="K467" s="10">
        <v>0.89</v>
      </c>
      <c r="L467" s="10">
        <v>333.0</v>
      </c>
      <c r="M467" s="10">
        <v>1.38</v>
      </c>
      <c r="N467" s="11">
        <f t="shared" si="1"/>
        <v>200</v>
      </c>
      <c r="O467" s="11">
        <f t="shared" si="2"/>
        <v>16.68285711</v>
      </c>
      <c r="P467" s="12">
        <f t="shared" si="3"/>
        <v>20.48751314</v>
      </c>
      <c r="Q467" s="13">
        <f t="shared" ref="Q467:Q468" si="65">0.2*(8.17*POW(J467*M467,0.46))+0.8*(0.146*POW(J467*L467,0.639))</f>
        <v>18.2338867</v>
      </c>
      <c r="R467" s="14">
        <f t="shared" si="5"/>
        <v>1.75</v>
      </c>
      <c r="S467" s="14">
        <f t="shared" si="6"/>
        <v>50.14318842</v>
      </c>
      <c r="T467" s="14">
        <f t="shared" si="7"/>
        <v>56.34066115</v>
      </c>
      <c r="U467" s="15">
        <f t="shared" si="8"/>
        <v>0.09116943349</v>
      </c>
    </row>
    <row r="468" hidden="1">
      <c r="A468" s="4" t="s">
        <v>629</v>
      </c>
      <c r="B468" s="4" t="s">
        <v>628</v>
      </c>
      <c r="C468" s="4">
        <v>2004.0</v>
      </c>
      <c r="D468" s="4"/>
      <c r="E468" s="4" t="b">
        <v>0</v>
      </c>
      <c r="F468" s="4" t="b">
        <v>0</v>
      </c>
      <c r="G468" s="4" t="b">
        <v>1</v>
      </c>
      <c r="H468" s="4">
        <v>200.0</v>
      </c>
      <c r="I468" s="4">
        <v>0.0</v>
      </c>
      <c r="J468" s="4">
        <v>5.44</v>
      </c>
      <c r="K468" s="4">
        <v>0.623</v>
      </c>
      <c r="L468" s="4">
        <v>333.0</v>
      </c>
      <c r="M468" s="4">
        <v>1.38</v>
      </c>
      <c r="N468" s="5">
        <f t="shared" si="1"/>
        <v>200</v>
      </c>
      <c r="O468" s="5">
        <f t="shared" si="2"/>
        <v>11.67799998</v>
      </c>
      <c r="P468" s="6">
        <f t="shared" si="3"/>
        <v>29.26787592</v>
      </c>
      <c r="Q468" s="7">
        <f t="shared" si="65"/>
        <v>18.2338867</v>
      </c>
      <c r="R468" s="8">
        <f t="shared" si="5"/>
        <v>1.75</v>
      </c>
      <c r="S468" s="8">
        <f t="shared" si="6"/>
        <v>50.14318842</v>
      </c>
      <c r="T468" s="8">
        <f t="shared" si="7"/>
        <v>80.48665878</v>
      </c>
      <c r="U468" s="9">
        <f t="shared" si="8"/>
        <v>0.09116943349</v>
      </c>
    </row>
    <row r="469" hidden="1">
      <c r="A469" s="10" t="s">
        <v>630</v>
      </c>
      <c r="B469" s="10" t="s">
        <v>631</v>
      </c>
      <c r="C469" s="10">
        <v>2004.0</v>
      </c>
      <c r="D469" s="10" t="b">
        <v>1</v>
      </c>
      <c r="E469" s="10" t="b">
        <v>1</v>
      </c>
      <c r="F469" s="10" t="b">
        <v>0</v>
      </c>
      <c r="G469" s="10" t="b">
        <v>1</v>
      </c>
      <c r="H469" s="10">
        <v>750.0</v>
      </c>
      <c r="I469" s="10">
        <v>100.0</v>
      </c>
      <c r="J469" s="10">
        <v>443.0</v>
      </c>
      <c r="K469" s="10">
        <v>177.9</v>
      </c>
      <c r="L469" s="10">
        <v>466.6</v>
      </c>
      <c r="M469" s="10">
        <v>10.34</v>
      </c>
      <c r="N469" s="11">
        <f t="shared" si="1"/>
        <v>850</v>
      </c>
      <c r="O469" s="11">
        <f t="shared" si="2"/>
        <v>40.94977737</v>
      </c>
      <c r="P469" s="12">
        <f t="shared" si="3"/>
        <v>6.341299194</v>
      </c>
      <c r="Q469" s="13">
        <f t="shared" ref="Q469:Q470" si="66">0.9*(0.00015*J469*L469*M469+797)+0.1*(43.1*POW(J469,0.549))</f>
        <v>1128.117127</v>
      </c>
      <c r="R469" s="14">
        <f t="shared" si="5"/>
        <v>4</v>
      </c>
      <c r="S469" s="14">
        <f t="shared" si="6"/>
        <v>5640.585633</v>
      </c>
      <c r="T469" s="14">
        <f t="shared" si="7"/>
        <v>31.70649597</v>
      </c>
      <c r="U469" s="15">
        <f t="shared" si="8"/>
        <v>1.327196619</v>
      </c>
    </row>
    <row r="470" hidden="1">
      <c r="A470" s="4" t="s">
        <v>632</v>
      </c>
      <c r="B470" s="4" t="s">
        <v>632</v>
      </c>
      <c r="C470" s="4">
        <v>2005.0</v>
      </c>
      <c r="D470" s="4" t="b">
        <v>1</v>
      </c>
      <c r="E470" s="4" t="b">
        <v>1</v>
      </c>
      <c r="F470" s="4" t="b">
        <v>0</v>
      </c>
      <c r="G470" s="4" t="b">
        <v>1</v>
      </c>
      <c r="H470" s="4">
        <v>10000.0</v>
      </c>
      <c r="I470" s="4">
        <v>0.0</v>
      </c>
      <c r="J470" s="4">
        <v>2371.0</v>
      </c>
      <c r="K470" s="4">
        <v>1280.0</v>
      </c>
      <c r="L470" s="4">
        <v>465.0</v>
      </c>
      <c r="M470" s="4">
        <v>28.2</v>
      </c>
      <c r="N470" s="5">
        <f t="shared" si="1"/>
        <v>10000</v>
      </c>
      <c r="O470" s="5">
        <f t="shared" si="2"/>
        <v>55.05005267</v>
      </c>
      <c r="P470" s="6">
        <f t="shared" si="3"/>
        <v>4.079452553</v>
      </c>
      <c r="Q470" s="7">
        <f t="shared" si="66"/>
        <v>5221.699268</v>
      </c>
      <c r="R470" s="8">
        <f t="shared" si="5"/>
        <v>4</v>
      </c>
      <c r="S470" s="8">
        <f t="shared" si="6"/>
        <v>26108.49634</v>
      </c>
      <c r="T470" s="8">
        <f t="shared" si="7"/>
        <v>20.39726277</v>
      </c>
      <c r="U470" s="9">
        <f t="shared" si="8"/>
        <v>0.5221699268</v>
      </c>
    </row>
    <row r="471" hidden="1">
      <c r="A471" s="10" t="s">
        <v>633</v>
      </c>
      <c r="B471" s="10" t="s">
        <v>634</v>
      </c>
      <c r="C471" s="10">
        <v>2009.0</v>
      </c>
      <c r="D471" s="10"/>
      <c r="E471" s="10" t="b">
        <v>1</v>
      </c>
      <c r="F471" s="10" t="b">
        <v>0</v>
      </c>
      <c r="G471" s="10" t="b">
        <v>0</v>
      </c>
      <c r="H471" s="10">
        <v>2700.0</v>
      </c>
      <c r="I471" s="10">
        <v>0.0</v>
      </c>
      <c r="J471" s="10">
        <v>5125.0</v>
      </c>
      <c r="K471" s="10">
        <v>5323.0</v>
      </c>
      <c r="L471" s="10">
        <v>327.0</v>
      </c>
      <c r="M471" s="10">
        <v>17.7</v>
      </c>
      <c r="N471" s="11">
        <f t="shared" si="1"/>
        <v>2700</v>
      </c>
      <c r="O471" s="11">
        <f t="shared" si="2"/>
        <v>105.9112075</v>
      </c>
      <c r="P471" s="12">
        <f t="shared" si="3"/>
        <v>0.2668089361</v>
      </c>
      <c r="Q471" s="13">
        <f t="shared" ref="Q471:Q476" si="67">0.2*(8.17*POW(J471*M471,0.46))+0.8*(0.146*POW(J471*L471,0.639))</f>
        <v>1420.223967</v>
      </c>
      <c r="R471" s="14">
        <f t="shared" si="5"/>
        <v>4</v>
      </c>
      <c r="S471" s="14">
        <f t="shared" si="6"/>
        <v>7101.119835</v>
      </c>
      <c r="T471" s="14">
        <f t="shared" si="7"/>
        <v>1.334044681</v>
      </c>
      <c r="U471" s="15">
        <f t="shared" si="8"/>
        <v>0.5260088766</v>
      </c>
    </row>
    <row r="472" hidden="1">
      <c r="A472" s="4" t="s">
        <v>635</v>
      </c>
      <c r="B472" s="4" t="s">
        <v>607</v>
      </c>
      <c r="C472" s="4">
        <v>2006.0</v>
      </c>
      <c r="D472" s="4"/>
      <c r="E472" s="4" t="b">
        <v>1</v>
      </c>
      <c r="F472" s="4" t="b">
        <v>0</v>
      </c>
      <c r="G472" s="4" t="b">
        <v>1</v>
      </c>
      <c r="H472" s="4">
        <v>205.0</v>
      </c>
      <c r="I472" s="4">
        <v>15.0</v>
      </c>
      <c r="J472" s="17">
        <f>760*1.2</f>
        <v>912</v>
      </c>
      <c r="K472" s="4">
        <v>421.6</v>
      </c>
      <c r="L472" s="4">
        <v>332.1</v>
      </c>
      <c r="M472" s="4">
        <v>6.08</v>
      </c>
      <c r="N472" s="5">
        <f t="shared" si="1"/>
        <v>220</v>
      </c>
      <c r="O472" s="5">
        <f t="shared" si="2"/>
        <v>47.13951251</v>
      </c>
      <c r="P472" s="6">
        <f t="shared" si="3"/>
        <v>1.085620437</v>
      </c>
      <c r="Q472" s="7">
        <f t="shared" si="67"/>
        <v>457.6975763</v>
      </c>
      <c r="R472" s="8">
        <f t="shared" si="5"/>
        <v>4</v>
      </c>
      <c r="S472" s="8">
        <f t="shared" si="6"/>
        <v>2288.487881</v>
      </c>
      <c r="T472" s="8">
        <f t="shared" si="7"/>
        <v>5.428102186</v>
      </c>
      <c r="U472" s="9">
        <f t="shared" si="8"/>
        <v>2.080443529</v>
      </c>
    </row>
    <row r="473" hidden="1">
      <c r="A473" s="10" t="s">
        <v>636</v>
      </c>
      <c r="B473" s="10" t="s">
        <v>637</v>
      </c>
      <c r="C473" s="10">
        <v>2009.0</v>
      </c>
      <c r="D473" s="10"/>
      <c r="E473" s="10" t="b">
        <v>1</v>
      </c>
      <c r="F473" s="10" t="b">
        <v>0</v>
      </c>
      <c r="G473" s="10" t="b">
        <v>0</v>
      </c>
      <c r="H473" s="10">
        <v>2700.0</v>
      </c>
      <c r="I473" s="10">
        <v>0.0</v>
      </c>
      <c r="J473" s="10">
        <v>7223.0</v>
      </c>
      <c r="K473" s="10">
        <v>5026.49</v>
      </c>
      <c r="L473" s="10">
        <v>324.0</v>
      </c>
      <c r="M473" s="10">
        <v>19.31</v>
      </c>
      <c r="N473" s="11">
        <f t="shared" si="1"/>
        <v>2700</v>
      </c>
      <c r="O473" s="11">
        <f t="shared" si="2"/>
        <v>70.96211176</v>
      </c>
      <c r="P473" s="12">
        <f t="shared" si="3"/>
        <v>0.3485725289</v>
      </c>
      <c r="Q473" s="13">
        <f t="shared" si="67"/>
        <v>1752.096331</v>
      </c>
      <c r="R473" s="14">
        <f t="shared" si="5"/>
        <v>4</v>
      </c>
      <c r="S473" s="14">
        <f t="shared" si="6"/>
        <v>8760.481653</v>
      </c>
      <c r="T473" s="14">
        <f t="shared" si="7"/>
        <v>1.742862644</v>
      </c>
      <c r="U473" s="15">
        <f t="shared" si="8"/>
        <v>0.6489245669</v>
      </c>
    </row>
    <row r="474" hidden="1">
      <c r="A474" s="4" t="s">
        <v>638</v>
      </c>
      <c r="B474" s="4" t="s">
        <v>638</v>
      </c>
      <c r="C474" s="4">
        <v>2006.0</v>
      </c>
      <c r="D474" s="4"/>
      <c r="E474" s="4" t="b">
        <v>0</v>
      </c>
      <c r="F474" s="4" t="b">
        <v>0</v>
      </c>
      <c r="G474" s="4" t="b">
        <v>1</v>
      </c>
      <c r="H474" s="4">
        <v>40.0</v>
      </c>
      <c r="I474" s="4">
        <v>0.0</v>
      </c>
      <c r="J474" s="4">
        <v>52.0</v>
      </c>
      <c r="K474" s="4">
        <v>30.5</v>
      </c>
      <c r="L474" s="4">
        <v>317.0</v>
      </c>
      <c r="M474" s="4">
        <v>1.03</v>
      </c>
      <c r="N474" s="5">
        <f t="shared" si="1"/>
        <v>40</v>
      </c>
      <c r="O474" s="5">
        <f t="shared" si="2"/>
        <v>59.8102777</v>
      </c>
      <c r="P474" s="6">
        <f t="shared" si="3"/>
        <v>2.230397019</v>
      </c>
      <c r="Q474" s="7">
        <f t="shared" si="67"/>
        <v>68.02710906</v>
      </c>
      <c r="R474" s="8">
        <f t="shared" si="5"/>
        <v>1.75</v>
      </c>
      <c r="S474" s="8">
        <f t="shared" si="6"/>
        <v>187.0745499</v>
      </c>
      <c r="T474" s="8">
        <f t="shared" si="7"/>
        <v>6.133591801</v>
      </c>
      <c r="U474" s="9">
        <f t="shared" si="8"/>
        <v>1.700677727</v>
      </c>
    </row>
    <row r="475" hidden="1">
      <c r="A475" s="10" t="s">
        <v>639</v>
      </c>
      <c r="B475" s="10" t="s">
        <v>638</v>
      </c>
      <c r="C475" s="10">
        <v>2007.0</v>
      </c>
      <c r="D475" s="10"/>
      <c r="E475" s="10" t="b">
        <v>0</v>
      </c>
      <c r="F475" s="10" t="b">
        <v>0</v>
      </c>
      <c r="G475" s="10" t="b">
        <v>1</v>
      </c>
      <c r="H475" s="10">
        <v>40.0</v>
      </c>
      <c r="I475" s="10">
        <v>0.0</v>
      </c>
      <c r="J475" s="10">
        <v>52.0</v>
      </c>
      <c r="K475" s="10">
        <v>30.7</v>
      </c>
      <c r="L475" s="10">
        <v>320.0</v>
      </c>
      <c r="M475" s="10">
        <v>1.03</v>
      </c>
      <c r="N475" s="11">
        <f t="shared" si="1"/>
        <v>40</v>
      </c>
      <c r="O475" s="11">
        <f t="shared" si="2"/>
        <v>60.20247624</v>
      </c>
      <c r="P475" s="12">
        <f t="shared" si="3"/>
        <v>2.227238592</v>
      </c>
      <c r="Q475" s="13">
        <f t="shared" si="67"/>
        <v>68.37622476</v>
      </c>
      <c r="R475" s="14">
        <f t="shared" si="5"/>
        <v>1.75</v>
      </c>
      <c r="S475" s="14">
        <f t="shared" si="6"/>
        <v>188.0346181</v>
      </c>
      <c r="T475" s="14">
        <f t="shared" si="7"/>
        <v>6.124906127</v>
      </c>
      <c r="U475" s="15">
        <f t="shared" si="8"/>
        <v>1.709405619</v>
      </c>
    </row>
    <row r="476" hidden="1">
      <c r="A476" s="4" t="s">
        <v>640</v>
      </c>
      <c r="B476" s="4" t="s">
        <v>640</v>
      </c>
      <c r="C476" s="4">
        <v>2007.0</v>
      </c>
      <c r="D476" s="4"/>
      <c r="E476" s="4" t="b">
        <v>0</v>
      </c>
      <c r="F476" s="4" t="b">
        <v>0</v>
      </c>
      <c r="G476" s="4" t="b">
        <v>1</v>
      </c>
      <c r="H476" s="4">
        <v>200.0</v>
      </c>
      <c r="I476" s="4">
        <v>0.0</v>
      </c>
      <c r="J476" s="4">
        <v>8.5</v>
      </c>
      <c r="K476" s="4">
        <v>3.603</v>
      </c>
      <c r="L476" s="4">
        <v>223.0</v>
      </c>
      <c r="M476" s="4">
        <v>2.4</v>
      </c>
      <c r="N476" s="5">
        <f t="shared" si="1"/>
        <v>200</v>
      </c>
      <c r="O476" s="5">
        <f t="shared" si="2"/>
        <v>43.22397064</v>
      </c>
      <c r="P476" s="6">
        <f t="shared" si="3"/>
        <v>5.845023844</v>
      </c>
      <c r="Q476" s="7">
        <f t="shared" si="67"/>
        <v>21.05962091</v>
      </c>
      <c r="R476" s="8">
        <f t="shared" si="5"/>
        <v>1.75</v>
      </c>
      <c r="S476" s="8">
        <f t="shared" si="6"/>
        <v>57.91395751</v>
      </c>
      <c r="T476" s="8">
        <f t="shared" si="7"/>
        <v>16.07381557</v>
      </c>
      <c r="U476" s="9">
        <f t="shared" si="8"/>
        <v>0.1052981046</v>
      </c>
    </row>
    <row r="477" hidden="1">
      <c r="A477" s="10" t="s">
        <v>641</v>
      </c>
      <c r="B477" s="10" t="s">
        <v>583</v>
      </c>
      <c r="C477" s="10">
        <v>2001.0</v>
      </c>
      <c r="D477" s="10" t="b">
        <v>1</v>
      </c>
      <c r="E477" s="10" t="b">
        <v>1</v>
      </c>
      <c r="F477" s="10" t="b">
        <v>0</v>
      </c>
      <c r="G477" s="10" t="b">
        <v>0</v>
      </c>
      <c r="H477" s="10">
        <v>3500.0</v>
      </c>
      <c r="I477" s="10">
        <v>-2000.0</v>
      </c>
      <c r="J477" s="10">
        <v>1715.0</v>
      </c>
      <c r="K477" s="10">
        <v>996.4</v>
      </c>
      <c r="L477" s="10">
        <v>438.0</v>
      </c>
      <c r="M477" s="10">
        <v>12.0</v>
      </c>
      <c r="N477" s="11">
        <f t="shared" si="1"/>
        <v>1500</v>
      </c>
      <c r="O477" s="11">
        <f t="shared" si="2"/>
        <v>59.24461992</v>
      </c>
      <c r="P477" s="12">
        <f t="shared" si="3"/>
        <v>2.199204365</v>
      </c>
      <c r="Q477" s="13">
        <f t="shared" ref="Q477:Q479" si="68">0.9*(0.00015*J477*L477*M477+797)+0.1*(43.1*POW(J477,0.549))</f>
        <v>2191.287229</v>
      </c>
      <c r="R477" s="14">
        <f t="shared" si="5"/>
        <v>4</v>
      </c>
      <c r="S477" s="14">
        <f t="shared" si="6"/>
        <v>10956.43615</v>
      </c>
      <c r="T477" s="14">
        <f t="shared" si="7"/>
        <v>10.99602183</v>
      </c>
      <c r="U477" s="15">
        <f t="shared" si="8"/>
        <v>1.460858153</v>
      </c>
    </row>
    <row r="478" hidden="1">
      <c r="A478" s="4" t="s">
        <v>642</v>
      </c>
      <c r="B478" s="4" t="s">
        <v>518</v>
      </c>
      <c r="C478" s="4">
        <v>2001.0</v>
      </c>
      <c r="D478" s="4" t="b">
        <v>1</v>
      </c>
      <c r="E478" s="4" t="b">
        <v>1</v>
      </c>
      <c r="F478" s="4" t="b">
        <v>0</v>
      </c>
      <c r="G478" s="4" t="b">
        <v>0</v>
      </c>
      <c r="H478" s="4">
        <v>6077.0</v>
      </c>
      <c r="I478" s="4">
        <v>0.0</v>
      </c>
      <c r="J478" s="4">
        <v>3589.0</v>
      </c>
      <c r="K478" s="4">
        <v>2268.1</v>
      </c>
      <c r="L478" s="4">
        <v>442.2</v>
      </c>
      <c r="M478" s="4">
        <v>21.02</v>
      </c>
      <c r="N478" s="5">
        <f t="shared" si="1"/>
        <v>6077</v>
      </c>
      <c r="O478" s="5">
        <f t="shared" si="2"/>
        <v>64.44185946</v>
      </c>
      <c r="P478" s="6">
        <f t="shared" si="3"/>
        <v>2.471895683</v>
      </c>
      <c r="Q478" s="7">
        <f t="shared" si="68"/>
        <v>5606.5066</v>
      </c>
      <c r="R478" s="8">
        <f t="shared" si="5"/>
        <v>4</v>
      </c>
      <c r="S478" s="8">
        <f t="shared" si="6"/>
        <v>28032.533</v>
      </c>
      <c r="T478" s="8">
        <f t="shared" si="7"/>
        <v>12.35947842</v>
      </c>
      <c r="U478" s="9">
        <f t="shared" si="8"/>
        <v>0.9225780154</v>
      </c>
    </row>
    <row r="479" hidden="1">
      <c r="A479" s="10" t="s">
        <v>643</v>
      </c>
      <c r="B479" s="10" t="s">
        <v>518</v>
      </c>
      <c r="C479" s="10">
        <v>2001.0</v>
      </c>
      <c r="D479" s="10" t="b">
        <v>1</v>
      </c>
      <c r="E479" s="10" t="b">
        <v>1</v>
      </c>
      <c r="F479" s="10" t="b">
        <v>0</v>
      </c>
      <c r="G479" s="10" t="b">
        <v>0</v>
      </c>
      <c r="H479" s="10">
        <v>6077.0</v>
      </c>
      <c r="I479" s="10">
        <v>0.0</v>
      </c>
      <c r="J479" s="10">
        <v>3664.0</v>
      </c>
      <c r="K479" s="10">
        <v>2293.2</v>
      </c>
      <c r="L479" s="10">
        <v>447.1</v>
      </c>
      <c r="M479" s="10">
        <v>21.02</v>
      </c>
      <c r="N479" s="11">
        <f t="shared" si="1"/>
        <v>6077</v>
      </c>
      <c r="O479" s="11">
        <f t="shared" si="2"/>
        <v>63.82132131</v>
      </c>
      <c r="P479" s="12">
        <f t="shared" si="3"/>
        <v>2.510016239</v>
      </c>
      <c r="Q479" s="13">
        <f t="shared" si="68"/>
        <v>5755.969239</v>
      </c>
      <c r="R479" s="14">
        <f t="shared" si="5"/>
        <v>4</v>
      </c>
      <c r="S479" s="14">
        <f t="shared" si="6"/>
        <v>28779.8462</v>
      </c>
      <c r="T479" s="14">
        <f t="shared" si="7"/>
        <v>12.5500812</v>
      </c>
      <c r="U479" s="15">
        <f t="shared" si="8"/>
        <v>0.947172822</v>
      </c>
    </row>
    <row r="480" hidden="1">
      <c r="A480" s="4" t="s">
        <v>644</v>
      </c>
      <c r="B480" s="4" t="s">
        <v>572</v>
      </c>
      <c r="C480" s="4">
        <v>2009.0</v>
      </c>
      <c r="D480" s="4"/>
      <c r="E480" s="4" t="b">
        <v>1</v>
      </c>
      <c r="F480" s="4" t="b">
        <v>0</v>
      </c>
      <c r="G480" s="4" t="b">
        <v>0</v>
      </c>
      <c r="H480" s="4">
        <v>3000.0</v>
      </c>
      <c r="I480" s="4">
        <v>0.0</v>
      </c>
      <c r="J480" s="17">
        <f>7087*0.95</f>
        <v>6732.65</v>
      </c>
      <c r="K480" s="4">
        <v>4621.29</v>
      </c>
      <c r="L480" s="4">
        <v>337.0</v>
      </c>
      <c r="M480" s="4">
        <v>19.31</v>
      </c>
      <c r="N480" s="5">
        <f t="shared" si="1"/>
        <v>3000</v>
      </c>
      <c r="O480" s="5">
        <f t="shared" si="2"/>
        <v>69.99330611</v>
      </c>
      <c r="P480" s="6">
        <f t="shared" si="3"/>
        <v>0.3707027641</v>
      </c>
      <c r="Q480" s="7">
        <f>0.2*(8.17*POW(J480*M480,0.46))+0.8*(0.146*POW(J480*L480,0.639))</f>
        <v>1713.124977</v>
      </c>
      <c r="R480" s="8">
        <f t="shared" si="5"/>
        <v>4</v>
      </c>
      <c r="S480" s="8">
        <f t="shared" si="6"/>
        <v>8565.624883</v>
      </c>
      <c r="T480" s="8">
        <f t="shared" si="7"/>
        <v>1.85351382</v>
      </c>
      <c r="U480" s="9">
        <f t="shared" si="8"/>
        <v>0.5710416589</v>
      </c>
    </row>
    <row r="481" hidden="1">
      <c r="A481" s="10" t="s">
        <v>645</v>
      </c>
      <c r="B481" s="10" t="s">
        <v>518</v>
      </c>
      <c r="C481" s="10">
        <v>2001.0</v>
      </c>
      <c r="D481" s="10" t="b">
        <v>1</v>
      </c>
      <c r="E481" s="10" t="b">
        <v>1</v>
      </c>
      <c r="F481" s="10" t="b">
        <v>0</v>
      </c>
      <c r="G481" s="10" t="b">
        <v>0</v>
      </c>
      <c r="H481" s="10">
        <v>6077.0</v>
      </c>
      <c r="I481" s="10">
        <v>0.0</v>
      </c>
      <c r="J481" s="10">
        <v>3753.0</v>
      </c>
      <c r="K481" s="10">
        <v>2319.9</v>
      </c>
      <c r="L481" s="10">
        <v>452.3</v>
      </c>
      <c r="M481" s="10">
        <v>21.02</v>
      </c>
      <c r="N481" s="11">
        <f t="shared" si="1"/>
        <v>6077</v>
      </c>
      <c r="O481" s="11">
        <f t="shared" si="2"/>
        <v>63.03329698</v>
      </c>
      <c r="P481" s="12">
        <f t="shared" si="3"/>
        <v>2.555902875</v>
      </c>
      <c r="Q481" s="13">
        <f>0.9*(0.00015*J481*L481*M481+797)+0.1*(43.1*POW(J481,0.549))</f>
        <v>5929.439079</v>
      </c>
      <c r="R481" s="14">
        <f t="shared" si="5"/>
        <v>4</v>
      </c>
      <c r="S481" s="14">
        <f t="shared" si="6"/>
        <v>29647.19539</v>
      </c>
      <c r="T481" s="14">
        <f t="shared" si="7"/>
        <v>12.77951437</v>
      </c>
      <c r="U481" s="15">
        <f t="shared" si="8"/>
        <v>0.9757181305</v>
      </c>
    </row>
    <row r="482" hidden="1">
      <c r="A482" s="4" t="s">
        <v>646</v>
      </c>
      <c r="B482" s="4" t="s">
        <v>646</v>
      </c>
      <c r="C482" s="4">
        <v>1975.0</v>
      </c>
      <c r="D482" s="4"/>
      <c r="E482" s="4" t="b">
        <v>0</v>
      </c>
      <c r="F482" s="4" t="b">
        <v>1</v>
      </c>
      <c r="G482" s="4" t="b">
        <v>0</v>
      </c>
      <c r="H482" s="4">
        <v>200.0</v>
      </c>
      <c r="I482" s="4">
        <v>0.0</v>
      </c>
      <c r="J482" s="4">
        <v>745.0</v>
      </c>
      <c r="K482" s="4">
        <v>180.0</v>
      </c>
      <c r="L482" s="4">
        <v>274.0</v>
      </c>
      <c r="M482" s="4">
        <v>5.0</v>
      </c>
      <c r="N482" s="5">
        <f t="shared" si="1"/>
        <v>200</v>
      </c>
      <c r="O482" s="5">
        <f t="shared" si="2"/>
        <v>24.63743863</v>
      </c>
      <c r="P482" s="6">
        <f t="shared" si="3"/>
        <v>2.002734047</v>
      </c>
      <c r="Q482" s="7">
        <f>0.2*(8.17*POW(J482*M482,0.46))+0.8*(0.146*POW(J482*L482,0.639))</f>
        <v>360.4921284</v>
      </c>
      <c r="R482" s="8">
        <f t="shared" si="5"/>
        <v>1.05</v>
      </c>
      <c r="S482" s="8">
        <f t="shared" si="6"/>
        <v>739.0088633</v>
      </c>
      <c r="T482" s="8">
        <f t="shared" si="7"/>
        <v>4.105604796</v>
      </c>
      <c r="U482" s="9">
        <f t="shared" si="8"/>
        <v>1.802460642</v>
      </c>
    </row>
    <row r="483" hidden="1">
      <c r="A483" s="10" t="s">
        <v>647</v>
      </c>
      <c r="B483" s="10" t="s">
        <v>518</v>
      </c>
      <c r="C483" s="10">
        <v>2001.0</v>
      </c>
      <c r="D483" s="10" t="b">
        <v>1</v>
      </c>
      <c r="E483" s="10" t="b">
        <v>1</v>
      </c>
      <c r="F483" s="10" t="b">
        <v>0</v>
      </c>
      <c r="G483" s="10" t="b">
        <v>0</v>
      </c>
      <c r="H483" s="10">
        <v>6077.0</v>
      </c>
      <c r="I483" s="10">
        <v>0.0</v>
      </c>
      <c r="J483" s="10">
        <v>4686.0</v>
      </c>
      <c r="K483" s="10">
        <v>2364.5</v>
      </c>
      <c r="L483" s="10">
        <v>461.0</v>
      </c>
      <c r="M483" s="10">
        <v>21.02</v>
      </c>
      <c r="N483" s="11">
        <f t="shared" si="1"/>
        <v>6077</v>
      </c>
      <c r="O483" s="11">
        <f t="shared" si="2"/>
        <v>51.45367005</v>
      </c>
      <c r="P483" s="12">
        <f t="shared" si="3"/>
        <v>3.084734307</v>
      </c>
      <c r="Q483" s="13">
        <f>0.9*(0.00015*J483*L483*M483+797)+0.1*(43.1*POW(J483,0.549))</f>
        <v>7293.854269</v>
      </c>
      <c r="R483" s="14">
        <f t="shared" si="5"/>
        <v>4</v>
      </c>
      <c r="S483" s="14">
        <f t="shared" si="6"/>
        <v>36469.27135</v>
      </c>
      <c r="T483" s="14">
        <f t="shared" si="7"/>
        <v>15.42367154</v>
      </c>
      <c r="U483" s="15">
        <f t="shared" si="8"/>
        <v>1.200239307</v>
      </c>
    </row>
    <row r="484" hidden="1">
      <c r="A484" s="4" t="s">
        <v>648</v>
      </c>
      <c r="B484" s="4" t="s">
        <v>649</v>
      </c>
      <c r="C484" s="4">
        <v>2009.0</v>
      </c>
      <c r="D484" s="4"/>
      <c r="E484" s="4" t="b">
        <v>1</v>
      </c>
      <c r="F484" s="4" t="b">
        <v>0</v>
      </c>
      <c r="G484" s="4" t="b">
        <v>0</v>
      </c>
      <c r="H484" s="4">
        <v>858.0</v>
      </c>
      <c r="I484" s="4">
        <v>0.0</v>
      </c>
      <c r="J484" s="4">
        <v>2290.0</v>
      </c>
      <c r="K484" s="4">
        <v>1918.0</v>
      </c>
      <c r="L484" s="4">
        <v>338.0</v>
      </c>
      <c r="M484" s="4">
        <v>20.79</v>
      </c>
      <c r="N484" s="5">
        <f t="shared" si="1"/>
        <v>858</v>
      </c>
      <c r="O484" s="5">
        <f t="shared" si="2"/>
        <v>85.40679872</v>
      </c>
      <c r="P484" s="6">
        <f t="shared" si="3"/>
        <v>0.4736029368</v>
      </c>
      <c r="Q484" s="7">
        <f t="shared" ref="Q484:Q485" si="69">0.2*(8.17*POW(J484*M484,0.46))+0.8*(0.146*POW(J484*L484,0.639))</f>
        <v>908.3704328</v>
      </c>
      <c r="R484" s="8">
        <f t="shared" si="5"/>
        <v>4</v>
      </c>
      <c r="S484" s="8">
        <f t="shared" si="6"/>
        <v>4541.852164</v>
      </c>
      <c r="T484" s="8">
        <f t="shared" si="7"/>
        <v>2.368014684</v>
      </c>
      <c r="U484" s="9">
        <f t="shared" si="8"/>
        <v>1.058706798</v>
      </c>
    </row>
    <row r="485" hidden="1">
      <c r="A485" s="10" t="s">
        <v>650</v>
      </c>
      <c r="B485" s="10" t="s">
        <v>279</v>
      </c>
      <c r="C485" s="10">
        <v>2009.0</v>
      </c>
      <c r="D485" s="10"/>
      <c r="E485" s="10" t="b">
        <v>1</v>
      </c>
      <c r="F485" s="10" t="b">
        <v>0</v>
      </c>
      <c r="G485" s="10" t="b">
        <v>0</v>
      </c>
      <c r="H485" s="10">
        <v>350.0</v>
      </c>
      <c r="I485" s="10">
        <v>5.0</v>
      </c>
      <c r="J485" s="10">
        <v>491.55</v>
      </c>
      <c r="K485" s="10">
        <v>603.0</v>
      </c>
      <c r="L485" s="10">
        <v>331.6</v>
      </c>
      <c r="M485" s="10">
        <v>11.71</v>
      </c>
      <c r="N485" s="11">
        <f t="shared" si="1"/>
        <v>355</v>
      </c>
      <c r="O485" s="11">
        <f t="shared" si="2"/>
        <v>125.0918268</v>
      </c>
      <c r="P485" s="12">
        <f t="shared" si="3"/>
        <v>0.5600862783</v>
      </c>
      <c r="Q485" s="13">
        <f t="shared" si="69"/>
        <v>337.7320258</v>
      </c>
      <c r="R485" s="14">
        <f t="shared" si="5"/>
        <v>4</v>
      </c>
      <c r="S485" s="14">
        <f t="shared" si="6"/>
        <v>1688.660129</v>
      </c>
      <c r="T485" s="14">
        <f t="shared" si="7"/>
        <v>2.800431391</v>
      </c>
      <c r="U485" s="15">
        <f t="shared" si="8"/>
        <v>0.9513578191</v>
      </c>
    </row>
    <row r="486" hidden="1">
      <c r="A486" s="4" t="s">
        <v>651</v>
      </c>
      <c r="B486" s="4" t="s">
        <v>439</v>
      </c>
      <c r="C486" s="4">
        <v>2007.0</v>
      </c>
      <c r="D486" s="4" t="b">
        <v>1</v>
      </c>
      <c r="E486" s="4" t="b">
        <v>1</v>
      </c>
      <c r="F486" s="4" t="b">
        <v>0</v>
      </c>
      <c r="G486" s="4" t="b">
        <v>1</v>
      </c>
      <c r="H486" s="4">
        <v>700.0</v>
      </c>
      <c r="I486" s="4">
        <v>200.0</v>
      </c>
      <c r="J486" s="4">
        <v>550.0</v>
      </c>
      <c r="K486" s="4">
        <v>395.0</v>
      </c>
      <c r="L486" s="4">
        <v>460.0</v>
      </c>
      <c r="M486" s="4">
        <v>11.5</v>
      </c>
      <c r="N486" s="5">
        <f t="shared" si="1"/>
        <v>900</v>
      </c>
      <c r="O486" s="5">
        <f t="shared" si="2"/>
        <v>73.23416417</v>
      </c>
      <c r="P486" s="6">
        <f t="shared" si="3"/>
        <v>3.158945002</v>
      </c>
      <c r="Q486" s="7">
        <f>0.9*(0.00015*J486*L486*M486+797)+0.1*(43.1*POW(J486,0.549))</f>
        <v>1247.783276</v>
      </c>
      <c r="R486" s="8">
        <f t="shared" si="5"/>
        <v>4</v>
      </c>
      <c r="S486" s="8">
        <f t="shared" si="6"/>
        <v>6238.916378</v>
      </c>
      <c r="T486" s="8">
        <f t="shared" si="7"/>
        <v>15.79472501</v>
      </c>
      <c r="U486" s="9">
        <f t="shared" si="8"/>
        <v>1.386425862</v>
      </c>
    </row>
    <row r="487" hidden="1">
      <c r="A487" s="10" t="s">
        <v>652</v>
      </c>
      <c r="B487" s="10" t="s">
        <v>653</v>
      </c>
      <c r="C487" s="10">
        <v>2008.0</v>
      </c>
      <c r="D487" s="10"/>
      <c r="E487" s="10" t="b">
        <v>0</v>
      </c>
      <c r="F487" s="10" t="b">
        <v>0</v>
      </c>
      <c r="G487" s="10" t="b">
        <v>1</v>
      </c>
      <c r="H487" s="10">
        <v>40.0</v>
      </c>
      <c r="I487" s="10">
        <v>0.0</v>
      </c>
      <c r="J487" s="10">
        <v>60.0</v>
      </c>
      <c r="K487" s="10">
        <v>35.1</v>
      </c>
      <c r="L487" s="10">
        <v>331.0</v>
      </c>
      <c r="M487" s="10">
        <v>1.03</v>
      </c>
      <c r="N487" s="11">
        <f t="shared" si="1"/>
        <v>40</v>
      </c>
      <c r="O487" s="11">
        <f t="shared" si="2"/>
        <v>59.65339829</v>
      </c>
      <c r="P487" s="12">
        <f t="shared" si="3"/>
        <v>2.166169564</v>
      </c>
      <c r="Q487" s="13">
        <f t="shared" ref="Q487:Q499" si="70">0.2*(8.17*POW(J487*M487,0.46))+0.8*(0.146*POW(J487*L487,0.639))</f>
        <v>76.03255168</v>
      </c>
      <c r="R487" s="14">
        <f t="shared" si="5"/>
        <v>1.75</v>
      </c>
      <c r="S487" s="14">
        <f t="shared" si="6"/>
        <v>209.0895171</v>
      </c>
      <c r="T487" s="14">
        <f t="shared" si="7"/>
        <v>5.9569663</v>
      </c>
      <c r="U487" s="15">
        <f t="shared" si="8"/>
        <v>1.900813792</v>
      </c>
    </row>
    <row r="488" hidden="1">
      <c r="A488" s="4" t="s">
        <v>654</v>
      </c>
      <c r="B488" s="4" t="s">
        <v>361</v>
      </c>
      <c r="C488" s="4">
        <v>2013.0</v>
      </c>
      <c r="D488" s="4"/>
      <c r="E488" s="4" t="b">
        <v>1</v>
      </c>
      <c r="F488" s="4" t="b">
        <v>0</v>
      </c>
      <c r="G488" s="4" t="b">
        <v>0</v>
      </c>
      <c r="H488" s="4">
        <v>670.0</v>
      </c>
      <c r="I488" s="4">
        <v>300.0</v>
      </c>
      <c r="J488" s="4">
        <v>1459.0</v>
      </c>
      <c r="K488" s="4">
        <v>1815.0</v>
      </c>
      <c r="L488" s="4">
        <v>331.9</v>
      </c>
      <c r="M488" s="4">
        <v>16.42</v>
      </c>
      <c r="N488" s="5">
        <f t="shared" si="1"/>
        <v>970</v>
      </c>
      <c r="O488" s="5">
        <f t="shared" si="2"/>
        <v>126.8529761</v>
      </c>
      <c r="P488" s="6">
        <f t="shared" si="3"/>
        <v>0.369354049</v>
      </c>
      <c r="Q488" s="7">
        <f t="shared" si="70"/>
        <v>670.3775989</v>
      </c>
      <c r="R488" s="8">
        <f t="shared" si="5"/>
        <v>4</v>
      </c>
      <c r="S488" s="8">
        <f t="shared" si="6"/>
        <v>3351.887995</v>
      </c>
      <c r="T488" s="8">
        <f t="shared" si="7"/>
        <v>1.846770245</v>
      </c>
      <c r="U488" s="9">
        <f t="shared" si="8"/>
        <v>0.6911109267</v>
      </c>
    </row>
    <row r="489" hidden="1">
      <c r="A489" s="10" t="s">
        <v>655</v>
      </c>
      <c r="B489" s="10" t="s">
        <v>649</v>
      </c>
      <c r="C489" s="10">
        <v>2013.0</v>
      </c>
      <c r="D489" s="10"/>
      <c r="E489" s="10" t="b">
        <v>1</v>
      </c>
      <c r="F489" s="10" t="b">
        <v>0</v>
      </c>
      <c r="G489" s="10" t="b">
        <v>0</v>
      </c>
      <c r="H489" s="10">
        <v>858.0</v>
      </c>
      <c r="I489" s="10">
        <v>0.0</v>
      </c>
      <c r="J489" s="10">
        <v>1900.0</v>
      </c>
      <c r="K489" s="10">
        <v>2085.0</v>
      </c>
      <c r="L489" s="10">
        <v>337.5</v>
      </c>
      <c r="M489" s="10">
        <v>25.75</v>
      </c>
      <c r="N489" s="11">
        <f t="shared" si="1"/>
        <v>858</v>
      </c>
      <c r="O489" s="11">
        <f t="shared" si="2"/>
        <v>111.9004367</v>
      </c>
      <c r="P489" s="12">
        <f t="shared" si="3"/>
        <v>0.4003039441</v>
      </c>
      <c r="Q489" s="13">
        <f t="shared" si="70"/>
        <v>834.6337235</v>
      </c>
      <c r="R489" s="14">
        <f t="shared" si="5"/>
        <v>4</v>
      </c>
      <c r="S489" s="14">
        <f t="shared" si="6"/>
        <v>4173.168618</v>
      </c>
      <c r="T489" s="14">
        <f t="shared" si="7"/>
        <v>2.001519721</v>
      </c>
      <c r="U489" s="15">
        <f t="shared" si="8"/>
        <v>0.9727665775</v>
      </c>
    </row>
    <row r="490" hidden="1">
      <c r="A490" s="4" t="s">
        <v>656</v>
      </c>
      <c r="B490" s="4" t="s">
        <v>657</v>
      </c>
      <c r="C490" s="4">
        <v>2008.0</v>
      </c>
      <c r="D490" s="4"/>
      <c r="E490" s="4" t="b">
        <v>1</v>
      </c>
      <c r="F490" s="4" t="b">
        <v>0</v>
      </c>
      <c r="G490" s="4" t="b">
        <v>1</v>
      </c>
      <c r="H490" s="17"/>
      <c r="I490" s="4">
        <v>0.0</v>
      </c>
      <c r="J490" s="4">
        <v>120.0</v>
      </c>
      <c r="K490" s="4">
        <v>50.0</v>
      </c>
      <c r="L490" s="4">
        <v>280.0</v>
      </c>
      <c r="M490" s="4">
        <v>15.3</v>
      </c>
      <c r="N490" s="5">
        <f t="shared" si="1"/>
        <v>0</v>
      </c>
      <c r="O490" s="5">
        <f t="shared" si="2"/>
        <v>42.48817542</v>
      </c>
      <c r="P490" s="6">
        <f t="shared" si="3"/>
        <v>2.859796007</v>
      </c>
      <c r="Q490" s="7">
        <f t="shared" si="70"/>
        <v>142.9898003</v>
      </c>
      <c r="R490" s="8">
        <f t="shared" si="5"/>
        <v>4</v>
      </c>
      <c r="S490" s="8">
        <f t="shared" si="6"/>
        <v>714.9490016</v>
      </c>
      <c r="T490" s="8">
        <f t="shared" si="7"/>
        <v>14.29898003</v>
      </c>
      <c r="U490" s="9" t="str">
        <f t="shared" si="8"/>
        <v>#N/A</v>
      </c>
    </row>
    <row r="491" hidden="1">
      <c r="A491" s="10" t="s">
        <v>658</v>
      </c>
      <c r="B491" s="10" t="s">
        <v>607</v>
      </c>
      <c r="C491" s="10">
        <v>2013.0</v>
      </c>
      <c r="D491" s="10"/>
      <c r="E491" s="10" t="b">
        <v>1</v>
      </c>
      <c r="F491" s="10" t="b">
        <v>0</v>
      </c>
      <c r="G491" s="10" t="b">
        <v>0</v>
      </c>
      <c r="H491" s="10">
        <v>205.0</v>
      </c>
      <c r="I491" s="10">
        <v>-30.0</v>
      </c>
      <c r="J491" s="10">
        <v>470.0</v>
      </c>
      <c r="K491" s="10">
        <v>742.4</v>
      </c>
      <c r="L491" s="10">
        <v>311.0</v>
      </c>
      <c r="M491" s="10">
        <v>9.72</v>
      </c>
      <c r="N491" s="11">
        <f t="shared" si="1"/>
        <v>175</v>
      </c>
      <c r="O491" s="11">
        <f t="shared" si="2"/>
        <v>161.071769</v>
      </c>
      <c r="P491" s="12">
        <f t="shared" si="3"/>
        <v>0.4203542214</v>
      </c>
      <c r="Q491" s="13">
        <f t="shared" si="70"/>
        <v>312.070974</v>
      </c>
      <c r="R491" s="14">
        <f t="shared" si="5"/>
        <v>4</v>
      </c>
      <c r="S491" s="14">
        <f t="shared" si="6"/>
        <v>1560.35487</v>
      </c>
      <c r="T491" s="14">
        <f t="shared" si="7"/>
        <v>2.101771107</v>
      </c>
      <c r="U491" s="15">
        <f t="shared" si="8"/>
        <v>1.783262708</v>
      </c>
    </row>
    <row r="492" hidden="1">
      <c r="A492" s="4" t="s">
        <v>659</v>
      </c>
      <c r="B492" s="4" t="s">
        <v>660</v>
      </c>
      <c r="C492" s="4">
        <v>2013.0</v>
      </c>
      <c r="D492" s="4"/>
      <c r="E492" s="4" t="b">
        <v>1</v>
      </c>
      <c r="F492" s="4" t="b">
        <v>0</v>
      </c>
      <c r="G492" s="4" t="b">
        <v>0</v>
      </c>
      <c r="H492" s="4">
        <v>400.0</v>
      </c>
      <c r="I492" s="4">
        <v>0.0</v>
      </c>
      <c r="J492" s="4">
        <v>140.0</v>
      </c>
      <c r="K492" s="4">
        <v>68.3</v>
      </c>
      <c r="L492" s="4">
        <v>298.0</v>
      </c>
      <c r="M492" s="4">
        <v>15.53</v>
      </c>
      <c r="N492" s="5">
        <f t="shared" si="1"/>
        <v>400</v>
      </c>
      <c r="O492" s="5">
        <f t="shared" si="2"/>
        <v>49.74758367</v>
      </c>
      <c r="P492" s="6">
        <f t="shared" si="3"/>
        <v>2.352907429</v>
      </c>
      <c r="Q492" s="7">
        <f t="shared" si="70"/>
        <v>160.7035774</v>
      </c>
      <c r="R492" s="8">
        <f t="shared" si="5"/>
        <v>4</v>
      </c>
      <c r="S492" s="8">
        <f t="shared" si="6"/>
        <v>803.5178869</v>
      </c>
      <c r="T492" s="8">
        <f t="shared" si="7"/>
        <v>11.76453714</v>
      </c>
      <c r="U492" s="9">
        <f t="shared" si="8"/>
        <v>0.4017589435</v>
      </c>
    </row>
    <row r="493" hidden="1">
      <c r="A493" s="10" t="s">
        <v>661</v>
      </c>
      <c r="B493" s="10" t="s">
        <v>649</v>
      </c>
      <c r="C493" s="10">
        <v>2014.0</v>
      </c>
      <c r="D493" s="10"/>
      <c r="E493" s="10" t="b">
        <v>1</v>
      </c>
      <c r="F493" s="10" t="b">
        <v>0</v>
      </c>
      <c r="G493" s="10" t="b">
        <v>0</v>
      </c>
      <c r="H493" s="10">
        <v>858.0</v>
      </c>
      <c r="I493" s="10">
        <v>0.0</v>
      </c>
      <c r="J493" s="10">
        <v>2290.0</v>
      </c>
      <c r="K493" s="10">
        <v>2085.0</v>
      </c>
      <c r="L493" s="10">
        <v>337.5</v>
      </c>
      <c r="M493" s="10">
        <v>25.83</v>
      </c>
      <c r="N493" s="11">
        <f t="shared" si="1"/>
        <v>858</v>
      </c>
      <c r="O493" s="11">
        <f t="shared" si="2"/>
        <v>92.84315711</v>
      </c>
      <c r="P493" s="12">
        <f t="shared" si="3"/>
        <v>0.4470330086</v>
      </c>
      <c r="Q493" s="13">
        <f t="shared" si="70"/>
        <v>932.063823</v>
      </c>
      <c r="R493" s="14">
        <f t="shared" si="5"/>
        <v>4</v>
      </c>
      <c r="S493" s="14">
        <f t="shared" si="6"/>
        <v>4660.319115</v>
      </c>
      <c r="T493" s="14">
        <f t="shared" si="7"/>
        <v>2.235165043</v>
      </c>
      <c r="U493" s="15">
        <f t="shared" si="8"/>
        <v>1.086321472</v>
      </c>
    </row>
    <row r="494" hidden="1">
      <c r="A494" s="4" t="s">
        <v>662</v>
      </c>
      <c r="B494" s="4" t="s">
        <v>545</v>
      </c>
      <c r="C494" s="4">
        <v>2008.0</v>
      </c>
      <c r="D494" s="4"/>
      <c r="E494" s="4" t="b">
        <v>0</v>
      </c>
      <c r="F494" s="4" t="b">
        <v>0</v>
      </c>
      <c r="G494" s="4" t="b">
        <v>1</v>
      </c>
      <c r="H494" s="4">
        <v>60.0</v>
      </c>
      <c r="I494" s="4">
        <v>0.0</v>
      </c>
      <c r="J494" s="4">
        <v>7.3</v>
      </c>
      <c r="K494" s="4">
        <v>0.89</v>
      </c>
      <c r="L494" s="4">
        <v>327.0</v>
      </c>
      <c r="M494" s="4">
        <v>0.96</v>
      </c>
      <c r="N494" s="5">
        <f t="shared" si="1"/>
        <v>60</v>
      </c>
      <c r="O494" s="5">
        <f t="shared" si="2"/>
        <v>12.43215653</v>
      </c>
      <c r="P494" s="6">
        <f t="shared" si="3"/>
        <v>23.3982849</v>
      </c>
      <c r="Q494" s="7">
        <f t="shared" si="70"/>
        <v>20.82447356</v>
      </c>
      <c r="R494" s="8">
        <f t="shared" si="5"/>
        <v>1.75</v>
      </c>
      <c r="S494" s="8">
        <f t="shared" si="6"/>
        <v>57.26730228</v>
      </c>
      <c r="T494" s="8">
        <f t="shared" si="7"/>
        <v>64.34528346</v>
      </c>
      <c r="U494" s="9">
        <f t="shared" si="8"/>
        <v>0.3470745593</v>
      </c>
    </row>
    <row r="495" hidden="1">
      <c r="A495" s="10" t="s">
        <v>663</v>
      </c>
      <c r="B495" s="10" t="s">
        <v>321</v>
      </c>
      <c r="C495" s="10">
        <v>2009.0</v>
      </c>
      <c r="D495" s="10"/>
      <c r="E495" s="10" t="b">
        <v>1</v>
      </c>
      <c r="F495" s="10" t="b">
        <v>0</v>
      </c>
      <c r="G495" s="10" t="b">
        <v>1</v>
      </c>
      <c r="H495" s="10">
        <v>525.0</v>
      </c>
      <c r="I495" s="10">
        <v>300.0</v>
      </c>
      <c r="J495" s="10">
        <v>1436.0</v>
      </c>
      <c r="K495" s="10">
        <v>1922.0</v>
      </c>
      <c r="L495" s="10">
        <v>327.8</v>
      </c>
      <c r="M495" s="10">
        <v>16.6</v>
      </c>
      <c r="N495" s="11">
        <f t="shared" si="1"/>
        <v>825</v>
      </c>
      <c r="O495" s="11">
        <f t="shared" si="2"/>
        <v>136.4829078</v>
      </c>
      <c r="P495" s="12">
        <f t="shared" si="3"/>
        <v>0.3439116672</v>
      </c>
      <c r="Q495" s="13">
        <f t="shared" si="70"/>
        <v>660.9982243</v>
      </c>
      <c r="R495" s="14">
        <f t="shared" si="5"/>
        <v>4</v>
      </c>
      <c r="S495" s="14">
        <f t="shared" si="6"/>
        <v>3304.991121</v>
      </c>
      <c r="T495" s="14">
        <f t="shared" si="7"/>
        <v>1.719558336</v>
      </c>
      <c r="U495" s="15">
        <f t="shared" si="8"/>
        <v>0.8012099688</v>
      </c>
    </row>
    <row r="496" hidden="1">
      <c r="A496" s="4" t="s">
        <v>664</v>
      </c>
      <c r="B496" s="4" t="s">
        <v>607</v>
      </c>
      <c r="C496" s="4">
        <v>2015.0</v>
      </c>
      <c r="D496" s="4"/>
      <c r="E496" s="4" t="b">
        <v>1</v>
      </c>
      <c r="F496" s="4" t="b">
        <v>0</v>
      </c>
      <c r="G496" s="4" t="b">
        <v>0</v>
      </c>
      <c r="H496" s="4">
        <v>205.0</v>
      </c>
      <c r="I496" s="4">
        <v>-30.0</v>
      </c>
      <c r="J496" s="4">
        <v>470.0</v>
      </c>
      <c r="K496" s="4">
        <v>825.0</v>
      </c>
      <c r="L496" s="4">
        <v>311.0</v>
      </c>
      <c r="M496" s="4">
        <v>10.8</v>
      </c>
      <c r="N496" s="5">
        <f t="shared" si="1"/>
        <v>175</v>
      </c>
      <c r="O496" s="5">
        <f t="shared" si="2"/>
        <v>178.992739</v>
      </c>
      <c r="P496" s="6">
        <f t="shared" si="3"/>
        <v>0.3830134572</v>
      </c>
      <c r="Q496" s="7">
        <f t="shared" si="70"/>
        <v>315.9861022</v>
      </c>
      <c r="R496" s="8">
        <f t="shared" si="5"/>
        <v>4</v>
      </c>
      <c r="S496" s="8">
        <f t="shared" si="6"/>
        <v>1579.930511</v>
      </c>
      <c r="T496" s="8">
        <f t="shared" si="7"/>
        <v>1.915067286</v>
      </c>
      <c r="U496" s="9">
        <f t="shared" si="8"/>
        <v>1.80563487</v>
      </c>
    </row>
    <row r="497" hidden="1">
      <c r="A497" s="10" t="s">
        <v>665</v>
      </c>
      <c r="B497" s="10" t="s">
        <v>607</v>
      </c>
      <c r="C497" s="10">
        <v>2017.0</v>
      </c>
      <c r="D497" s="10"/>
      <c r="E497" s="10" t="b">
        <v>1</v>
      </c>
      <c r="F497" s="10" t="b">
        <v>0</v>
      </c>
      <c r="G497" s="10" t="b">
        <v>0</v>
      </c>
      <c r="H497" s="10">
        <v>205.0</v>
      </c>
      <c r="I497" s="10">
        <v>-30.0</v>
      </c>
      <c r="J497" s="10">
        <v>470.0</v>
      </c>
      <c r="K497" s="10">
        <v>914.22</v>
      </c>
      <c r="L497" s="10">
        <v>311.0</v>
      </c>
      <c r="M497" s="10">
        <v>10.8</v>
      </c>
      <c r="N497" s="11">
        <f t="shared" si="1"/>
        <v>175</v>
      </c>
      <c r="O497" s="11">
        <f t="shared" si="2"/>
        <v>198.3499901</v>
      </c>
      <c r="P497" s="12">
        <f t="shared" si="3"/>
        <v>0.3456346418</v>
      </c>
      <c r="Q497" s="13">
        <f t="shared" si="70"/>
        <v>315.9861022</v>
      </c>
      <c r="R497" s="14">
        <f t="shared" si="5"/>
        <v>4</v>
      </c>
      <c r="S497" s="14">
        <f t="shared" si="6"/>
        <v>1579.930511</v>
      </c>
      <c r="T497" s="14">
        <f t="shared" si="7"/>
        <v>1.728173209</v>
      </c>
      <c r="U497" s="15">
        <f t="shared" si="8"/>
        <v>1.80563487</v>
      </c>
    </row>
    <row r="498" hidden="1">
      <c r="A498" s="4" t="s">
        <v>666</v>
      </c>
      <c r="B498" s="4" t="s">
        <v>667</v>
      </c>
      <c r="C498" s="4">
        <v>2017.0</v>
      </c>
      <c r="D498" s="4"/>
      <c r="E498" s="4" t="b">
        <v>1</v>
      </c>
      <c r="F498" s="4" t="b">
        <v>0</v>
      </c>
      <c r="G498" s="4" t="b">
        <v>0</v>
      </c>
      <c r="H498" s="4">
        <v>21.0</v>
      </c>
      <c r="I498" s="4">
        <v>0.0</v>
      </c>
      <c r="J498" s="4">
        <v>35.0</v>
      </c>
      <c r="K498" s="4">
        <v>26.19</v>
      </c>
      <c r="L498" s="4">
        <v>317.0</v>
      </c>
      <c r="M498" s="4">
        <v>12.0</v>
      </c>
      <c r="N498" s="5">
        <f t="shared" si="1"/>
        <v>21</v>
      </c>
      <c r="O498" s="5">
        <f t="shared" si="2"/>
        <v>76.30390726</v>
      </c>
      <c r="P498" s="6">
        <f t="shared" si="3"/>
        <v>2.718703705</v>
      </c>
      <c r="Q498" s="7">
        <f t="shared" si="70"/>
        <v>71.20285004</v>
      </c>
      <c r="R498" s="8">
        <f t="shared" si="5"/>
        <v>4</v>
      </c>
      <c r="S498" s="8">
        <f t="shared" si="6"/>
        <v>356.0142502</v>
      </c>
      <c r="T498" s="8">
        <f t="shared" si="7"/>
        <v>13.59351853</v>
      </c>
      <c r="U498" s="9">
        <f t="shared" si="8"/>
        <v>3.390611907</v>
      </c>
    </row>
    <row r="499" hidden="1">
      <c r="A499" s="10" t="s">
        <v>668</v>
      </c>
      <c r="B499" s="10" t="s">
        <v>374</v>
      </c>
      <c r="C499" s="10">
        <v>2009.0</v>
      </c>
      <c r="D499" s="10" t="b">
        <v>0</v>
      </c>
      <c r="E499" s="10" t="b">
        <v>1</v>
      </c>
      <c r="F499" s="10" t="b">
        <v>0</v>
      </c>
      <c r="G499" s="10" t="b">
        <v>1</v>
      </c>
      <c r="H499" s="10"/>
      <c r="I499" s="10"/>
      <c r="J499" s="10">
        <v>1473.0</v>
      </c>
      <c r="K499" s="10">
        <v>1823.9</v>
      </c>
      <c r="L499" s="10">
        <v>326.0</v>
      </c>
      <c r="M499" s="10">
        <v>14.54</v>
      </c>
      <c r="N499" s="11">
        <f t="shared" si="1"/>
        <v>0</v>
      </c>
      <c r="O499" s="11">
        <f t="shared" si="2"/>
        <v>126.2634349</v>
      </c>
      <c r="P499" s="12">
        <f t="shared" si="3"/>
        <v>0.3614286879</v>
      </c>
      <c r="Q499" s="13">
        <f t="shared" si="70"/>
        <v>659.2097839</v>
      </c>
      <c r="R499" s="14">
        <f t="shared" si="5"/>
        <v>4</v>
      </c>
      <c r="S499" s="14">
        <f t="shared" si="6"/>
        <v>3296.048919</v>
      </c>
      <c r="T499" s="14">
        <f t="shared" si="7"/>
        <v>1.80714344</v>
      </c>
      <c r="U499" s="15" t="str">
        <f t="shared" si="8"/>
        <v>#N/A</v>
      </c>
    </row>
    <row r="500" hidden="1">
      <c r="A500" s="4" t="s">
        <v>669</v>
      </c>
      <c r="B500" s="4" t="s">
        <v>670</v>
      </c>
      <c r="C500" s="4">
        <v>2009.0</v>
      </c>
      <c r="D500" s="4" t="b">
        <v>1</v>
      </c>
      <c r="E500" s="4" t="b">
        <v>1</v>
      </c>
      <c r="F500" s="4" t="b">
        <v>0</v>
      </c>
      <c r="G500" s="4" t="b">
        <v>1</v>
      </c>
      <c r="H500" s="4">
        <v>1000.0</v>
      </c>
      <c r="I500" s="4">
        <v>0.0</v>
      </c>
      <c r="J500" s="4">
        <v>590.0</v>
      </c>
      <c r="K500" s="4">
        <v>266.9</v>
      </c>
      <c r="L500" s="4">
        <v>467.0</v>
      </c>
      <c r="M500" s="4">
        <v>13.44</v>
      </c>
      <c r="N500" s="5">
        <f t="shared" si="1"/>
        <v>1000</v>
      </c>
      <c r="O500" s="5">
        <f t="shared" si="2"/>
        <v>46.12919601</v>
      </c>
      <c r="P500" s="6">
        <f t="shared" si="3"/>
        <v>5.09679016</v>
      </c>
      <c r="Q500" s="7">
        <f t="shared" ref="Q500:Q501" si="71">0.9*(0.00015*J500*L500*M500+797)+0.1*(43.1*POW(J500,0.549))</f>
        <v>1360.333294</v>
      </c>
      <c r="R500" s="8">
        <f t="shared" si="5"/>
        <v>4</v>
      </c>
      <c r="S500" s="8">
        <f t="shared" si="6"/>
        <v>6801.666469</v>
      </c>
      <c r="T500" s="8">
        <f t="shared" si="7"/>
        <v>25.4839508</v>
      </c>
      <c r="U500" s="9">
        <f t="shared" si="8"/>
        <v>1.360333294</v>
      </c>
    </row>
    <row r="501" hidden="1">
      <c r="A501" s="10" t="s">
        <v>671</v>
      </c>
      <c r="B501" s="10" t="s">
        <v>672</v>
      </c>
      <c r="C501" s="10">
        <v>2002.0</v>
      </c>
      <c r="D501" s="10" t="b">
        <v>1</v>
      </c>
      <c r="E501" s="10" t="b">
        <v>1</v>
      </c>
      <c r="F501" s="10" t="b">
        <v>0</v>
      </c>
      <c r="G501" s="10" t="b">
        <v>0</v>
      </c>
      <c r="H501" s="10">
        <v>2850.0</v>
      </c>
      <c r="I501" s="10">
        <v>0.0</v>
      </c>
      <c r="J501" s="10">
        <v>6600.0</v>
      </c>
      <c r="K501" s="10">
        <v>3313.9</v>
      </c>
      <c r="L501" s="10">
        <v>410.0</v>
      </c>
      <c r="M501" s="10">
        <v>9.73</v>
      </c>
      <c r="N501" s="11">
        <f t="shared" si="1"/>
        <v>2850</v>
      </c>
      <c r="O501" s="11">
        <f t="shared" si="2"/>
        <v>51.20056891</v>
      </c>
      <c r="P501" s="12">
        <f t="shared" si="3"/>
        <v>1.451625162</v>
      </c>
      <c r="Q501" s="13">
        <f t="shared" si="71"/>
        <v>4810.540624</v>
      </c>
      <c r="R501" s="14">
        <f t="shared" si="5"/>
        <v>4</v>
      </c>
      <c r="S501" s="14">
        <f t="shared" si="6"/>
        <v>24052.70312</v>
      </c>
      <c r="T501" s="14">
        <f t="shared" si="7"/>
        <v>7.25812581</v>
      </c>
      <c r="U501" s="15">
        <f t="shared" si="8"/>
        <v>1.687908991</v>
      </c>
    </row>
    <row r="502" hidden="1">
      <c r="A502" s="4" t="s">
        <v>673</v>
      </c>
      <c r="B502" s="4" t="s">
        <v>649</v>
      </c>
      <c r="C502" s="4">
        <v>2018.0</v>
      </c>
      <c r="D502" s="4"/>
      <c r="E502" s="4" t="b">
        <v>1</v>
      </c>
      <c r="F502" s="4" t="b">
        <v>0</v>
      </c>
      <c r="G502" s="4" t="b">
        <v>0</v>
      </c>
      <c r="H502" s="4">
        <v>858.0</v>
      </c>
      <c r="I502" s="4">
        <v>0.0</v>
      </c>
      <c r="J502" s="4">
        <v>2200.0</v>
      </c>
      <c r="K502" s="4">
        <v>2085.0</v>
      </c>
      <c r="L502" s="4">
        <v>339.2</v>
      </c>
      <c r="M502" s="4">
        <v>25.75</v>
      </c>
      <c r="N502" s="5">
        <f t="shared" si="1"/>
        <v>858</v>
      </c>
      <c r="O502" s="5">
        <f t="shared" si="2"/>
        <v>96.64128627</v>
      </c>
      <c r="P502" s="6">
        <f t="shared" si="3"/>
        <v>0.4374318681</v>
      </c>
      <c r="Q502" s="7">
        <f t="shared" ref="Q502:Q505" si="72">0.2*(8.17*POW(J502*M502,0.46))+0.8*(0.146*POW(J502*L502,0.639))</f>
        <v>912.0454451</v>
      </c>
      <c r="R502" s="8">
        <f t="shared" si="5"/>
        <v>4</v>
      </c>
      <c r="S502" s="8">
        <f t="shared" si="6"/>
        <v>4560.227225</v>
      </c>
      <c r="T502" s="8">
        <f t="shared" si="7"/>
        <v>2.187159341</v>
      </c>
      <c r="U502" s="9">
        <f t="shared" si="8"/>
        <v>1.062990029</v>
      </c>
    </row>
    <row r="503" hidden="1">
      <c r="A503" s="10" t="s">
        <v>674</v>
      </c>
      <c r="B503" s="10" t="s">
        <v>675</v>
      </c>
      <c r="C503" s="10">
        <v>2018.0</v>
      </c>
      <c r="D503" s="10"/>
      <c r="E503" s="10" t="b">
        <v>0</v>
      </c>
      <c r="F503" s="10" t="b">
        <v>0</v>
      </c>
      <c r="G503" s="10" t="b">
        <v>0</v>
      </c>
      <c r="H503" s="10">
        <v>200.0</v>
      </c>
      <c r="I503" s="10">
        <v>0.0</v>
      </c>
      <c r="J503" s="10">
        <v>250.0</v>
      </c>
      <c r="K503" s="10">
        <v>255.77</v>
      </c>
      <c r="L503" s="10">
        <v>244.0</v>
      </c>
      <c r="M503" s="10">
        <v>4.45</v>
      </c>
      <c r="N503" s="11">
        <f t="shared" si="1"/>
        <v>200</v>
      </c>
      <c r="O503" s="11">
        <f t="shared" si="2"/>
        <v>104.325126</v>
      </c>
      <c r="P503" s="12">
        <f t="shared" si="3"/>
        <v>0.6826513104</v>
      </c>
      <c r="Q503" s="13">
        <f t="shared" si="72"/>
        <v>174.6017257</v>
      </c>
      <c r="R503" s="14">
        <f t="shared" si="5"/>
        <v>1.75</v>
      </c>
      <c r="S503" s="14">
        <f t="shared" si="6"/>
        <v>480.1547456</v>
      </c>
      <c r="T503" s="14">
        <f t="shared" si="7"/>
        <v>1.877291104</v>
      </c>
      <c r="U503" s="15">
        <f t="shared" si="8"/>
        <v>0.8730086283</v>
      </c>
    </row>
    <row r="504" hidden="1">
      <c r="A504" s="4" t="s">
        <v>676</v>
      </c>
      <c r="B504" s="4" t="s">
        <v>675</v>
      </c>
      <c r="C504" s="4">
        <v>2018.0</v>
      </c>
      <c r="D504" s="4"/>
      <c r="E504" s="4" t="b">
        <v>0</v>
      </c>
      <c r="F504" s="4" t="b">
        <v>0</v>
      </c>
      <c r="G504" s="4" t="b">
        <v>0</v>
      </c>
      <c r="H504" s="4">
        <v>200.0</v>
      </c>
      <c r="I504" s="4">
        <v>0.0</v>
      </c>
      <c r="J504" s="4">
        <v>250.0</v>
      </c>
      <c r="K504" s="4">
        <v>193.49</v>
      </c>
      <c r="L504" s="4">
        <v>252.0</v>
      </c>
      <c r="M504" s="4">
        <v>4.45</v>
      </c>
      <c r="N504" s="5">
        <f t="shared" si="1"/>
        <v>200</v>
      </c>
      <c r="O504" s="5">
        <f t="shared" si="2"/>
        <v>78.92195579</v>
      </c>
      <c r="P504" s="6">
        <f t="shared" si="3"/>
        <v>0.9167449896</v>
      </c>
      <c r="Q504" s="7">
        <f t="shared" si="72"/>
        <v>177.380988</v>
      </c>
      <c r="R504" s="8">
        <f t="shared" si="5"/>
        <v>1.75</v>
      </c>
      <c r="S504" s="8">
        <f t="shared" si="6"/>
        <v>487.7977171</v>
      </c>
      <c r="T504" s="8">
        <f t="shared" si="7"/>
        <v>2.521048721</v>
      </c>
      <c r="U504" s="9">
        <f t="shared" si="8"/>
        <v>0.8869049402</v>
      </c>
    </row>
    <row r="505" hidden="1">
      <c r="A505" s="10" t="s">
        <v>677</v>
      </c>
      <c r="B505" s="10" t="s">
        <v>677</v>
      </c>
      <c r="C505" s="10">
        <v>2018.0</v>
      </c>
      <c r="D505" s="10"/>
      <c r="E505" s="10" t="b">
        <v>0</v>
      </c>
      <c r="F505" s="10" t="b">
        <v>0</v>
      </c>
      <c r="G505" s="10" t="b">
        <v>0</v>
      </c>
      <c r="H505" s="10">
        <v>62.0</v>
      </c>
      <c r="I505" s="10">
        <v>0.0</v>
      </c>
      <c r="J505" s="10">
        <v>65.0</v>
      </c>
      <c r="K505" s="10">
        <v>85.0</v>
      </c>
      <c r="L505" s="10">
        <v>280.0</v>
      </c>
      <c r="M505" s="10">
        <v>6.89</v>
      </c>
      <c r="N505" s="11">
        <f t="shared" si="1"/>
        <v>62</v>
      </c>
      <c r="O505" s="11">
        <f t="shared" si="2"/>
        <v>133.3475044</v>
      </c>
      <c r="P505" s="12">
        <f t="shared" si="3"/>
        <v>1.043465052</v>
      </c>
      <c r="Q505" s="13">
        <f t="shared" si="72"/>
        <v>88.69452944</v>
      </c>
      <c r="R505" s="14">
        <f t="shared" si="5"/>
        <v>1.75</v>
      </c>
      <c r="S505" s="14">
        <f t="shared" si="6"/>
        <v>243.909956</v>
      </c>
      <c r="T505" s="14">
        <f t="shared" si="7"/>
        <v>2.869528894</v>
      </c>
      <c r="U505" s="15">
        <f t="shared" si="8"/>
        <v>1.430556927</v>
      </c>
    </row>
    <row r="506" hidden="1">
      <c r="A506" s="4" t="s">
        <v>678</v>
      </c>
      <c r="B506" s="4" t="s">
        <v>608</v>
      </c>
      <c r="C506" s="4">
        <v>2002.0</v>
      </c>
      <c r="D506" s="4" t="b">
        <v>1</v>
      </c>
      <c r="E506" s="4" t="b">
        <v>1</v>
      </c>
      <c r="F506" s="4" t="b">
        <v>0</v>
      </c>
      <c r="G506" s="4" t="b">
        <v>0</v>
      </c>
      <c r="H506" s="4">
        <v>1600.0</v>
      </c>
      <c r="I506" s="4">
        <v>0.0</v>
      </c>
      <c r="J506" s="4">
        <v>1800.0</v>
      </c>
      <c r="K506" s="4">
        <v>1350.0</v>
      </c>
      <c r="L506" s="4">
        <v>433.0</v>
      </c>
      <c r="M506" s="4">
        <v>11.5</v>
      </c>
      <c r="N506" s="5">
        <f t="shared" si="1"/>
        <v>1600</v>
      </c>
      <c r="O506" s="5">
        <f t="shared" si="2"/>
        <v>76.47871575</v>
      </c>
      <c r="P506" s="6">
        <f t="shared" si="3"/>
        <v>1.623206971</v>
      </c>
      <c r="Q506" s="7">
        <f t="shared" ref="Q506:Q507" si="73">0.9*(0.00015*J506*L506*M506+797)+0.1*(43.1*POW(J506,0.549))</f>
        <v>2191.329411</v>
      </c>
      <c r="R506" s="8">
        <f t="shared" si="5"/>
        <v>4</v>
      </c>
      <c r="S506" s="8">
        <f t="shared" si="6"/>
        <v>10956.64705</v>
      </c>
      <c r="T506" s="8">
        <f t="shared" si="7"/>
        <v>8.116034855</v>
      </c>
      <c r="U506" s="9">
        <f t="shared" si="8"/>
        <v>1.369580882</v>
      </c>
    </row>
    <row r="507" hidden="1">
      <c r="A507" s="10" t="s">
        <v>679</v>
      </c>
      <c r="B507" s="10" t="s">
        <v>680</v>
      </c>
      <c r="C507" s="10">
        <v>2003.0</v>
      </c>
      <c r="D507" s="10" t="b">
        <v>1</v>
      </c>
      <c r="E507" s="10" t="b">
        <v>1</v>
      </c>
      <c r="F507" s="10" t="b">
        <v>0</v>
      </c>
      <c r="G507" s="10" t="b">
        <v>0</v>
      </c>
      <c r="H507" s="10">
        <v>5400.0</v>
      </c>
      <c r="I507" s="10">
        <v>0.0</v>
      </c>
      <c r="J507" s="10">
        <v>4420.0</v>
      </c>
      <c r="K507" s="10">
        <v>4004.0</v>
      </c>
      <c r="L507" s="10">
        <v>415.0</v>
      </c>
      <c r="M507" s="10">
        <v>2.94</v>
      </c>
      <c r="N507" s="11">
        <f t="shared" si="1"/>
        <v>5400</v>
      </c>
      <c r="O507" s="11">
        <f t="shared" si="2"/>
        <v>92.37429196</v>
      </c>
      <c r="P507" s="12">
        <f t="shared" si="3"/>
        <v>0.4689466531</v>
      </c>
      <c r="Q507" s="13">
        <f t="shared" si="73"/>
        <v>1877.662399</v>
      </c>
      <c r="R507" s="14">
        <f t="shared" si="5"/>
        <v>4</v>
      </c>
      <c r="S507" s="14">
        <f t="shared" si="6"/>
        <v>9388.311995</v>
      </c>
      <c r="T507" s="14">
        <f t="shared" si="7"/>
        <v>2.344733265</v>
      </c>
      <c r="U507" s="15">
        <f t="shared" si="8"/>
        <v>0.3477152591</v>
      </c>
    </row>
    <row r="508" hidden="1">
      <c r="A508" s="4" t="s">
        <v>681</v>
      </c>
      <c r="B508" s="4" t="s">
        <v>579</v>
      </c>
      <c r="C508" s="4">
        <v>2018.0</v>
      </c>
      <c r="D508" s="4"/>
      <c r="E508" s="4" t="b">
        <v>1</v>
      </c>
      <c r="F508" s="4" t="b">
        <v>0</v>
      </c>
      <c r="G508" s="4" t="b">
        <v>0</v>
      </c>
      <c r="H508" s="17"/>
      <c r="I508" s="4">
        <v>100.0</v>
      </c>
      <c r="J508" s="4">
        <v>138.0</v>
      </c>
      <c r="K508" s="4">
        <v>55.4</v>
      </c>
      <c r="L508" s="4">
        <v>340.0</v>
      </c>
      <c r="M508" s="4">
        <v>6.0</v>
      </c>
      <c r="N508" s="5">
        <f t="shared" si="1"/>
        <v>100</v>
      </c>
      <c r="O508" s="5">
        <f t="shared" si="2"/>
        <v>40.93643336</v>
      </c>
      <c r="P508" s="6">
        <f t="shared" si="3"/>
        <v>2.685406287</v>
      </c>
      <c r="Q508" s="7">
        <f t="shared" ref="Q508:Q509" si="74">0.2*(8.17*POW(J508*M508,0.46))+0.8*(0.146*POW(J508*L508,0.639))</f>
        <v>148.7715083</v>
      </c>
      <c r="R508" s="8">
        <f t="shared" si="5"/>
        <v>4</v>
      </c>
      <c r="S508" s="8">
        <f t="shared" si="6"/>
        <v>743.8575414</v>
      </c>
      <c r="T508" s="8">
        <f t="shared" si="7"/>
        <v>13.42703143</v>
      </c>
      <c r="U508" s="9">
        <f t="shared" si="8"/>
        <v>1.487715083</v>
      </c>
    </row>
    <row r="509" hidden="1">
      <c r="A509" s="10" t="s">
        <v>682</v>
      </c>
      <c r="B509" s="10" t="s">
        <v>683</v>
      </c>
      <c r="C509" s="10">
        <v>2018.0</v>
      </c>
      <c r="D509" s="10"/>
      <c r="E509" s="10" t="b">
        <v>0</v>
      </c>
      <c r="F509" s="10" t="b">
        <v>0</v>
      </c>
      <c r="G509" s="10" t="b">
        <v>0</v>
      </c>
      <c r="H509" s="10">
        <v>200.0</v>
      </c>
      <c r="I509" s="10">
        <v>0.0</v>
      </c>
      <c r="J509" s="10">
        <v>8.41</v>
      </c>
      <c r="K509" s="10">
        <v>1.1</v>
      </c>
      <c r="L509" s="10">
        <v>323.0</v>
      </c>
      <c r="M509" s="10">
        <v>1.03</v>
      </c>
      <c r="N509" s="11">
        <f t="shared" si="1"/>
        <v>200</v>
      </c>
      <c r="O509" s="11">
        <f t="shared" si="2"/>
        <v>13.33754853</v>
      </c>
      <c r="P509" s="12">
        <f t="shared" si="3"/>
        <v>20.62045597</v>
      </c>
      <c r="Q509" s="13">
        <f t="shared" si="74"/>
        <v>22.68250157</v>
      </c>
      <c r="R509" s="14">
        <f t="shared" si="5"/>
        <v>1.75</v>
      </c>
      <c r="S509" s="14">
        <f t="shared" si="6"/>
        <v>62.37687931</v>
      </c>
      <c r="T509" s="14">
        <f t="shared" si="7"/>
        <v>56.70625391</v>
      </c>
      <c r="U509" s="15">
        <f t="shared" si="8"/>
        <v>0.1134125078</v>
      </c>
    </row>
    <row r="510" hidden="1">
      <c r="A510" s="4" t="s">
        <v>684</v>
      </c>
      <c r="B510" s="4" t="s">
        <v>685</v>
      </c>
      <c r="C510" s="4">
        <v>2003.0</v>
      </c>
      <c r="D510" s="4" t="b">
        <v>1</v>
      </c>
      <c r="E510" s="4" t="b">
        <v>1</v>
      </c>
      <c r="F510" s="4" t="b">
        <v>0</v>
      </c>
      <c r="G510" s="4" t="b">
        <v>0</v>
      </c>
      <c r="H510" s="4">
        <v>3800.0</v>
      </c>
      <c r="I510" s="4">
        <v>0.0</v>
      </c>
      <c r="J510" s="4">
        <v>2420.0</v>
      </c>
      <c r="K510" s="4">
        <v>2002.0</v>
      </c>
      <c r="L510" s="4">
        <v>407.0</v>
      </c>
      <c r="M510" s="4">
        <v>2.94</v>
      </c>
      <c r="N510" s="5">
        <f t="shared" si="1"/>
        <v>3800</v>
      </c>
      <c r="O510" s="5">
        <f t="shared" si="2"/>
        <v>84.35834101</v>
      </c>
      <c r="P510" s="6">
        <f t="shared" si="3"/>
        <v>0.7086992305</v>
      </c>
      <c r="Q510" s="7">
        <f t="shared" ref="Q510:Q515" si="75">0.9*(0.00015*J510*L510*M510+797)+0.1*(43.1*POW(J510,0.549))</f>
        <v>1418.815859</v>
      </c>
      <c r="R510" s="8">
        <f t="shared" si="5"/>
        <v>4</v>
      </c>
      <c r="S510" s="8">
        <f t="shared" si="6"/>
        <v>7094.079297</v>
      </c>
      <c r="T510" s="8">
        <f t="shared" si="7"/>
        <v>3.543496152</v>
      </c>
      <c r="U510" s="9">
        <f t="shared" si="8"/>
        <v>0.3733725946</v>
      </c>
    </row>
    <row r="511" hidden="1">
      <c r="A511" s="10" t="s">
        <v>686</v>
      </c>
      <c r="B511" s="10" t="s">
        <v>631</v>
      </c>
      <c r="C511" s="10">
        <v>2009.0</v>
      </c>
      <c r="D511" s="10" t="b">
        <v>1</v>
      </c>
      <c r="E511" s="10" t="b">
        <v>1</v>
      </c>
      <c r="F511" s="10" t="b">
        <v>0</v>
      </c>
      <c r="G511" s="10" t="b">
        <v>1</v>
      </c>
      <c r="H511" s="10">
        <v>750.0</v>
      </c>
      <c r="I511" s="10">
        <v>0.0</v>
      </c>
      <c r="J511" s="10">
        <v>443.0</v>
      </c>
      <c r="K511" s="10">
        <v>200.2</v>
      </c>
      <c r="L511" s="10">
        <v>467.5</v>
      </c>
      <c r="M511" s="10">
        <v>13.44</v>
      </c>
      <c r="N511" s="11">
        <f t="shared" si="1"/>
        <v>750</v>
      </c>
      <c r="O511" s="11">
        <f t="shared" si="2"/>
        <v>46.08288606</v>
      </c>
      <c r="P511" s="12">
        <f t="shared" si="3"/>
        <v>6.070659681</v>
      </c>
      <c r="Q511" s="13">
        <f t="shared" si="75"/>
        <v>1215.346068</v>
      </c>
      <c r="R511" s="14">
        <f t="shared" si="5"/>
        <v>4</v>
      </c>
      <c r="S511" s="14">
        <f t="shared" si="6"/>
        <v>6076.730341</v>
      </c>
      <c r="T511" s="14">
        <f t="shared" si="7"/>
        <v>30.3532984</v>
      </c>
      <c r="U511" s="15">
        <f t="shared" si="8"/>
        <v>1.620461424</v>
      </c>
    </row>
    <row r="512" hidden="1">
      <c r="A512" s="4" t="s">
        <v>687</v>
      </c>
      <c r="B512" s="4" t="s">
        <v>583</v>
      </c>
      <c r="C512" s="4">
        <v>2003.0</v>
      </c>
      <c r="D512" s="4" t="b">
        <v>1</v>
      </c>
      <c r="E512" s="4" t="b">
        <v>1</v>
      </c>
      <c r="F512" s="4" t="b">
        <v>0</v>
      </c>
      <c r="G512" s="4" t="b">
        <v>0</v>
      </c>
      <c r="H512" s="4">
        <v>3500.0</v>
      </c>
      <c r="I512" s="4">
        <v>-1900.0</v>
      </c>
      <c r="J512" s="4">
        <v>1832.0</v>
      </c>
      <c r="K512" s="4">
        <v>1098.0</v>
      </c>
      <c r="L512" s="4">
        <v>440.0</v>
      </c>
      <c r="M512" s="4">
        <v>12.0</v>
      </c>
      <c r="N512" s="5">
        <f t="shared" si="1"/>
        <v>1600</v>
      </c>
      <c r="O512" s="5">
        <f t="shared" si="2"/>
        <v>61.11617896</v>
      </c>
      <c r="P512" s="6">
        <f t="shared" si="3"/>
        <v>2.08536158</v>
      </c>
      <c r="Q512" s="7">
        <f t="shared" si="75"/>
        <v>2289.727015</v>
      </c>
      <c r="R512" s="8">
        <f t="shared" si="5"/>
        <v>4</v>
      </c>
      <c r="S512" s="8">
        <f t="shared" si="6"/>
        <v>11448.63508</v>
      </c>
      <c r="T512" s="8">
        <f t="shared" si="7"/>
        <v>10.4268079</v>
      </c>
      <c r="U512" s="9">
        <f t="shared" si="8"/>
        <v>1.431079385</v>
      </c>
    </row>
    <row r="513" hidden="1">
      <c r="A513" s="10" t="s">
        <v>688</v>
      </c>
      <c r="B513" s="10" t="s">
        <v>521</v>
      </c>
      <c r="C513" s="10">
        <v>2009.0</v>
      </c>
      <c r="D513" s="10" t="b">
        <v>1</v>
      </c>
      <c r="E513" s="10" t="b">
        <v>1</v>
      </c>
      <c r="F513" s="10" t="b">
        <v>0</v>
      </c>
      <c r="G513" s="10" t="b">
        <v>1</v>
      </c>
      <c r="H513" s="10">
        <v>2650.0</v>
      </c>
      <c r="I513" s="10">
        <v>-650.0</v>
      </c>
      <c r="J513" s="10">
        <v>298.0</v>
      </c>
      <c r="K513" s="10">
        <v>137.2</v>
      </c>
      <c r="L513" s="10">
        <v>446.8</v>
      </c>
      <c r="M513" s="10">
        <v>3.58</v>
      </c>
      <c r="N513" s="11">
        <f t="shared" si="1"/>
        <v>2000</v>
      </c>
      <c r="O513" s="11">
        <f t="shared" si="2"/>
        <v>46.94800806</v>
      </c>
      <c r="P513" s="12">
        <f t="shared" si="3"/>
        <v>6.414070285</v>
      </c>
      <c r="Q513" s="13">
        <f t="shared" si="75"/>
        <v>880.0104431</v>
      </c>
      <c r="R513" s="14">
        <f t="shared" si="5"/>
        <v>4</v>
      </c>
      <c r="S513" s="14">
        <f t="shared" si="6"/>
        <v>4400.052215</v>
      </c>
      <c r="T513" s="14">
        <f t="shared" si="7"/>
        <v>32.07035142</v>
      </c>
      <c r="U513" s="15">
        <f t="shared" si="8"/>
        <v>0.4400052215</v>
      </c>
    </row>
    <row r="514" hidden="1">
      <c r="A514" s="4" t="s">
        <v>689</v>
      </c>
      <c r="B514" s="4" t="s">
        <v>690</v>
      </c>
      <c r="C514" s="4">
        <v>2005.0</v>
      </c>
      <c r="D514" s="4" t="b">
        <v>1</v>
      </c>
      <c r="E514" s="4" t="b">
        <v>1</v>
      </c>
      <c r="F514" s="4" t="b">
        <v>0</v>
      </c>
      <c r="G514" s="4" t="b">
        <v>0</v>
      </c>
      <c r="H514" s="4">
        <v>5000.0</v>
      </c>
      <c r="I514" s="4">
        <v>0.0</v>
      </c>
      <c r="J514" s="4">
        <v>2948.0</v>
      </c>
      <c r="K514" s="4">
        <v>2399.5</v>
      </c>
      <c r="L514" s="4">
        <v>450.0</v>
      </c>
      <c r="M514" s="4">
        <v>22.4</v>
      </c>
      <c r="N514" s="5">
        <f t="shared" si="1"/>
        <v>5000</v>
      </c>
      <c r="O514" s="5">
        <f t="shared" si="2"/>
        <v>82.99895</v>
      </c>
      <c r="P514" s="6">
        <f t="shared" si="3"/>
        <v>2.11505533</v>
      </c>
      <c r="Q514" s="7">
        <f t="shared" si="75"/>
        <v>5075.075265</v>
      </c>
      <c r="R514" s="8">
        <f t="shared" si="5"/>
        <v>4</v>
      </c>
      <c r="S514" s="8">
        <f t="shared" si="6"/>
        <v>25375.37633</v>
      </c>
      <c r="T514" s="8">
        <f t="shared" si="7"/>
        <v>10.57527665</v>
      </c>
      <c r="U514" s="9">
        <f t="shared" si="8"/>
        <v>1.015015053</v>
      </c>
    </row>
    <row r="515" hidden="1">
      <c r="A515" s="10" t="s">
        <v>691</v>
      </c>
      <c r="B515" s="10" t="s">
        <v>692</v>
      </c>
      <c r="C515" s="10">
        <v>2009.0</v>
      </c>
      <c r="D515" s="10" t="b">
        <v>1</v>
      </c>
      <c r="E515" s="10" t="b">
        <v>1</v>
      </c>
      <c r="F515" s="10" t="b">
        <v>0</v>
      </c>
      <c r="G515" s="10" t="b">
        <v>1</v>
      </c>
      <c r="H515" s="10">
        <v>585.0</v>
      </c>
      <c r="I515" s="10">
        <v>0.0</v>
      </c>
      <c r="J515" s="10">
        <v>345.0</v>
      </c>
      <c r="K515" s="10">
        <v>155.7</v>
      </c>
      <c r="L515" s="10">
        <v>468.0</v>
      </c>
      <c r="M515" s="10">
        <v>10.34</v>
      </c>
      <c r="N515" s="11">
        <f t="shared" si="1"/>
        <v>585</v>
      </c>
      <c r="O515" s="11">
        <f t="shared" si="2"/>
        <v>46.02023591</v>
      </c>
      <c r="P515" s="12">
        <f t="shared" si="3"/>
        <v>6.73909942</v>
      </c>
      <c r="Q515" s="13">
        <f t="shared" si="75"/>
        <v>1049.27778</v>
      </c>
      <c r="R515" s="14">
        <f t="shared" si="5"/>
        <v>4</v>
      </c>
      <c r="S515" s="14">
        <f t="shared" si="6"/>
        <v>5246.388898</v>
      </c>
      <c r="T515" s="14">
        <f t="shared" si="7"/>
        <v>33.6954971</v>
      </c>
      <c r="U515" s="15">
        <f t="shared" si="8"/>
        <v>1.79363723</v>
      </c>
    </row>
    <row r="516" hidden="1">
      <c r="A516" s="4" t="s">
        <v>693</v>
      </c>
      <c r="B516" s="4" t="s">
        <v>694</v>
      </c>
      <c r="C516" s="4">
        <v>2020.0</v>
      </c>
      <c r="D516" s="4"/>
      <c r="E516" s="4" t="b">
        <v>1</v>
      </c>
      <c r="F516" s="4" t="b">
        <v>0</v>
      </c>
      <c r="G516" s="4" t="b">
        <v>0</v>
      </c>
      <c r="H516" s="4">
        <v>2700.0</v>
      </c>
      <c r="I516" s="4">
        <v>0.0</v>
      </c>
      <c r="J516" s="4">
        <v>2250.0</v>
      </c>
      <c r="K516" s="4">
        <v>2647.5</v>
      </c>
      <c r="L516" s="4">
        <v>341.0</v>
      </c>
      <c r="M516" s="4">
        <v>13.4</v>
      </c>
      <c r="N516" s="5">
        <f t="shared" si="1"/>
        <v>2700</v>
      </c>
      <c r="O516" s="5">
        <f t="shared" si="2"/>
        <v>119.9866074</v>
      </c>
      <c r="P516" s="6">
        <f t="shared" si="3"/>
        <v>0.3250845096</v>
      </c>
      <c r="Q516" s="7">
        <f t="shared" ref="Q516:Q517" si="76">0.2*(8.17*POW(J516*M516,0.46))+0.8*(0.146*POW(J516*L516,0.639))</f>
        <v>860.6612393</v>
      </c>
      <c r="R516" s="8">
        <f t="shared" si="5"/>
        <v>4</v>
      </c>
      <c r="S516" s="8">
        <f t="shared" si="6"/>
        <v>4303.306196</v>
      </c>
      <c r="T516" s="8">
        <f t="shared" si="7"/>
        <v>1.625422548</v>
      </c>
      <c r="U516" s="9">
        <f t="shared" si="8"/>
        <v>0.318763422</v>
      </c>
    </row>
    <row r="517" hidden="1">
      <c r="A517" s="10" t="s">
        <v>695</v>
      </c>
      <c r="B517" s="10" t="s">
        <v>543</v>
      </c>
      <c r="C517" s="10">
        <v>2010.0</v>
      </c>
      <c r="D517" s="10"/>
      <c r="E517" s="10" t="b">
        <v>1</v>
      </c>
      <c r="F517" s="10" t="b">
        <v>0</v>
      </c>
      <c r="G517" s="10" t="b">
        <v>1</v>
      </c>
      <c r="H517" s="10">
        <v>500.0</v>
      </c>
      <c r="I517" s="10">
        <v>0.0</v>
      </c>
      <c r="J517" s="10">
        <v>905.0</v>
      </c>
      <c r="K517" s="10">
        <v>804.5</v>
      </c>
      <c r="L517" s="10">
        <v>301.9</v>
      </c>
      <c r="M517" s="10">
        <v>5.85</v>
      </c>
      <c r="N517" s="11">
        <f t="shared" si="1"/>
        <v>500</v>
      </c>
      <c r="O517" s="11">
        <f t="shared" si="2"/>
        <v>90.64770066</v>
      </c>
      <c r="P517" s="12">
        <f t="shared" si="3"/>
        <v>0.5372382314</v>
      </c>
      <c r="Q517" s="13">
        <f t="shared" si="76"/>
        <v>432.2081572</v>
      </c>
      <c r="R517" s="14">
        <f t="shared" si="5"/>
        <v>4</v>
      </c>
      <c r="S517" s="14">
        <f t="shared" si="6"/>
        <v>2161.040786</v>
      </c>
      <c r="T517" s="14">
        <f t="shared" si="7"/>
        <v>2.686191157</v>
      </c>
      <c r="U517" s="15">
        <f t="shared" si="8"/>
        <v>0.8644163144</v>
      </c>
    </row>
    <row r="518" hidden="1">
      <c r="A518" s="4" t="s">
        <v>696</v>
      </c>
      <c r="B518" s="4" t="s">
        <v>696</v>
      </c>
      <c r="C518" s="4">
        <v>2006.0</v>
      </c>
      <c r="D518" s="4" t="b">
        <v>1</v>
      </c>
      <c r="E518" s="4" t="b">
        <v>1</v>
      </c>
      <c r="F518" s="4" t="b">
        <v>0</v>
      </c>
      <c r="G518" s="4" t="b">
        <v>0</v>
      </c>
      <c r="H518" s="4">
        <v>3500.0</v>
      </c>
      <c r="I518" s="4">
        <v>0.0</v>
      </c>
      <c r="J518" s="4">
        <v>3629.0</v>
      </c>
      <c r="K518" s="4">
        <v>2669.0</v>
      </c>
      <c r="L518" s="4">
        <v>454.7</v>
      </c>
      <c r="M518" s="4">
        <v>20.68</v>
      </c>
      <c r="N518" s="5">
        <f t="shared" si="1"/>
        <v>3500</v>
      </c>
      <c r="O518" s="5">
        <f t="shared" si="2"/>
        <v>74.99648841</v>
      </c>
      <c r="P518" s="6">
        <f t="shared" si="3"/>
        <v>2.140141891</v>
      </c>
      <c r="Q518" s="7">
        <f>0.9*(0.00015*J518*L518*M518+797)+0.1*(43.1*POW(J518,0.549))</f>
        <v>5712.038708</v>
      </c>
      <c r="R518" s="8">
        <f t="shared" si="5"/>
        <v>4</v>
      </c>
      <c r="S518" s="8">
        <f t="shared" si="6"/>
        <v>28560.19354</v>
      </c>
      <c r="T518" s="8">
        <f t="shared" si="7"/>
        <v>10.70070946</v>
      </c>
      <c r="U518" s="9">
        <f t="shared" si="8"/>
        <v>1.632011059</v>
      </c>
    </row>
    <row r="519" hidden="1">
      <c r="A519" s="10" t="s">
        <v>697</v>
      </c>
      <c r="B519" s="10" t="s">
        <v>698</v>
      </c>
      <c r="C519" s="10">
        <v>2020.0</v>
      </c>
      <c r="D519" s="10"/>
      <c r="E519" s="10" t="b">
        <v>1</v>
      </c>
      <c r="F519" s="10" t="b">
        <v>0</v>
      </c>
      <c r="G519" s="10" t="b">
        <v>0</v>
      </c>
      <c r="H519" s="10">
        <v>1500.0</v>
      </c>
      <c r="I519" s="10">
        <v>0.0</v>
      </c>
      <c r="J519" s="10">
        <v>2100.0</v>
      </c>
      <c r="K519" s="10">
        <v>2210.0</v>
      </c>
      <c r="L519" s="10">
        <v>356.2</v>
      </c>
      <c r="M519" s="10">
        <v>17.1</v>
      </c>
      <c r="N519" s="11">
        <f t="shared" si="1"/>
        <v>1500</v>
      </c>
      <c r="O519" s="11">
        <f t="shared" si="2"/>
        <v>107.3129916</v>
      </c>
      <c r="P519" s="12">
        <f t="shared" si="3"/>
        <v>0.3916579673</v>
      </c>
      <c r="Q519" s="13">
        <f t="shared" ref="Q519:Q520" si="77">0.2*(8.17*POW(J519*M519,0.46))+0.8*(0.146*POW(J519*L519,0.639))</f>
        <v>865.5641076</v>
      </c>
      <c r="R519" s="14">
        <f t="shared" si="5"/>
        <v>4</v>
      </c>
      <c r="S519" s="14">
        <f t="shared" si="6"/>
        <v>4327.820538</v>
      </c>
      <c r="T519" s="14">
        <f t="shared" si="7"/>
        <v>1.958289836</v>
      </c>
      <c r="U519" s="15">
        <f t="shared" si="8"/>
        <v>0.5770427384</v>
      </c>
    </row>
    <row r="520" hidden="1">
      <c r="A520" s="4" t="s">
        <v>699</v>
      </c>
      <c r="B520" s="4" t="s">
        <v>607</v>
      </c>
      <c r="C520" s="4">
        <v>2010.0</v>
      </c>
      <c r="D520" s="4"/>
      <c r="E520" s="4" t="b">
        <v>1</v>
      </c>
      <c r="F520" s="4" t="b">
        <v>0</v>
      </c>
      <c r="G520" s="4" t="b">
        <v>1</v>
      </c>
      <c r="H520" s="4">
        <v>205.0</v>
      </c>
      <c r="I520" s="4">
        <v>5.0</v>
      </c>
      <c r="J520" s="4">
        <v>760.0</v>
      </c>
      <c r="K520" s="4">
        <v>524.9</v>
      </c>
      <c r="L520" s="4">
        <v>336.0</v>
      </c>
      <c r="M520" s="4">
        <v>6.14</v>
      </c>
      <c r="N520" s="5">
        <f t="shared" si="1"/>
        <v>210</v>
      </c>
      <c r="O520" s="5">
        <f t="shared" si="2"/>
        <v>70.42750508</v>
      </c>
      <c r="P520" s="6">
        <f t="shared" si="3"/>
        <v>0.7863265186</v>
      </c>
      <c r="Q520" s="7">
        <f t="shared" si="77"/>
        <v>412.7427896</v>
      </c>
      <c r="R520" s="8">
        <f t="shared" si="5"/>
        <v>4</v>
      </c>
      <c r="S520" s="8">
        <f t="shared" si="6"/>
        <v>2063.713948</v>
      </c>
      <c r="T520" s="8">
        <f t="shared" si="7"/>
        <v>3.931632593</v>
      </c>
      <c r="U520" s="9">
        <f t="shared" si="8"/>
        <v>1.965441855</v>
      </c>
    </row>
    <row r="521" hidden="1">
      <c r="A521" s="10" t="s">
        <v>700</v>
      </c>
      <c r="B521" s="10" t="s">
        <v>454</v>
      </c>
      <c r="C521" s="10">
        <v>2010.0</v>
      </c>
      <c r="D521" s="10" t="b">
        <v>1</v>
      </c>
      <c r="E521" s="10" t="b">
        <v>1</v>
      </c>
      <c r="F521" s="10" t="b">
        <v>0</v>
      </c>
      <c r="G521" s="10" t="b">
        <v>1</v>
      </c>
      <c r="H521" s="10">
        <v>650.0</v>
      </c>
      <c r="I521" s="10">
        <v>0.0</v>
      </c>
      <c r="J521" s="10">
        <v>165.0</v>
      </c>
      <c r="K521" s="10">
        <v>69.55</v>
      </c>
      <c r="L521" s="10">
        <v>452.0</v>
      </c>
      <c r="M521" s="10">
        <v>5.7</v>
      </c>
      <c r="N521" s="11">
        <f t="shared" si="1"/>
        <v>650</v>
      </c>
      <c r="O521" s="11">
        <f t="shared" si="2"/>
        <v>42.98258328</v>
      </c>
      <c r="P521" s="12">
        <f t="shared" si="3"/>
        <v>12.16089648</v>
      </c>
      <c r="Q521" s="13">
        <f t="shared" ref="Q521:Q523" si="78">0.9*(0.00015*J521*L521*M521+797)+0.1*(43.1*POW(J521,0.549))</f>
        <v>845.7903504</v>
      </c>
      <c r="R521" s="14">
        <f t="shared" si="5"/>
        <v>4</v>
      </c>
      <c r="S521" s="14">
        <f t="shared" si="6"/>
        <v>4228.951752</v>
      </c>
      <c r="T521" s="14">
        <f t="shared" si="7"/>
        <v>60.80448241</v>
      </c>
      <c r="U521" s="15">
        <f t="shared" si="8"/>
        <v>1.301215924</v>
      </c>
    </row>
    <row r="522" hidden="1">
      <c r="A522" s="4" t="s">
        <v>701</v>
      </c>
      <c r="B522" s="4" t="s">
        <v>701</v>
      </c>
      <c r="C522" s="4">
        <v>2009.0</v>
      </c>
      <c r="D522" s="4" t="b">
        <v>1</v>
      </c>
      <c r="E522" s="4" t="b">
        <v>1</v>
      </c>
      <c r="F522" s="4" t="b">
        <v>0</v>
      </c>
      <c r="G522" s="4" t="b">
        <v>0</v>
      </c>
      <c r="H522" s="4">
        <v>6000.0</v>
      </c>
      <c r="I522" s="4">
        <v>0.0</v>
      </c>
      <c r="J522" s="4">
        <v>6050.0</v>
      </c>
      <c r="K522" s="4">
        <v>4448.0</v>
      </c>
      <c r="L522" s="4">
        <v>454.0</v>
      </c>
      <c r="M522" s="4">
        <v>20.68</v>
      </c>
      <c r="N522" s="5">
        <f t="shared" si="1"/>
        <v>6000</v>
      </c>
      <c r="O522" s="5">
        <f t="shared" si="2"/>
        <v>74.97020995</v>
      </c>
      <c r="P522" s="6">
        <f t="shared" si="3"/>
        <v>2.000714834</v>
      </c>
      <c r="Q522" s="7">
        <f t="shared" si="78"/>
        <v>8899.179583</v>
      </c>
      <c r="R522" s="8">
        <f t="shared" si="5"/>
        <v>4</v>
      </c>
      <c r="S522" s="8">
        <f t="shared" si="6"/>
        <v>44495.89792</v>
      </c>
      <c r="T522" s="8">
        <f t="shared" si="7"/>
        <v>10.00357417</v>
      </c>
      <c r="U522" s="9">
        <f t="shared" si="8"/>
        <v>1.483196597</v>
      </c>
    </row>
    <row r="523" hidden="1">
      <c r="A523" s="10" t="s">
        <v>702</v>
      </c>
      <c r="B523" s="10" t="s">
        <v>703</v>
      </c>
      <c r="C523" s="10">
        <v>2009.0</v>
      </c>
      <c r="D523" s="10" t="b">
        <v>1</v>
      </c>
      <c r="E523" s="10" t="b">
        <v>1</v>
      </c>
      <c r="F523" s="10" t="b">
        <v>0</v>
      </c>
      <c r="G523" s="10" t="b">
        <v>0</v>
      </c>
      <c r="H523" s="10">
        <v>5000.0</v>
      </c>
      <c r="I523" s="10">
        <v>0.0</v>
      </c>
      <c r="J523" s="10">
        <v>5800.0</v>
      </c>
      <c r="K523" s="10">
        <v>3300.0</v>
      </c>
      <c r="L523" s="10">
        <v>446.0</v>
      </c>
      <c r="M523" s="10">
        <v>19.31</v>
      </c>
      <c r="N523" s="11">
        <f t="shared" si="1"/>
        <v>5000</v>
      </c>
      <c r="O523" s="11">
        <f t="shared" si="2"/>
        <v>58.01833609</v>
      </c>
      <c r="P523" s="12">
        <f t="shared" si="3"/>
        <v>2.412902675</v>
      </c>
      <c r="Q523" s="13">
        <f t="shared" si="78"/>
        <v>7962.578828</v>
      </c>
      <c r="R523" s="14">
        <f t="shared" si="5"/>
        <v>4</v>
      </c>
      <c r="S523" s="14">
        <f t="shared" si="6"/>
        <v>39812.89414</v>
      </c>
      <c r="T523" s="14">
        <f t="shared" si="7"/>
        <v>12.06451338</v>
      </c>
      <c r="U523" s="15">
        <f t="shared" si="8"/>
        <v>1.592515766</v>
      </c>
    </row>
    <row r="524" hidden="1">
      <c r="A524" s="4" t="s">
        <v>704</v>
      </c>
      <c r="B524" s="4" t="s">
        <v>607</v>
      </c>
      <c r="C524" s="4">
        <v>2013.0</v>
      </c>
      <c r="D524" s="4"/>
      <c r="E524" s="4" t="b">
        <v>1</v>
      </c>
      <c r="F524" s="4" t="b">
        <v>0</v>
      </c>
      <c r="G524" s="4" t="b">
        <v>1</v>
      </c>
      <c r="H524" s="4">
        <v>205.0</v>
      </c>
      <c r="I524" s="4">
        <v>-5.0</v>
      </c>
      <c r="J524" s="4">
        <v>490.0</v>
      </c>
      <c r="K524" s="4">
        <v>805.0</v>
      </c>
      <c r="L524" s="4">
        <v>345.0</v>
      </c>
      <c r="M524" s="4">
        <v>9.72</v>
      </c>
      <c r="N524" s="5">
        <f t="shared" si="1"/>
        <v>200</v>
      </c>
      <c r="O524" s="5">
        <f t="shared" si="2"/>
        <v>167.5248059</v>
      </c>
      <c r="P524" s="6">
        <f t="shared" si="3"/>
        <v>0.4177752623</v>
      </c>
      <c r="Q524" s="7">
        <f t="shared" ref="Q524:Q530" si="79">0.2*(8.17*POW(J524*M524,0.46))+0.8*(0.146*POW(J524*L524,0.639))</f>
        <v>336.3090861</v>
      </c>
      <c r="R524" s="8">
        <f t="shared" si="5"/>
        <v>4</v>
      </c>
      <c r="S524" s="8">
        <f t="shared" si="6"/>
        <v>1681.545431</v>
      </c>
      <c r="T524" s="8">
        <f t="shared" si="7"/>
        <v>2.088876311</v>
      </c>
      <c r="U524" s="9">
        <f t="shared" si="8"/>
        <v>1.681545431</v>
      </c>
    </row>
    <row r="525" hidden="1">
      <c r="A525" s="10" t="s">
        <v>705</v>
      </c>
      <c r="B525" s="10" t="s">
        <v>361</v>
      </c>
      <c r="C525" s="10">
        <v>2009.0</v>
      </c>
      <c r="D525" s="10" t="b">
        <v>0</v>
      </c>
      <c r="E525" s="10" t="b">
        <v>1</v>
      </c>
      <c r="F525" s="10" t="b">
        <v>0</v>
      </c>
      <c r="G525" s="10" t="b">
        <v>0</v>
      </c>
      <c r="H525" s="10"/>
      <c r="I525" s="10"/>
      <c r="J525" s="10">
        <v>1407.9</v>
      </c>
      <c r="K525" s="10">
        <v>1753.3</v>
      </c>
      <c r="L525" s="10">
        <v>331.0</v>
      </c>
      <c r="M525" s="10">
        <v>14.83</v>
      </c>
      <c r="N525" s="11">
        <f t="shared" si="1"/>
        <v>0</v>
      </c>
      <c r="O525" s="11">
        <f t="shared" si="2"/>
        <v>126.988311</v>
      </c>
      <c r="P525" s="12">
        <f t="shared" si="3"/>
        <v>0.3695192464</v>
      </c>
      <c r="Q525" s="13">
        <f t="shared" si="79"/>
        <v>647.8780947</v>
      </c>
      <c r="R525" s="14">
        <f t="shared" si="5"/>
        <v>4</v>
      </c>
      <c r="S525" s="14">
        <f t="shared" si="6"/>
        <v>3239.390474</v>
      </c>
      <c r="T525" s="14">
        <f t="shared" si="7"/>
        <v>1.847596232</v>
      </c>
      <c r="U525" s="15" t="str">
        <f t="shared" si="8"/>
        <v>#N/A</v>
      </c>
    </row>
    <row r="526" hidden="1">
      <c r="A526" s="4" t="s">
        <v>706</v>
      </c>
      <c r="B526" s="4" t="s">
        <v>707</v>
      </c>
      <c r="C526" s="4">
        <v>1992.0</v>
      </c>
      <c r="D526" s="4"/>
      <c r="E526" s="4" t="b">
        <v>0</v>
      </c>
      <c r="F526" s="4" t="b">
        <v>1</v>
      </c>
      <c r="G526" s="4" t="b">
        <v>0</v>
      </c>
      <c r="H526" s="4">
        <v>0.0</v>
      </c>
      <c r="I526" s="4">
        <v>6780.0</v>
      </c>
      <c r="J526" s="4">
        <v>74818.0</v>
      </c>
      <c r="K526" s="4">
        <v>14819.0</v>
      </c>
      <c r="L526" s="4">
        <v>268.0</v>
      </c>
      <c r="M526" s="4">
        <v>6.24</v>
      </c>
      <c r="N526" s="5">
        <f t="shared" si="1"/>
        <v>6780</v>
      </c>
      <c r="O526" s="5">
        <f t="shared" si="2"/>
        <v>20.19724467</v>
      </c>
      <c r="P526" s="6">
        <f t="shared" si="3"/>
        <v>0.4100307804</v>
      </c>
      <c r="Q526" s="7">
        <f t="shared" si="79"/>
        <v>6076.246135</v>
      </c>
      <c r="R526" s="8">
        <f t="shared" si="5"/>
        <v>1.05</v>
      </c>
      <c r="S526" s="8">
        <f t="shared" si="6"/>
        <v>12456.30458</v>
      </c>
      <c r="T526" s="8">
        <f t="shared" si="7"/>
        <v>0.8405630998</v>
      </c>
      <c r="U526" s="9">
        <f t="shared" si="8"/>
        <v>0.8962014948</v>
      </c>
    </row>
    <row r="527" hidden="1">
      <c r="A527" s="10" t="s">
        <v>707</v>
      </c>
      <c r="B527" s="10" t="s">
        <v>707</v>
      </c>
      <c r="C527" s="10">
        <v>1981.0</v>
      </c>
      <c r="D527" s="10"/>
      <c r="E527" s="10" t="b">
        <v>0</v>
      </c>
      <c r="F527" s="10" t="b">
        <v>1</v>
      </c>
      <c r="G527" s="10" t="b">
        <v>0</v>
      </c>
      <c r="H527" s="10">
        <v>0.0</v>
      </c>
      <c r="I527" s="10">
        <v>6780.0</v>
      </c>
      <c r="J527" s="10">
        <v>87518.0</v>
      </c>
      <c r="K527" s="10">
        <v>14819.0</v>
      </c>
      <c r="L527" s="10">
        <v>268.0</v>
      </c>
      <c r="M527" s="10">
        <v>6.24</v>
      </c>
      <c r="N527" s="11">
        <f t="shared" si="1"/>
        <v>6780</v>
      </c>
      <c r="O527" s="11">
        <f t="shared" si="2"/>
        <v>17.2663618</v>
      </c>
      <c r="P527" s="12">
        <f t="shared" si="3"/>
        <v>0.4518712389</v>
      </c>
      <c r="Q527" s="13">
        <f t="shared" si="79"/>
        <v>6696.27989</v>
      </c>
      <c r="R527" s="14">
        <f t="shared" si="5"/>
        <v>1.05</v>
      </c>
      <c r="S527" s="14">
        <f t="shared" si="6"/>
        <v>13727.37377</v>
      </c>
      <c r="T527" s="14">
        <f t="shared" si="7"/>
        <v>0.9263360398</v>
      </c>
      <c r="U527" s="15">
        <f t="shared" si="8"/>
        <v>0.9876519012</v>
      </c>
    </row>
    <row r="528" hidden="1">
      <c r="A528" s="4" t="s">
        <v>708</v>
      </c>
      <c r="B528" s="4" t="s">
        <v>708</v>
      </c>
      <c r="C528" s="4">
        <v>2012.0</v>
      </c>
      <c r="D528" s="4"/>
      <c r="E528" s="4" t="b">
        <v>0</v>
      </c>
      <c r="F528" s="4" t="b">
        <v>1</v>
      </c>
      <c r="G528" s="4" t="b">
        <v>0</v>
      </c>
      <c r="H528" s="4">
        <v>8000.0</v>
      </c>
      <c r="I528" s="4">
        <v>0.0</v>
      </c>
      <c r="J528" s="4">
        <v>85500.0</v>
      </c>
      <c r="K528" s="4">
        <v>15800.0</v>
      </c>
      <c r="L528" s="4">
        <v>266.0</v>
      </c>
      <c r="M528" s="4">
        <v>6.24</v>
      </c>
      <c r="N528" s="5">
        <f t="shared" si="1"/>
        <v>8000</v>
      </c>
      <c r="O528" s="5">
        <f t="shared" si="2"/>
        <v>18.8438785</v>
      </c>
      <c r="P528" s="6">
        <f t="shared" si="3"/>
        <v>0.4159482525</v>
      </c>
      <c r="Q528" s="7">
        <f t="shared" si="79"/>
        <v>6571.98239</v>
      </c>
      <c r="R528" s="8">
        <f t="shared" si="5"/>
        <v>1.05</v>
      </c>
      <c r="S528" s="8">
        <f t="shared" si="6"/>
        <v>13472.5639</v>
      </c>
      <c r="T528" s="8">
        <f t="shared" si="7"/>
        <v>0.8526939176</v>
      </c>
      <c r="U528" s="9">
        <f t="shared" si="8"/>
        <v>0.8214977987</v>
      </c>
    </row>
    <row r="529" hidden="1">
      <c r="A529" s="10" t="s">
        <v>709</v>
      </c>
      <c r="B529" s="10" t="s">
        <v>709</v>
      </c>
      <c r="C529" s="10">
        <v>1965.0</v>
      </c>
      <c r="D529" s="10"/>
      <c r="E529" s="10" t="b">
        <v>0</v>
      </c>
      <c r="F529" s="10" t="b">
        <v>1</v>
      </c>
      <c r="G529" s="10" t="b">
        <v>0</v>
      </c>
      <c r="H529" s="10">
        <v>200.0</v>
      </c>
      <c r="I529" s="10">
        <v>0.0</v>
      </c>
      <c r="J529" s="10">
        <v>68.0</v>
      </c>
      <c r="K529" s="10">
        <v>53.0</v>
      </c>
      <c r="L529" s="10">
        <v>274.0</v>
      </c>
      <c r="M529" s="10">
        <v>4.1</v>
      </c>
      <c r="N529" s="11">
        <f t="shared" si="1"/>
        <v>200</v>
      </c>
      <c r="O529" s="11">
        <f t="shared" si="2"/>
        <v>79.47788107</v>
      </c>
      <c r="P529" s="12">
        <f t="shared" si="3"/>
        <v>1.590918451</v>
      </c>
      <c r="Q529" s="13">
        <f t="shared" si="79"/>
        <v>84.3186779</v>
      </c>
      <c r="R529" s="14">
        <f t="shared" si="5"/>
        <v>1.05</v>
      </c>
      <c r="S529" s="14">
        <f t="shared" si="6"/>
        <v>172.8532897</v>
      </c>
      <c r="T529" s="14">
        <f t="shared" si="7"/>
        <v>3.261382824</v>
      </c>
      <c r="U529" s="15">
        <f t="shared" si="8"/>
        <v>0.4215933895</v>
      </c>
    </row>
    <row r="530" hidden="1">
      <c r="A530" s="4" t="s">
        <v>710</v>
      </c>
      <c r="B530" s="4" t="s">
        <v>361</v>
      </c>
      <c r="C530" s="4">
        <v>2009.0</v>
      </c>
      <c r="D530" s="4" t="b">
        <v>0</v>
      </c>
      <c r="E530" s="4" t="b">
        <v>1</v>
      </c>
      <c r="F530" s="4" t="b">
        <v>0</v>
      </c>
      <c r="G530" s="4" t="b">
        <v>0</v>
      </c>
      <c r="H530" s="4"/>
      <c r="I530" s="4"/>
      <c r="J530" s="4">
        <v>1458.8</v>
      </c>
      <c r="K530" s="4">
        <v>1753.3</v>
      </c>
      <c r="L530" s="4">
        <v>331.0</v>
      </c>
      <c r="M530" s="4">
        <v>14.83</v>
      </c>
      <c r="N530" s="5">
        <f t="shared" si="1"/>
        <v>0</v>
      </c>
      <c r="O530" s="5">
        <f t="shared" si="2"/>
        <v>122.557474</v>
      </c>
      <c r="P530" s="6">
        <f t="shared" si="3"/>
        <v>0.3774146002</v>
      </c>
      <c r="Q530" s="7">
        <f t="shared" si="79"/>
        <v>661.7210185</v>
      </c>
      <c r="R530" s="8">
        <f t="shared" si="5"/>
        <v>4</v>
      </c>
      <c r="S530" s="8">
        <f t="shared" si="6"/>
        <v>3308.605093</v>
      </c>
      <c r="T530" s="8">
        <f t="shared" si="7"/>
        <v>1.887073001</v>
      </c>
      <c r="U530" s="9" t="str">
        <f t="shared" si="8"/>
        <v>#N/A</v>
      </c>
    </row>
    <row r="531" hidden="1">
      <c r="A531" s="10" t="s">
        <v>711</v>
      </c>
      <c r="B531" s="10" t="s">
        <v>241</v>
      </c>
      <c r="C531" s="10">
        <v>2014.0</v>
      </c>
      <c r="D531" s="10" t="b">
        <v>1</v>
      </c>
      <c r="E531" s="10" t="b">
        <v>1</v>
      </c>
      <c r="F531" s="10" t="b">
        <v>0</v>
      </c>
      <c r="G531" s="10" t="b">
        <v>1</v>
      </c>
      <c r="H531" s="10">
        <v>500.0</v>
      </c>
      <c r="I531" s="10">
        <v>1000.0</v>
      </c>
      <c r="J531" s="10">
        <v>191.0</v>
      </c>
      <c r="K531" s="10">
        <v>101.85</v>
      </c>
      <c r="L531" s="10">
        <v>449.7</v>
      </c>
      <c r="M531" s="10">
        <v>4.36</v>
      </c>
      <c r="N531" s="11">
        <f t="shared" si="1"/>
        <v>1500</v>
      </c>
      <c r="O531" s="11">
        <f t="shared" si="2"/>
        <v>54.37596649</v>
      </c>
      <c r="P531" s="12">
        <f t="shared" si="3"/>
        <v>8.295581878</v>
      </c>
      <c r="Q531" s="13">
        <f>0.9*(0.00015*J531*L531*M531+797)+0.1*(43.1*POW(J531,0.549))</f>
        <v>844.9050143</v>
      </c>
      <c r="R531" s="14">
        <f t="shared" si="5"/>
        <v>4</v>
      </c>
      <c r="S531" s="14">
        <f t="shared" si="6"/>
        <v>4224.525071</v>
      </c>
      <c r="T531" s="14">
        <f t="shared" si="7"/>
        <v>41.47790939</v>
      </c>
      <c r="U531" s="15">
        <f t="shared" si="8"/>
        <v>0.5632700095</v>
      </c>
    </row>
    <row r="532" hidden="1">
      <c r="A532" s="4" t="s">
        <v>712</v>
      </c>
      <c r="B532" s="4" t="s">
        <v>607</v>
      </c>
      <c r="C532" s="4">
        <v>2015.0</v>
      </c>
      <c r="D532" s="4"/>
      <c r="E532" s="4" t="b">
        <v>1</v>
      </c>
      <c r="F532" s="4" t="b">
        <v>0</v>
      </c>
      <c r="G532" s="4" t="b">
        <v>1</v>
      </c>
      <c r="H532" s="4">
        <v>205.0</v>
      </c>
      <c r="I532" s="4">
        <v>-5.0</v>
      </c>
      <c r="J532" s="4">
        <v>490.0</v>
      </c>
      <c r="K532" s="4">
        <v>934.12</v>
      </c>
      <c r="L532" s="4">
        <v>348.0</v>
      </c>
      <c r="M532" s="4">
        <v>10.8</v>
      </c>
      <c r="N532" s="5">
        <f t="shared" si="1"/>
        <v>200</v>
      </c>
      <c r="O532" s="5">
        <f t="shared" si="2"/>
        <v>194.3953686</v>
      </c>
      <c r="P532" s="6">
        <f t="shared" si="3"/>
        <v>0.3658201546</v>
      </c>
      <c r="Q532" s="7">
        <f>0.2*(8.17*POW(J532*M532,0.46))+0.8*(0.146*POW(J532*L532,0.639))</f>
        <v>341.7199228</v>
      </c>
      <c r="R532" s="8">
        <f t="shared" si="5"/>
        <v>4</v>
      </c>
      <c r="S532" s="8">
        <f t="shared" si="6"/>
        <v>1708.599614</v>
      </c>
      <c r="T532" s="8">
        <f t="shared" si="7"/>
        <v>1.829100773</v>
      </c>
      <c r="U532" s="9">
        <f t="shared" si="8"/>
        <v>1.708599614</v>
      </c>
    </row>
    <row r="533" hidden="1">
      <c r="A533" s="10" t="s">
        <v>713</v>
      </c>
      <c r="B533" s="10" t="s">
        <v>632</v>
      </c>
      <c r="C533" s="10">
        <v>2015.0</v>
      </c>
      <c r="D533" s="10" t="b">
        <v>1</v>
      </c>
      <c r="E533" s="10" t="b">
        <v>1</v>
      </c>
      <c r="F533" s="10" t="b">
        <v>0</v>
      </c>
      <c r="G533" s="10" t="b">
        <v>1</v>
      </c>
      <c r="H533" s="10">
        <v>10000.0</v>
      </c>
      <c r="I533" s="10">
        <v>5000.0</v>
      </c>
      <c r="J533" s="10">
        <v>2371.0</v>
      </c>
      <c r="K533" s="10">
        <v>1500.0</v>
      </c>
      <c r="L533" s="10">
        <v>490.0</v>
      </c>
      <c r="M533" s="10">
        <v>28.2</v>
      </c>
      <c r="N533" s="11">
        <f t="shared" si="1"/>
        <v>15000</v>
      </c>
      <c r="O533" s="11">
        <f t="shared" si="2"/>
        <v>64.51178047</v>
      </c>
      <c r="P533" s="12">
        <f t="shared" si="3"/>
        <v>3.631572795</v>
      </c>
      <c r="Q533" s="13">
        <f>0.9*(0.00015*J533*L533*M533+797)+0.1*(43.1*POW(J533,0.549))</f>
        <v>5447.359193</v>
      </c>
      <c r="R533" s="14">
        <f t="shared" si="5"/>
        <v>4</v>
      </c>
      <c r="S533" s="14">
        <f t="shared" si="6"/>
        <v>27236.79597</v>
      </c>
      <c r="T533" s="14">
        <f t="shared" si="7"/>
        <v>18.15786398</v>
      </c>
      <c r="U533" s="15">
        <f t="shared" si="8"/>
        <v>0.3631572795</v>
      </c>
    </row>
    <row r="534" hidden="1">
      <c r="A534" s="4" t="s">
        <v>714</v>
      </c>
      <c r="B534" s="4" t="s">
        <v>715</v>
      </c>
      <c r="C534" s="4">
        <v>2017.0</v>
      </c>
      <c r="D534" s="4"/>
      <c r="E534" s="4" t="b">
        <v>1</v>
      </c>
      <c r="F534" s="4" t="b">
        <v>0</v>
      </c>
      <c r="G534" s="4" t="b">
        <v>1</v>
      </c>
      <c r="H534" s="4">
        <v>28.0</v>
      </c>
      <c r="I534" s="4">
        <v>0.0</v>
      </c>
      <c r="J534" s="4">
        <v>40.0</v>
      </c>
      <c r="K534" s="4">
        <v>25.79</v>
      </c>
      <c r="L534" s="4">
        <v>343.0</v>
      </c>
      <c r="M534" s="4">
        <v>12.0</v>
      </c>
      <c r="N534" s="5">
        <f t="shared" si="1"/>
        <v>28</v>
      </c>
      <c r="O534" s="5">
        <f t="shared" si="2"/>
        <v>65.74620264</v>
      </c>
      <c r="P534" s="6">
        <f t="shared" si="3"/>
        <v>3.07851905</v>
      </c>
      <c r="Q534" s="7">
        <f>0.2*(8.17*POW(J534*M534,0.46))+0.8*(0.146*POW(J534*L534,0.639))</f>
        <v>79.3950063</v>
      </c>
      <c r="R534" s="8">
        <f t="shared" si="5"/>
        <v>4</v>
      </c>
      <c r="S534" s="8">
        <f t="shared" si="6"/>
        <v>396.9750315</v>
      </c>
      <c r="T534" s="8">
        <f t="shared" si="7"/>
        <v>15.39259525</v>
      </c>
      <c r="U534" s="9">
        <f t="shared" si="8"/>
        <v>2.835535939</v>
      </c>
    </row>
    <row r="535" hidden="1">
      <c r="A535" s="10" t="s">
        <v>716</v>
      </c>
      <c r="B535" s="10" t="s">
        <v>241</v>
      </c>
      <c r="C535" s="10">
        <v>2017.0</v>
      </c>
      <c r="D535" s="10" t="b">
        <v>1</v>
      </c>
      <c r="E535" s="10" t="b">
        <v>1</v>
      </c>
      <c r="F535" s="10" t="b">
        <v>0</v>
      </c>
      <c r="G535" s="10" t="b">
        <v>1</v>
      </c>
      <c r="H535" s="10">
        <v>500.0</v>
      </c>
      <c r="I535" s="10">
        <v>1500.0</v>
      </c>
      <c r="J535" s="10">
        <v>256.0</v>
      </c>
      <c r="K535" s="10">
        <v>110.0</v>
      </c>
      <c r="L535" s="10">
        <v>465.0</v>
      </c>
      <c r="M535" s="10">
        <v>4.44</v>
      </c>
      <c r="N535" s="11">
        <f t="shared" si="1"/>
        <v>2000</v>
      </c>
      <c r="O535" s="11">
        <f t="shared" si="2"/>
        <v>43.8159309</v>
      </c>
      <c r="P535" s="12">
        <f t="shared" si="3"/>
        <v>7.992206037</v>
      </c>
      <c r="Q535" s="13">
        <f t="shared" ref="Q535:Q536" si="80">0.9*(0.00015*J535*L535*M535+797)+0.1*(43.1*POW(J535,0.549))</f>
        <v>879.1426641</v>
      </c>
      <c r="R535" s="14">
        <f t="shared" si="5"/>
        <v>4</v>
      </c>
      <c r="S535" s="14">
        <f t="shared" si="6"/>
        <v>4395.713321</v>
      </c>
      <c r="T535" s="14">
        <f t="shared" si="7"/>
        <v>39.96103019</v>
      </c>
      <c r="U535" s="15">
        <f t="shared" si="8"/>
        <v>0.4395713321</v>
      </c>
    </row>
    <row r="536" hidden="1">
      <c r="A536" s="4" t="s">
        <v>717</v>
      </c>
      <c r="B536" s="4" t="s">
        <v>672</v>
      </c>
      <c r="C536" s="4">
        <v>2010.0</v>
      </c>
      <c r="D536" s="4" t="b">
        <v>1</v>
      </c>
      <c r="E536" s="4" t="b">
        <v>1</v>
      </c>
      <c r="F536" s="4" t="b">
        <v>0</v>
      </c>
      <c r="G536" s="4" t="b">
        <v>0</v>
      </c>
      <c r="H536" s="4">
        <v>2850.0</v>
      </c>
      <c r="I536" s="4">
        <v>200.0</v>
      </c>
      <c r="J536" s="4">
        <v>6597.0</v>
      </c>
      <c r="K536" s="4">
        <v>3570.0</v>
      </c>
      <c r="L536" s="4">
        <v>412.0</v>
      </c>
      <c r="M536" s="4">
        <v>9.9</v>
      </c>
      <c r="N536" s="5">
        <f t="shared" si="1"/>
        <v>3050</v>
      </c>
      <c r="O536" s="5">
        <f t="shared" si="2"/>
        <v>55.18245975</v>
      </c>
      <c r="P536" s="6">
        <f t="shared" si="3"/>
        <v>1.36932738</v>
      </c>
      <c r="Q536" s="7">
        <f t="shared" si="80"/>
        <v>4888.498748</v>
      </c>
      <c r="R536" s="8">
        <f t="shared" si="5"/>
        <v>4</v>
      </c>
      <c r="S536" s="8">
        <f t="shared" si="6"/>
        <v>24442.49374</v>
      </c>
      <c r="T536" s="8">
        <f t="shared" si="7"/>
        <v>6.846636901</v>
      </c>
      <c r="U536" s="9">
        <f t="shared" si="8"/>
        <v>1.602786475</v>
      </c>
    </row>
    <row r="537" hidden="1">
      <c r="A537" s="10" t="s">
        <v>718</v>
      </c>
      <c r="B537" s="10" t="s">
        <v>719</v>
      </c>
      <c r="C537" s="10">
        <v>2022.0</v>
      </c>
      <c r="D537" s="10"/>
      <c r="E537" s="10" t="b">
        <v>1</v>
      </c>
      <c r="F537" s="10" t="b">
        <v>0</v>
      </c>
      <c r="G537" s="10" t="b">
        <v>0</v>
      </c>
      <c r="H537" s="10">
        <v>1488.0</v>
      </c>
      <c r="I537" s="10">
        <v>0.0</v>
      </c>
      <c r="J537" s="10">
        <v>9656.0</v>
      </c>
      <c r="K537" s="10">
        <v>8815.0</v>
      </c>
      <c r="L537" s="10">
        <v>299.0</v>
      </c>
      <c r="M537" s="10">
        <v>8.0</v>
      </c>
      <c r="N537" s="11">
        <f t="shared" si="1"/>
        <v>1488</v>
      </c>
      <c r="O537" s="11">
        <f t="shared" si="2"/>
        <v>93.09028988</v>
      </c>
      <c r="P537" s="12">
        <f t="shared" si="3"/>
        <v>0.2108604759</v>
      </c>
      <c r="Q537" s="13">
        <f>0.2*(8.17*POW(J537*M537,0.46))+0.8*(0.146*POW(J537*L537,0.639))</f>
        <v>1858.735095</v>
      </c>
      <c r="R537" s="14">
        <f t="shared" si="5"/>
        <v>4</v>
      </c>
      <c r="S537" s="14">
        <f t="shared" si="6"/>
        <v>9293.675477</v>
      </c>
      <c r="T537" s="14">
        <f t="shared" si="7"/>
        <v>1.05430238</v>
      </c>
      <c r="U537" s="15">
        <f t="shared" si="8"/>
        <v>1.24914993</v>
      </c>
    </row>
    <row r="538" hidden="1">
      <c r="A538" s="4" t="s">
        <v>720</v>
      </c>
      <c r="B538" s="4" t="s">
        <v>241</v>
      </c>
      <c r="C538" s="4">
        <v>2017.0</v>
      </c>
      <c r="D538" s="4" t="b">
        <v>1</v>
      </c>
      <c r="E538" s="4" t="b">
        <v>1</v>
      </c>
      <c r="F538" s="4" t="b">
        <v>0</v>
      </c>
      <c r="G538" s="4" t="b">
        <v>1</v>
      </c>
      <c r="H538" s="4">
        <v>500.0</v>
      </c>
      <c r="I538" s="4">
        <v>1500.0</v>
      </c>
      <c r="J538" s="4">
        <v>210.0</v>
      </c>
      <c r="K538" s="4">
        <v>67.0</v>
      </c>
      <c r="L538" s="4">
        <v>360.0</v>
      </c>
      <c r="M538" s="4">
        <v>4.2</v>
      </c>
      <c r="N538" s="5">
        <f t="shared" si="1"/>
        <v>2000</v>
      </c>
      <c r="O538" s="5">
        <f t="shared" si="2"/>
        <v>32.53380289</v>
      </c>
      <c r="P538" s="6">
        <f t="shared" si="3"/>
        <v>12.55718633</v>
      </c>
      <c r="Q538" s="7">
        <f>0.9*(0.00015*J538*L538*M538+797)+0.1*(43.1*POW(J538,0.549))</f>
        <v>841.3314839</v>
      </c>
      <c r="R538" s="8">
        <f t="shared" si="5"/>
        <v>4</v>
      </c>
      <c r="S538" s="8">
        <f t="shared" si="6"/>
        <v>4206.65742</v>
      </c>
      <c r="T538" s="8">
        <f t="shared" si="7"/>
        <v>62.78593164</v>
      </c>
      <c r="U538" s="9">
        <f t="shared" si="8"/>
        <v>0.420665742</v>
      </c>
    </row>
    <row r="539" hidden="1">
      <c r="A539" s="10" t="s">
        <v>721</v>
      </c>
      <c r="B539" s="10" t="s">
        <v>721</v>
      </c>
      <c r="C539" s="20"/>
      <c r="D539" s="10"/>
      <c r="E539" s="10" t="b">
        <v>0</v>
      </c>
      <c r="F539" s="10" t="b">
        <v>0</v>
      </c>
      <c r="G539" s="10" t="b">
        <v>0</v>
      </c>
      <c r="H539" s="10">
        <v>1500.0</v>
      </c>
      <c r="I539" s="10">
        <v>0.0</v>
      </c>
      <c r="J539" s="10">
        <v>7931.0</v>
      </c>
      <c r="K539" s="10">
        <v>6521.1</v>
      </c>
      <c r="L539" s="10">
        <v>289.8</v>
      </c>
      <c r="M539" s="10">
        <v>1.72</v>
      </c>
      <c r="N539" s="11">
        <f t="shared" si="1"/>
        <v>1500</v>
      </c>
      <c r="O539" s="11">
        <f t="shared" si="2"/>
        <v>83.84404712</v>
      </c>
      <c r="P539" s="12">
        <f t="shared" si="3"/>
        <v>0.2280018378</v>
      </c>
      <c r="Q539" s="13">
        <f>0.2*(8.17*POW(J539*M539,0.46))+0.8*(0.146*POW(J539*L539,0.639))</f>
        <v>1486.822784</v>
      </c>
      <c r="R539" s="14">
        <f t="shared" si="5"/>
        <v>1.75</v>
      </c>
      <c r="S539" s="14">
        <f t="shared" si="6"/>
        <v>4088.762657</v>
      </c>
      <c r="T539" s="14">
        <f t="shared" si="7"/>
        <v>0.6270050539</v>
      </c>
      <c r="U539" s="15">
        <f t="shared" si="8"/>
        <v>0.9912151895</v>
      </c>
    </row>
    <row r="540" hidden="1">
      <c r="A540" s="4" t="s">
        <v>722</v>
      </c>
      <c r="B540" s="4" t="s">
        <v>241</v>
      </c>
      <c r="C540" s="4">
        <v>2017.0</v>
      </c>
      <c r="D540" s="4" t="b">
        <v>1</v>
      </c>
      <c r="E540" s="4" t="b">
        <v>1</v>
      </c>
      <c r="F540" s="4" t="b">
        <v>0</v>
      </c>
      <c r="G540" s="4" t="b">
        <v>1</v>
      </c>
      <c r="H540" s="4">
        <v>500.0</v>
      </c>
      <c r="I540" s="4">
        <v>1500.0</v>
      </c>
      <c r="J540" s="4">
        <v>210.0</v>
      </c>
      <c r="K540" s="4">
        <v>67.0</v>
      </c>
      <c r="L540" s="4">
        <v>460.0</v>
      </c>
      <c r="M540" s="4">
        <v>4.2</v>
      </c>
      <c r="N540" s="5">
        <f t="shared" si="1"/>
        <v>2000</v>
      </c>
      <c r="O540" s="5">
        <f t="shared" si="2"/>
        <v>32.53380289</v>
      </c>
      <c r="P540" s="6">
        <f t="shared" si="3"/>
        <v>12.73490275</v>
      </c>
      <c r="Q540" s="7">
        <f t="shared" ref="Q540:Q542" si="81">0.9*(0.00015*J540*L540*M540+797)+0.1*(43.1*POW(J540,0.549))</f>
        <v>853.2384839</v>
      </c>
      <c r="R540" s="8">
        <f t="shared" si="5"/>
        <v>4</v>
      </c>
      <c r="S540" s="8">
        <f t="shared" si="6"/>
        <v>4266.19242</v>
      </c>
      <c r="T540" s="8">
        <f t="shared" si="7"/>
        <v>63.67451373</v>
      </c>
      <c r="U540" s="9">
        <f t="shared" si="8"/>
        <v>0.426619242</v>
      </c>
    </row>
    <row r="541" hidden="1">
      <c r="A541" s="10" t="s">
        <v>723</v>
      </c>
      <c r="B541" s="10" t="s">
        <v>724</v>
      </c>
      <c r="C541" s="10">
        <v>2012.0</v>
      </c>
      <c r="D541" s="10" t="b">
        <v>1</v>
      </c>
      <c r="E541" s="10" t="b">
        <v>1</v>
      </c>
      <c r="F541" s="10" t="b">
        <v>0</v>
      </c>
      <c r="G541" s="10" t="b">
        <v>0</v>
      </c>
      <c r="H541" s="10">
        <v>3310.0</v>
      </c>
      <c r="I541" s="10">
        <v>0.0</v>
      </c>
      <c r="J541" s="10">
        <v>2470.0</v>
      </c>
      <c r="K541" s="10">
        <v>1307.5</v>
      </c>
      <c r="L541" s="10">
        <v>448.0</v>
      </c>
      <c r="M541" s="10">
        <v>9.22</v>
      </c>
      <c r="N541" s="11">
        <f t="shared" si="1"/>
        <v>3310</v>
      </c>
      <c r="O541" s="11">
        <f t="shared" si="2"/>
        <v>53.97890464</v>
      </c>
      <c r="P541" s="12">
        <f t="shared" si="3"/>
        <v>1.842244898</v>
      </c>
      <c r="Q541" s="13">
        <f t="shared" si="81"/>
        <v>2408.735204</v>
      </c>
      <c r="R541" s="14">
        <f t="shared" si="5"/>
        <v>4</v>
      </c>
      <c r="S541" s="14">
        <f t="shared" si="6"/>
        <v>12043.67602</v>
      </c>
      <c r="T541" s="14">
        <f t="shared" si="7"/>
        <v>9.211224489</v>
      </c>
      <c r="U541" s="15">
        <f t="shared" si="8"/>
        <v>0.7277145631</v>
      </c>
    </row>
    <row r="542" hidden="1">
      <c r="A542" s="4" t="s">
        <v>725</v>
      </c>
      <c r="B542" s="4" t="s">
        <v>672</v>
      </c>
      <c r="C542" s="4">
        <v>2014.0</v>
      </c>
      <c r="D542" s="4" t="b">
        <v>1</v>
      </c>
      <c r="E542" s="4" t="b">
        <v>1</v>
      </c>
      <c r="F542" s="4" t="b">
        <v>0</v>
      </c>
      <c r="G542" s="4" t="b">
        <v>0</v>
      </c>
      <c r="H542" s="4">
        <v>2850.0</v>
      </c>
      <c r="I542" s="4">
        <v>275.0</v>
      </c>
      <c r="J542" s="4">
        <v>6665.0</v>
      </c>
      <c r="K542" s="4">
        <v>3570.0</v>
      </c>
      <c r="L542" s="4">
        <v>414.2</v>
      </c>
      <c r="M542" s="4">
        <v>9.9</v>
      </c>
      <c r="N542" s="5">
        <f t="shared" si="1"/>
        <v>3125</v>
      </c>
      <c r="O542" s="5">
        <f t="shared" si="2"/>
        <v>54.61945791</v>
      </c>
      <c r="P542" s="6">
        <f t="shared" si="3"/>
        <v>1.386156949</v>
      </c>
      <c r="Q542" s="7">
        <f t="shared" si="81"/>
        <v>4948.58031</v>
      </c>
      <c r="R542" s="8">
        <f t="shared" si="5"/>
        <v>4</v>
      </c>
      <c r="S542" s="8">
        <f t="shared" si="6"/>
        <v>24742.90155</v>
      </c>
      <c r="T542" s="8">
        <f t="shared" si="7"/>
        <v>6.930784747</v>
      </c>
      <c r="U542" s="9">
        <f t="shared" si="8"/>
        <v>1.583545699</v>
      </c>
    </row>
    <row r="543" hidden="1">
      <c r="A543" s="10" t="s">
        <v>726</v>
      </c>
      <c r="B543" s="10" t="s">
        <v>727</v>
      </c>
      <c r="C543" s="10">
        <v>2020.0</v>
      </c>
      <c r="D543" s="10"/>
      <c r="E543" s="10" t="b">
        <v>1</v>
      </c>
      <c r="F543" s="10" t="b">
        <v>0</v>
      </c>
      <c r="G543" s="10" t="b">
        <v>1</v>
      </c>
      <c r="H543" s="10">
        <v>1800.0</v>
      </c>
      <c r="I543" s="10">
        <v>0.0</v>
      </c>
      <c r="J543" s="10">
        <v>2675.0</v>
      </c>
      <c r="K543" s="10">
        <v>3831.0</v>
      </c>
      <c r="L543" s="10">
        <v>358.0</v>
      </c>
      <c r="M543" s="10">
        <v>16.6</v>
      </c>
      <c r="N543" s="11">
        <f t="shared" si="1"/>
        <v>1800</v>
      </c>
      <c r="O543" s="11">
        <f t="shared" si="2"/>
        <v>146.0386094</v>
      </c>
      <c r="P543" s="12">
        <f t="shared" si="3"/>
        <v>0.2609399233</v>
      </c>
      <c r="Q543" s="13">
        <f>0.2*(8.17*POW(J543*M543,0.46))+0.8*(0.146*POW(J543*L543,0.639))</f>
        <v>999.6608462</v>
      </c>
      <c r="R543" s="14">
        <f t="shared" si="5"/>
        <v>4</v>
      </c>
      <c r="S543" s="14">
        <f t="shared" si="6"/>
        <v>4998.304231</v>
      </c>
      <c r="T543" s="14">
        <f t="shared" si="7"/>
        <v>1.304699617</v>
      </c>
      <c r="U543" s="15">
        <f t="shared" si="8"/>
        <v>0.5553671368</v>
      </c>
    </row>
    <row r="544" hidden="1">
      <c r="A544" s="4" t="s">
        <v>728</v>
      </c>
      <c r="B544" s="4" t="s">
        <v>617</v>
      </c>
      <c r="C544" s="4">
        <v>2014.0</v>
      </c>
      <c r="D544" s="4" t="b">
        <v>1</v>
      </c>
      <c r="E544" s="4" t="b">
        <v>1</v>
      </c>
      <c r="F544" s="4" t="b">
        <v>0</v>
      </c>
      <c r="G544" s="4" t="b">
        <v>0</v>
      </c>
      <c r="H544" s="4">
        <v>1500.0</v>
      </c>
      <c r="I544" s="17"/>
      <c r="J544" s="4">
        <v>242.0</v>
      </c>
      <c r="K544" s="4">
        <v>73.5</v>
      </c>
      <c r="L544" s="4">
        <v>470.0</v>
      </c>
      <c r="M544" s="4">
        <v>5.88</v>
      </c>
      <c r="N544" s="5">
        <f t="shared" si="1"/>
        <v>1500</v>
      </c>
      <c r="O544" s="5">
        <f t="shared" si="2"/>
        <v>30.9707196</v>
      </c>
      <c r="P544" s="6">
        <f t="shared" si="3"/>
        <v>12.18130144</v>
      </c>
      <c r="Q544" s="7">
        <f t="shared" ref="Q544:Q545" si="82">0.9*(0.00015*J544*L544*M544+797)+0.1*(43.1*POW(J544,0.549))</f>
        <v>895.3256556</v>
      </c>
      <c r="R544" s="8">
        <f t="shared" si="5"/>
        <v>4</v>
      </c>
      <c r="S544" s="8">
        <f t="shared" si="6"/>
        <v>4476.628278</v>
      </c>
      <c r="T544" s="8">
        <f t="shared" si="7"/>
        <v>60.90650718</v>
      </c>
      <c r="U544" s="9">
        <f t="shared" si="8"/>
        <v>0.5968837704</v>
      </c>
    </row>
    <row r="545" hidden="1">
      <c r="A545" s="10" t="s">
        <v>729</v>
      </c>
      <c r="B545" s="10" t="s">
        <v>672</v>
      </c>
      <c r="C545" s="10">
        <v>2015.0</v>
      </c>
      <c r="D545" s="10" t="b">
        <v>1</v>
      </c>
      <c r="E545" s="10" t="b">
        <v>1</v>
      </c>
      <c r="F545" s="10" t="b">
        <v>0</v>
      </c>
      <c r="G545" s="10" t="b">
        <v>0</v>
      </c>
      <c r="H545" s="10">
        <v>2850.0</v>
      </c>
      <c r="I545" s="10">
        <v>2000.0</v>
      </c>
      <c r="J545" s="10">
        <v>4862.0</v>
      </c>
      <c r="K545" s="10">
        <v>3647.0</v>
      </c>
      <c r="L545" s="10">
        <v>418.0</v>
      </c>
      <c r="M545" s="10">
        <v>10.26</v>
      </c>
      <c r="N545" s="11">
        <f t="shared" si="1"/>
        <v>4850</v>
      </c>
      <c r="O545" s="11">
        <f t="shared" si="2"/>
        <v>76.48920234</v>
      </c>
      <c r="P545" s="12">
        <f t="shared" si="3"/>
        <v>1.093450411</v>
      </c>
      <c r="Q545" s="13">
        <f t="shared" si="82"/>
        <v>3987.81365</v>
      </c>
      <c r="R545" s="14">
        <f t="shared" si="5"/>
        <v>4</v>
      </c>
      <c r="S545" s="14">
        <f t="shared" si="6"/>
        <v>19939.06825</v>
      </c>
      <c r="T545" s="14">
        <f t="shared" si="7"/>
        <v>5.467252056</v>
      </c>
      <c r="U545" s="15">
        <f t="shared" si="8"/>
        <v>0.8222296185</v>
      </c>
    </row>
    <row r="546" hidden="1">
      <c r="A546" s="4" t="s">
        <v>730</v>
      </c>
      <c r="B546" s="4" t="s">
        <v>731</v>
      </c>
      <c r="C546" s="4">
        <v>1967.0</v>
      </c>
      <c r="D546" s="4"/>
      <c r="E546" s="4" t="b">
        <v>0</v>
      </c>
      <c r="F546" s="4" t="b">
        <v>1</v>
      </c>
      <c r="G546" s="4" t="b">
        <v>0</v>
      </c>
      <c r="H546" s="17"/>
      <c r="I546" s="4">
        <v>0.0</v>
      </c>
      <c r="J546" s="4">
        <v>104.0</v>
      </c>
      <c r="K546" s="4">
        <v>102.3</v>
      </c>
      <c r="L546" s="4">
        <v>256.0</v>
      </c>
      <c r="M546" s="17"/>
      <c r="N546" s="5">
        <f t="shared" si="1"/>
        <v>0</v>
      </c>
      <c r="O546" s="5">
        <f t="shared" si="2"/>
        <v>100.3047772</v>
      </c>
      <c r="P546" s="6">
        <f t="shared" si="3"/>
        <v>0.767921542</v>
      </c>
      <c r="Q546" s="7">
        <f>0.2*(8.17*POW(J546*M546,0.46))+0.8*(0.146*POW(J546*L546,0.639))</f>
        <v>78.55837374</v>
      </c>
      <c r="R546" s="8">
        <f t="shared" si="5"/>
        <v>1.05</v>
      </c>
      <c r="S546" s="8">
        <f t="shared" si="6"/>
        <v>161.0446662</v>
      </c>
      <c r="T546" s="8">
        <f t="shared" si="7"/>
        <v>1.574239161</v>
      </c>
      <c r="U546" s="9" t="str">
        <f t="shared" si="8"/>
        <v>#N/A</v>
      </c>
    </row>
    <row r="547" hidden="1">
      <c r="A547" s="10" t="s">
        <v>732</v>
      </c>
      <c r="B547" s="10" t="s">
        <v>732</v>
      </c>
      <c r="C547" s="10">
        <v>2015.0</v>
      </c>
      <c r="D547" s="10" t="b">
        <v>1</v>
      </c>
      <c r="E547" s="10" t="b">
        <v>1</v>
      </c>
      <c r="F547" s="10" t="b">
        <v>0</v>
      </c>
      <c r="G547" s="10" t="b">
        <v>0</v>
      </c>
      <c r="H547" s="10">
        <v>3000.0</v>
      </c>
      <c r="I547" s="10">
        <v>0.0</v>
      </c>
      <c r="J547" s="10">
        <v>480.0</v>
      </c>
      <c r="K547" s="10">
        <v>511.3</v>
      </c>
      <c r="L547" s="10">
        <v>360.0</v>
      </c>
      <c r="M547" s="10">
        <v>8.0</v>
      </c>
      <c r="N547" s="11">
        <f t="shared" si="1"/>
        <v>3000</v>
      </c>
      <c r="O547" s="11">
        <f t="shared" si="2"/>
        <v>108.6210205</v>
      </c>
      <c r="P547" s="12">
        <f t="shared" si="3"/>
        <v>2.017814701</v>
      </c>
      <c r="Q547" s="13">
        <f>0.9*(0.00015*J547*L547*M547+797)+0.1*(43.1*POW(J547,0.549))</f>
        <v>1031.708656</v>
      </c>
      <c r="R547" s="14">
        <f t="shared" si="5"/>
        <v>4</v>
      </c>
      <c r="S547" s="14">
        <f t="shared" si="6"/>
        <v>5158.543282</v>
      </c>
      <c r="T547" s="14">
        <f t="shared" si="7"/>
        <v>10.0890735</v>
      </c>
      <c r="U547" s="15">
        <f t="shared" si="8"/>
        <v>0.3439028855</v>
      </c>
    </row>
    <row r="548" hidden="1">
      <c r="A548" s="4" t="s">
        <v>733</v>
      </c>
      <c r="B548" s="4" t="s">
        <v>698</v>
      </c>
      <c r="C548" s="4">
        <v>2020.0</v>
      </c>
      <c r="D548" s="4"/>
      <c r="E548" s="4" t="b">
        <v>1</v>
      </c>
      <c r="F548" s="4" t="b">
        <v>0</v>
      </c>
      <c r="G548" s="4" t="b">
        <v>1</v>
      </c>
      <c r="H548" s="4">
        <v>1500.0</v>
      </c>
      <c r="I548" s="4">
        <v>10.0</v>
      </c>
      <c r="J548" s="4">
        <v>2100.0</v>
      </c>
      <c r="K548" s="4">
        <v>3011.0</v>
      </c>
      <c r="L548" s="4">
        <v>364.7</v>
      </c>
      <c r="M548" s="4">
        <v>23.4</v>
      </c>
      <c r="N548" s="5">
        <f t="shared" si="1"/>
        <v>1510</v>
      </c>
      <c r="O548" s="5">
        <f t="shared" si="2"/>
        <v>146.2078813</v>
      </c>
      <c r="P548" s="6">
        <f t="shared" si="3"/>
        <v>0.3012977573</v>
      </c>
      <c r="Q548" s="7">
        <f t="shared" ref="Q548:Q550" si="83">0.2*(8.17*POW(J548*M548,0.46))+0.8*(0.146*POW(J548*L548,0.639))</f>
        <v>907.2075472</v>
      </c>
      <c r="R548" s="8">
        <f t="shared" si="5"/>
        <v>4</v>
      </c>
      <c r="S548" s="8">
        <f t="shared" si="6"/>
        <v>4536.037736</v>
      </c>
      <c r="T548" s="8">
        <f t="shared" si="7"/>
        <v>1.506488786</v>
      </c>
      <c r="U548" s="9">
        <f t="shared" si="8"/>
        <v>0.6007997001</v>
      </c>
    </row>
    <row r="549" hidden="1">
      <c r="A549" s="10" t="s">
        <v>734</v>
      </c>
      <c r="B549" s="10" t="s">
        <v>735</v>
      </c>
      <c r="C549" s="20"/>
      <c r="D549" s="10"/>
      <c r="E549" s="10" t="b">
        <v>1</v>
      </c>
      <c r="F549" s="10" t="b">
        <v>0</v>
      </c>
      <c r="G549" s="10" t="b">
        <v>0</v>
      </c>
      <c r="H549" s="20"/>
      <c r="I549" s="20"/>
      <c r="J549" s="10">
        <v>1600.0</v>
      </c>
      <c r="K549" s="10">
        <v>2640.0</v>
      </c>
      <c r="L549" s="10">
        <v>363.0</v>
      </c>
      <c r="M549" s="10">
        <v>35.0</v>
      </c>
      <c r="N549" s="11">
        <f t="shared" si="1"/>
        <v>0</v>
      </c>
      <c r="O549" s="11">
        <f t="shared" si="2"/>
        <v>168.2531747</v>
      </c>
      <c r="P549" s="12">
        <f t="shared" si="3"/>
        <v>0.3079133264</v>
      </c>
      <c r="Q549" s="13">
        <f t="shared" si="83"/>
        <v>812.8911817</v>
      </c>
      <c r="R549" s="14">
        <f t="shared" si="5"/>
        <v>4</v>
      </c>
      <c r="S549" s="14">
        <f t="shared" si="6"/>
        <v>4064.455908</v>
      </c>
      <c r="T549" s="14">
        <f t="shared" si="7"/>
        <v>1.539566632</v>
      </c>
      <c r="U549" s="15" t="str">
        <f t="shared" si="8"/>
        <v>#N/A</v>
      </c>
    </row>
    <row r="550" hidden="1">
      <c r="A550" s="4" t="s">
        <v>736</v>
      </c>
      <c r="B550" s="4" t="s">
        <v>736</v>
      </c>
      <c r="C550" s="4">
        <v>1989.0</v>
      </c>
      <c r="D550" s="4"/>
      <c r="E550" s="4" t="b">
        <v>0</v>
      </c>
      <c r="F550" s="4" t="b">
        <v>1</v>
      </c>
      <c r="G550" s="4" t="b">
        <v>0</v>
      </c>
      <c r="H550" s="4">
        <v>2500.0</v>
      </c>
      <c r="I550" s="4">
        <v>0.0</v>
      </c>
      <c r="J550" s="4">
        <v>36214.5</v>
      </c>
      <c r="K550" s="4">
        <v>8233.777</v>
      </c>
      <c r="L550" s="4">
        <v>281.0</v>
      </c>
      <c r="M550" s="4">
        <v>5.93</v>
      </c>
      <c r="N550" s="5">
        <f t="shared" si="1"/>
        <v>2500</v>
      </c>
      <c r="O550" s="5">
        <f t="shared" si="2"/>
        <v>23.1844037</v>
      </c>
      <c r="P550" s="6">
        <f t="shared" si="3"/>
        <v>0.4825567731</v>
      </c>
      <c r="Q550" s="7">
        <f t="shared" si="83"/>
        <v>3973.26486</v>
      </c>
      <c r="R550" s="8">
        <f t="shared" si="5"/>
        <v>1.05</v>
      </c>
      <c r="S550" s="8">
        <f t="shared" si="6"/>
        <v>8145.192962</v>
      </c>
      <c r="T550" s="8">
        <f t="shared" si="7"/>
        <v>0.9892413849</v>
      </c>
      <c r="U550" s="9">
        <f t="shared" si="8"/>
        <v>1.589305944</v>
      </c>
    </row>
    <row r="551" hidden="1">
      <c r="A551" s="10" t="s">
        <v>737</v>
      </c>
      <c r="B551" s="10" t="s">
        <v>738</v>
      </c>
      <c r="C551" s="10">
        <v>2016.0</v>
      </c>
      <c r="D551" s="10" t="b">
        <v>1</v>
      </c>
      <c r="E551" s="10" t="b">
        <v>1</v>
      </c>
      <c r="F551" s="10" t="b">
        <v>0</v>
      </c>
      <c r="G551" s="10" t="b">
        <v>0</v>
      </c>
      <c r="H551" s="10">
        <v>1600.0</v>
      </c>
      <c r="I551" s="10">
        <v>0.0</v>
      </c>
      <c r="J551" s="10">
        <v>1375.0</v>
      </c>
      <c r="K551" s="10">
        <v>700.0</v>
      </c>
      <c r="L551" s="10">
        <v>426.0</v>
      </c>
      <c r="M551" s="10">
        <v>10.2</v>
      </c>
      <c r="N551" s="11">
        <f t="shared" si="1"/>
        <v>1600</v>
      </c>
      <c r="O551" s="11">
        <f t="shared" si="2"/>
        <v>51.91282524</v>
      </c>
      <c r="P551" s="12">
        <f t="shared" si="3"/>
        <v>2.502285703</v>
      </c>
      <c r="Q551" s="13">
        <f>0.9*(0.00015*J551*L551*M551+797)+0.1*(43.1*POW(J551,0.549))</f>
        <v>1751.599992</v>
      </c>
      <c r="R551" s="14">
        <f t="shared" si="5"/>
        <v>4</v>
      </c>
      <c r="S551" s="14">
        <f t="shared" si="6"/>
        <v>8757.999961</v>
      </c>
      <c r="T551" s="14">
        <f t="shared" si="7"/>
        <v>12.51142852</v>
      </c>
      <c r="U551" s="15">
        <f t="shared" si="8"/>
        <v>1.094749995</v>
      </c>
    </row>
    <row r="552" hidden="1">
      <c r="A552" s="4" t="s">
        <v>739</v>
      </c>
      <c r="B552" s="4" t="s">
        <v>740</v>
      </c>
      <c r="C552" s="4">
        <v>2020.0</v>
      </c>
      <c r="D552" s="4"/>
      <c r="E552" s="4" t="b">
        <v>1</v>
      </c>
      <c r="F552" s="4" t="b">
        <v>0</v>
      </c>
      <c r="G552" s="4" t="b">
        <v>1</v>
      </c>
      <c r="H552" s="4">
        <v>1000.0</v>
      </c>
      <c r="I552" s="4">
        <v>0.0</v>
      </c>
      <c r="J552" s="4">
        <v>975.0</v>
      </c>
      <c r="K552" s="4">
        <v>716.0</v>
      </c>
      <c r="L552" s="4">
        <v>372.0</v>
      </c>
      <c r="M552" s="4">
        <v>16.6</v>
      </c>
      <c r="N552" s="5">
        <f t="shared" si="1"/>
        <v>1000</v>
      </c>
      <c r="O552" s="5">
        <f t="shared" si="2"/>
        <v>74.88377501</v>
      </c>
      <c r="P552" s="6">
        <f t="shared" si="3"/>
        <v>0.7792407317</v>
      </c>
      <c r="Q552" s="7">
        <f t="shared" ref="Q552:Q553" si="84">0.2*(8.17*POW(J552*M552,0.46))+0.8*(0.146*POW(J552*L552,0.639))</f>
        <v>557.9363639</v>
      </c>
      <c r="R552" s="8">
        <f t="shared" si="5"/>
        <v>4</v>
      </c>
      <c r="S552" s="8">
        <f t="shared" si="6"/>
        <v>2789.681819</v>
      </c>
      <c r="T552" s="8">
        <f t="shared" si="7"/>
        <v>3.896203658</v>
      </c>
      <c r="U552" s="9">
        <f t="shared" si="8"/>
        <v>0.5579363639</v>
      </c>
    </row>
    <row r="553" hidden="1">
      <c r="A553" s="10" t="s">
        <v>741</v>
      </c>
      <c r="B553" s="10" t="s">
        <v>383</v>
      </c>
      <c r="C553" s="10">
        <v>2020.0</v>
      </c>
      <c r="D553" s="10"/>
      <c r="E553" s="10" t="b">
        <v>0</v>
      </c>
      <c r="F553" s="10" t="b">
        <v>0</v>
      </c>
      <c r="G553" s="10" t="b">
        <v>1</v>
      </c>
      <c r="H553" s="10">
        <v>550.0</v>
      </c>
      <c r="I553" s="10">
        <v>150.0</v>
      </c>
      <c r="J553" s="10">
        <v>95.0</v>
      </c>
      <c r="K553" s="10">
        <v>24.5</v>
      </c>
      <c r="L553" s="10">
        <v>356.0</v>
      </c>
      <c r="M553" s="10">
        <v>1.33</v>
      </c>
      <c r="N553" s="11">
        <f t="shared" si="1"/>
        <v>700</v>
      </c>
      <c r="O553" s="11">
        <f t="shared" si="2"/>
        <v>26.29794436</v>
      </c>
      <c r="P553" s="12">
        <f t="shared" si="3"/>
        <v>4.35384862</v>
      </c>
      <c r="Q553" s="13">
        <f t="shared" si="84"/>
        <v>106.6692912</v>
      </c>
      <c r="R553" s="14">
        <f t="shared" si="5"/>
        <v>1.75</v>
      </c>
      <c r="S553" s="14">
        <f t="shared" si="6"/>
        <v>293.3405508</v>
      </c>
      <c r="T553" s="14">
        <f t="shared" si="7"/>
        <v>11.97308371</v>
      </c>
      <c r="U553" s="15">
        <f t="shared" si="8"/>
        <v>0.1523847017</v>
      </c>
    </row>
    <row r="554" hidden="1">
      <c r="A554" s="4" t="s">
        <v>742</v>
      </c>
      <c r="B554" s="4" t="s">
        <v>742</v>
      </c>
      <c r="C554" s="4">
        <v>2020.0</v>
      </c>
      <c r="D554" s="4" t="b">
        <v>1</v>
      </c>
      <c r="E554" s="4" t="b">
        <v>1</v>
      </c>
      <c r="F554" s="4" t="b">
        <v>0</v>
      </c>
      <c r="G554" s="4" t="b">
        <v>1</v>
      </c>
      <c r="H554" s="4">
        <v>4800.0</v>
      </c>
      <c r="I554" s="4">
        <v>0.0</v>
      </c>
      <c r="J554" s="4">
        <v>499.0</v>
      </c>
      <c r="K554" s="4">
        <v>289.1</v>
      </c>
      <c r="L554" s="4">
        <v>465.0</v>
      </c>
      <c r="M554" s="4">
        <v>8.27</v>
      </c>
      <c r="N554" s="5">
        <f t="shared" si="1"/>
        <v>4800</v>
      </c>
      <c r="O554" s="5">
        <f t="shared" si="2"/>
        <v>59.07814756</v>
      </c>
      <c r="P554" s="6">
        <f t="shared" si="3"/>
        <v>3.828753818</v>
      </c>
      <c r="Q554" s="7">
        <f>0.9*(0.00015*J554*L554*M554+797)+0.1*(43.1*POW(J554,0.549))</f>
        <v>1106.892729</v>
      </c>
      <c r="R554" s="8">
        <f t="shared" si="5"/>
        <v>4</v>
      </c>
      <c r="S554" s="8">
        <f t="shared" si="6"/>
        <v>5534.463644</v>
      </c>
      <c r="T554" s="8">
        <f t="shared" si="7"/>
        <v>19.14376909</v>
      </c>
      <c r="U554" s="9">
        <f t="shared" si="8"/>
        <v>0.2306026519</v>
      </c>
    </row>
    <row r="555" hidden="1">
      <c r="A555" s="10" t="s">
        <v>743</v>
      </c>
      <c r="B555" s="10" t="s">
        <v>744</v>
      </c>
      <c r="C555" s="10">
        <v>2018.0</v>
      </c>
      <c r="D555" s="10" t="b">
        <v>0</v>
      </c>
      <c r="E555" s="10" t="b">
        <v>1</v>
      </c>
      <c r="F555" s="10" t="b">
        <v>0</v>
      </c>
      <c r="G555" s="10" t="b">
        <v>0</v>
      </c>
      <c r="H555" s="10">
        <v>1350.0</v>
      </c>
      <c r="I555" s="10">
        <v>0.0</v>
      </c>
      <c r="J555" s="10">
        <v>2850.0</v>
      </c>
      <c r="K555" s="10">
        <v>2487.0</v>
      </c>
      <c r="L555" s="10">
        <v>337.0</v>
      </c>
      <c r="M555" s="10">
        <v>26.66</v>
      </c>
      <c r="N555" s="11">
        <f t="shared" si="1"/>
        <v>1350</v>
      </c>
      <c r="O555" s="11">
        <f t="shared" si="2"/>
        <v>88.98365664</v>
      </c>
      <c r="P555" s="12">
        <f t="shared" si="3"/>
        <v>0.4278289858</v>
      </c>
      <c r="Q555" s="13">
        <f>0.2*(8.17*POW(J555*M555,0.46))+0.8*(0.146*POW(J555*L555,0.639))</f>
        <v>1064.010688</v>
      </c>
      <c r="R555" s="14">
        <f t="shared" si="5"/>
        <v>4</v>
      </c>
      <c r="S555" s="14">
        <f t="shared" si="6"/>
        <v>5320.053438</v>
      </c>
      <c r="T555" s="14">
        <f t="shared" si="7"/>
        <v>2.139144929</v>
      </c>
      <c r="U555" s="15">
        <f t="shared" si="8"/>
        <v>0.7881560649</v>
      </c>
    </row>
    <row r="556" hidden="1">
      <c r="A556" s="4" t="s">
        <v>745</v>
      </c>
      <c r="B556" s="4" t="s">
        <v>672</v>
      </c>
      <c r="C556" s="4">
        <v>2020.0</v>
      </c>
      <c r="D556" s="4" t="b">
        <v>1</v>
      </c>
      <c r="E556" s="4" t="b">
        <v>1</v>
      </c>
      <c r="F556" s="4" t="b">
        <v>0</v>
      </c>
      <c r="G556" s="4" t="b">
        <v>0</v>
      </c>
      <c r="H556" s="4">
        <v>2850.0</v>
      </c>
      <c r="I556" s="4">
        <v>2200.0</v>
      </c>
      <c r="J556" s="4">
        <v>4862.0</v>
      </c>
      <c r="K556" s="4">
        <v>4110.0</v>
      </c>
      <c r="L556" s="4">
        <v>435.0</v>
      </c>
      <c r="M556" s="4">
        <v>13.0</v>
      </c>
      <c r="N556" s="5">
        <f t="shared" si="1"/>
        <v>5050</v>
      </c>
      <c r="O556" s="5">
        <f t="shared" si="2"/>
        <v>86.19978657</v>
      </c>
      <c r="P556" s="6">
        <f t="shared" si="3"/>
        <v>1.188473262</v>
      </c>
      <c r="Q556" s="7">
        <f>0.9*(0.00015*J556*L556*M556+797)+0.1*(43.1*POW(J556,0.549))</f>
        <v>4884.625108</v>
      </c>
      <c r="R556" s="8">
        <f t="shared" si="5"/>
        <v>4</v>
      </c>
      <c r="S556" s="8">
        <f t="shared" si="6"/>
        <v>24423.12554</v>
      </c>
      <c r="T556" s="8">
        <f t="shared" si="7"/>
        <v>5.942366311</v>
      </c>
      <c r="U556" s="9">
        <f t="shared" si="8"/>
        <v>0.9672524966</v>
      </c>
    </row>
    <row r="557" hidden="1">
      <c r="A557" s="10" t="s">
        <v>746</v>
      </c>
      <c r="B557" s="10" t="s">
        <v>297</v>
      </c>
      <c r="C557" s="10"/>
      <c r="D557" s="10"/>
      <c r="E557" s="10" t="b">
        <v>1</v>
      </c>
      <c r="F557" s="10" t="b">
        <v>0</v>
      </c>
      <c r="G557" s="10" t="b">
        <v>0</v>
      </c>
      <c r="H557" s="10">
        <v>515.0</v>
      </c>
      <c r="I557" s="16"/>
      <c r="J557" s="10">
        <v>1080.0</v>
      </c>
      <c r="K557" s="10">
        <v>1633.8</v>
      </c>
      <c r="L557" s="10">
        <v>302.0</v>
      </c>
      <c r="M557" s="10">
        <v>14.7</v>
      </c>
      <c r="N557" s="11">
        <f t="shared" si="1"/>
        <v>515</v>
      </c>
      <c r="O557" s="11">
        <f t="shared" si="2"/>
        <v>154.2604022</v>
      </c>
      <c r="P557" s="12">
        <f t="shared" si="3"/>
        <v>0.323995225</v>
      </c>
      <c r="Q557" s="13">
        <f>0.2*(8.17*POW(J557*M557,0.46))+0.8*(0.146*POW(J557*L557,0.639))</f>
        <v>529.3433985</v>
      </c>
      <c r="R557" s="14">
        <f t="shared" si="5"/>
        <v>4</v>
      </c>
      <c r="S557" s="14">
        <f t="shared" si="6"/>
        <v>2646.716993</v>
      </c>
      <c r="T557" s="14">
        <f t="shared" si="7"/>
        <v>1.619976125</v>
      </c>
      <c r="U557" s="15">
        <f t="shared" si="8"/>
        <v>1.027851259</v>
      </c>
    </row>
    <row r="558" hidden="1">
      <c r="A558" s="4" t="s">
        <v>747</v>
      </c>
      <c r="B558" s="4" t="s">
        <v>748</v>
      </c>
      <c r="C558" s="4">
        <v>2020.0</v>
      </c>
      <c r="D558" s="4" t="b">
        <v>1</v>
      </c>
      <c r="E558" s="4" t="b">
        <v>1</v>
      </c>
      <c r="F558" s="4" t="b">
        <v>0</v>
      </c>
      <c r="G558" s="4" t="b">
        <v>0</v>
      </c>
      <c r="H558" s="4">
        <v>5000.0</v>
      </c>
      <c r="I558" s="4">
        <v>0.0</v>
      </c>
      <c r="J558" s="4">
        <v>3300.0</v>
      </c>
      <c r="K558" s="4">
        <v>2319.9</v>
      </c>
      <c r="L558" s="4">
        <v>452.3</v>
      </c>
      <c r="M558" s="4">
        <v>20.64</v>
      </c>
      <c r="N558" s="5">
        <f t="shared" si="1"/>
        <v>5000</v>
      </c>
      <c r="O558" s="5">
        <f t="shared" si="2"/>
        <v>71.68604956</v>
      </c>
      <c r="P558" s="6">
        <f t="shared" si="3"/>
        <v>2.260658497</v>
      </c>
      <c r="Q558" s="7">
        <f t="shared" ref="Q558:Q563" si="85">0.9*(0.00015*J558*L558*M558+797)+0.1*(43.1*POW(J558,0.549))</f>
        <v>5244.501646</v>
      </c>
      <c r="R558" s="8">
        <f t="shared" si="5"/>
        <v>4</v>
      </c>
      <c r="S558" s="8">
        <f t="shared" si="6"/>
        <v>26222.50823</v>
      </c>
      <c r="T558" s="8">
        <f t="shared" si="7"/>
        <v>11.30329248</v>
      </c>
      <c r="U558" s="9">
        <f t="shared" si="8"/>
        <v>1.048900329</v>
      </c>
    </row>
    <row r="559" hidden="1">
      <c r="A559" s="10" t="s">
        <v>749</v>
      </c>
      <c r="B559" s="10" t="s">
        <v>742</v>
      </c>
      <c r="C559" s="10">
        <v>2020.0</v>
      </c>
      <c r="D559" s="10" t="b">
        <v>1</v>
      </c>
      <c r="E559" s="10" t="b">
        <v>1</v>
      </c>
      <c r="F559" s="10" t="b">
        <v>0</v>
      </c>
      <c r="G559" s="10" t="b">
        <v>1</v>
      </c>
      <c r="H559" s="10">
        <v>4800.0</v>
      </c>
      <c r="I559" s="10">
        <v>0.0</v>
      </c>
      <c r="J559" s="10">
        <v>548.0</v>
      </c>
      <c r="K559" s="10">
        <v>180.0</v>
      </c>
      <c r="L559" s="10">
        <v>465.0</v>
      </c>
      <c r="M559" s="10">
        <v>6.08</v>
      </c>
      <c r="N559" s="11">
        <f t="shared" si="1"/>
        <v>4800</v>
      </c>
      <c r="O559" s="11">
        <f t="shared" si="2"/>
        <v>33.49432807</v>
      </c>
      <c r="P559" s="12">
        <f t="shared" si="3"/>
        <v>5.910455028</v>
      </c>
      <c r="Q559" s="13">
        <f t="shared" si="85"/>
        <v>1063.881905</v>
      </c>
      <c r="R559" s="14">
        <f t="shared" si="5"/>
        <v>4</v>
      </c>
      <c r="S559" s="14">
        <f t="shared" si="6"/>
        <v>5319.409525</v>
      </c>
      <c r="T559" s="14">
        <f t="shared" si="7"/>
        <v>29.55227514</v>
      </c>
      <c r="U559" s="15">
        <f t="shared" si="8"/>
        <v>0.2216420636</v>
      </c>
    </row>
    <row r="560" hidden="1">
      <c r="A560" s="4" t="s">
        <v>750</v>
      </c>
      <c r="B560" s="4" t="s">
        <v>241</v>
      </c>
      <c r="C560" s="4">
        <v>2021.0</v>
      </c>
      <c r="D560" s="4" t="b">
        <v>1</v>
      </c>
      <c r="E560" s="4" t="b">
        <v>1</v>
      </c>
      <c r="F560" s="4" t="b">
        <v>0</v>
      </c>
      <c r="G560" s="4" t="b">
        <v>1</v>
      </c>
      <c r="H560" s="4">
        <v>500.0</v>
      </c>
      <c r="I560" s="4">
        <v>1000.0</v>
      </c>
      <c r="J560" s="4">
        <v>188.0</v>
      </c>
      <c r="K560" s="4">
        <v>105.9</v>
      </c>
      <c r="L560" s="4">
        <v>453.8</v>
      </c>
      <c r="M560" s="4">
        <v>4.36</v>
      </c>
      <c r="N560" s="5">
        <f t="shared" si="1"/>
        <v>1500</v>
      </c>
      <c r="O560" s="5">
        <f t="shared" si="2"/>
        <v>57.44039715</v>
      </c>
      <c r="P560" s="6">
        <f t="shared" si="3"/>
        <v>7.968818348</v>
      </c>
      <c r="Q560" s="7">
        <f t="shared" si="85"/>
        <v>843.897863</v>
      </c>
      <c r="R560" s="8">
        <f t="shared" si="5"/>
        <v>4</v>
      </c>
      <c r="S560" s="8">
        <f t="shared" si="6"/>
        <v>4219.489315</v>
      </c>
      <c r="T560" s="8">
        <f t="shared" si="7"/>
        <v>39.84409174</v>
      </c>
      <c r="U560" s="9">
        <f t="shared" si="8"/>
        <v>0.5625985753</v>
      </c>
    </row>
    <row r="561" hidden="1">
      <c r="A561" s="10" t="s">
        <v>751</v>
      </c>
      <c r="B561" s="10" t="s">
        <v>241</v>
      </c>
      <c r="C561" s="10">
        <v>2021.0</v>
      </c>
      <c r="D561" s="10" t="b">
        <v>1</v>
      </c>
      <c r="E561" s="10" t="b">
        <v>1</v>
      </c>
      <c r="F561" s="10" t="b">
        <v>0</v>
      </c>
      <c r="G561" s="10" t="b">
        <v>1</v>
      </c>
      <c r="H561" s="10">
        <v>500.0</v>
      </c>
      <c r="I561" s="10">
        <v>1100.0</v>
      </c>
      <c r="J561" s="10">
        <v>277.0</v>
      </c>
      <c r="K561" s="10">
        <v>111.2</v>
      </c>
      <c r="L561" s="10">
        <v>465.5</v>
      </c>
      <c r="M561" s="10">
        <v>4.44</v>
      </c>
      <c r="N561" s="11">
        <f t="shared" si="1"/>
        <v>1600</v>
      </c>
      <c r="O561" s="11">
        <f t="shared" si="2"/>
        <v>40.93589984</v>
      </c>
      <c r="P561" s="12">
        <f t="shared" si="3"/>
        <v>7.995337428</v>
      </c>
      <c r="Q561" s="13">
        <f t="shared" si="85"/>
        <v>889.081522</v>
      </c>
      <c r="R561" s="14">
        <f t="shared" si="5"/>
        <v>4</v>
      </c>
      <c r="S561" s="14">
        <f t="shared" si="6"/>
        <v>4445.40761</v>
      </c>
      <c r="T561" s="14">
        <f t="shared" si="7"/>
        <v>39.97668714</v>
      </c>
      <c r="U561" s="15">
        <f t="shared" si="8"/>
        <v>0.5556759512</v>
      </c>
    </row>
    <row r="562" hidden="1">
      <c r="A562" s="4" t="s">
        <v>752</v>
      </c>
      <c r="B562" s="4" t="s">
        <v>752</v>
      </c>
      <c r="C562" s="4">
        <v>2021.0</v>
      </c>
      <c r="D562" s="4" t="b">
        <v>1</v>
      </c>
      <c r="E562" s="4" t="b">
        <v>1</v>
      </c>
      <c r="F562" s="4" t="b">
        <v>0</v>
      </c>
      <c r="G562" s="4" t="b">
        <v>1</v>
      </c>
      <c r="H562" s="4">
        <v>17500.0</v>
      </c>
      <c r="I562" s="4">
        <v>0.0</v>
      </c>
      <c r="J562" s="4">
        <v>2270.0</v>
      </c>
      <c r="K562" s="4">
        <v>66.72</v>
      </c>
      <c r="L562" s="4">
        <v>925.0</v>
      </c>
      <c r="M562" s="4">
        <v>13.79</v>
      </c>
      <c r="N562" s="5">
        <f t="shared" si="1"/>
        <v>17500</v>
      </c>
      <c r="O562" s="5">
        <f t="shared" si="2"/>
        <v>2.997157072</v>
      </c>
      <c r="P562" s="6">
        <f t="shared" si="3"/>
        <v>73.83350235</v>
      </c>
      <c r="Q562" s="7">
        <f t="shared" si="85"/>
        <v>4926.171276</v>
      </c>
      <c r="R562" s="8">
        <f t="shared" si="5"/>
        <v>4</v>
      </c>
      <c r="S562" s="8">
        <f t="shared" si="6"/>
        <v>24630.85638</v>
      </c>
      <c r="T562" s="8">
        <f t="shared" si="7"/>
        <v>369.1675117</v>
      </c>
      <c r="U562" s="9">
        <f t="shared" si="8"/>
        <v>0.2814955015</v>
      </c>
    </row>
    <row r="563" hidden="1">
      <c r="A563" s="10" t="s">
        <v>753</v>
      </c>
      <c r="B563" s="10" t="s">
        <v>521</v>
      </c>
      <c r="C563" s="10">
        <v>2022.0</v>
      </c>
      <c r="D563" s="10" t="b">
        <v>1</v>
      </c>
      <c r="E563" s="10" t="b">
        <v>1</v>
      </c>
      <c r="F563" s="10" t="b">
        <v>0</v>
      </c>
      <c r="G563" s="10" t="b">
        <v>1</v>
      </c>
      <c r="H563" s="10">
        <v>2650.0</v>
      </c>
      <c r="I563" s="10">
        <v>-1000.0</v>
      </c>
      <c r="J563" s="10">
        <v>303.0</v>
      </c>
      <c r="K563" s="10">
        <v>137.2</v>
      </c>
      <c r="L563" s="10">
        <v>448.0</v>
      </c>
      <c r="M563" s="10">
        <v>3.61</v>
      </c>
      <c r="N563" s="11">
        <f t="shared" si="1"/>
        <v>1650</v>
      </c>
      <c r="O563" s="11">
        <f t="shared" si="2"/>
        <v>46.17328845</v>
      </c>
      <c r="P563" s="12">
        <f t="shared" si="3"/>
        <v>6.433806613</v>
      </c>
      <c r="Q563" s="13">
        <f t="shared" si="85"/>
        <v>882.7182673</v>
      </c>
      <c r="R563" s="14">
        <f t="shared" si="5"/>
        <v>4</v>
      </c>
      <c r="S563" s="14">
        <f t="shared" si="6"/>
        <v>4413.591337</v>
      </c>
      <c r="T563" s="14">
        <f t="shared" si="7"/>
        <v>32.16903307</v>
      </c>
      <c r="U563" s="15">
        <f t="shared" si="8"/>
        <v>0.5349807681</v>
      </c>
    </row>
    <row r="564" hidden="1">
      <c r="A564" s="4" t="s">
        <v>754</v>
      </c>
      <c r="B564" s="4" t="s">
        <v>297</v>
      </c>
      <c r="C564" s="4"/>
      <c r="D564" s="4"/>
      <c r="E564" s="4" t="b">
        <v>1</v>
      </c>
      <c r="F564" s="4" t="b">
        <v>0</v>
      </c>
      <c r="G564" s="4" t="b">
        <v>0</v>
      </c>
      <c r="H564" s="4">
        <v>515.0</v>
      </c>
      <c r="I564" s="17"/>
      <c r="J564" s="4">
        <v>1090.0</v>
      </c>
      <c r="K564" s="4">
        <v>1653.4</v>
      </c>
      <c r="L564" s="4">
        <v>341.0</v>
      </c>
      <c r="M564" s="4">
        <v>14.7</v>
      </c>
      <c r="N564" s="5">
        <f t="shared" si="1"/>
        <v>515</v>
      </c>
      <c r="O564" s="5">
        <f t="shared" si="2"/>
        <v>154.6787873</v>
      </c>
      <c r="P564" s="6">
        <f t="shared" si="3"/>
        <v>0.3410295905</v>
      </c>
      <c r="Q564" s="7">
        <f>0.2*(8.17*POW(J564*M564,0.46))+0.8*(0.146*POW(J564*L564,0.639))</f>
        <v>563.858325</v>
      </c>
      <c r="R564" s="8">
        <f t="shared" si="5"/>
        <v>4</v>
      </c>
      <c r="S564" s="8">
        <f t="shared" si="6"/>
        <v>2819.291625</v>
      </c>
      <c r="T564" s="8">
        <f t="shared" si="7"/>
        <v>1.705147953</v>
      </c>
      <c r="U564" s="9">
        <f t="shared" si="8"/>
        <v>1.094870534</v>
      </c>
    </row>
    <row r="565" hidden="1">
      <c r="A565" s="10" t="s">
        <v>755</v>
      </c>
      <c r="B565" s="10" t="s">
        <v>756</v>
      </c>
      <c r="C565" s="10">
        <v>2022.0</v>
      </c>
      <c r="D565" s="10" t="b">
        <v>1</v>
      </c>
      <c r="E565" s="10" t="b">
        <v>1</v>
      </c>
      <c r="F565" s="10" t="b">
        <v>0</v>
      </c>
      <c r="G565" s="10" t="b">
        <v>0</v>
      </c>
      <c r="H565" s="16"/>
      <c r="I565" s="10">
        <v>0.0</v>
      </c>
      <c r="J565" s="10">
        <v>2410.0</v>
      </c>
      <c r="K565" s="10">
        <v>1471.0</v>
      </c>
      <c r="L565" s="10">
        <v>425.0</v>
      </c>
      <c r="M565" s="10">
        <v>10.0</v>
      </c>
      <c r="N565" s="11">
        <f t="shared" si="1"/>
        <v>0</v>
      </c>
      <c r="O565" s="11">
        <f t="shared" si="2"/>
        <v>62.2407695</v>
      </c>
      <c r="P565" s="12">
        <f t="shared" si="3"/>
        <v>1.638290554</v>
      </c>
      <c r="Q565" s="13">
        <f t="shared" ref="Q565:Q566" si="86">0.9*(0.00015*J565*L565*M565+797)+0.1*(43.1*POW(J565,0.549))</f>
        <v>2409.925405</v>
      </c>
      <c r="R565" s="14">
        <f t="shared" si="5"/>
        <v>4</v>
      </c>
      <c r="S565" s="14">
        <f t="shared" si="6"/>
        <v>12049.62703</v>
      </c>
      <c r="T565" s="14">
        <f t="shared" si="7"/>
        <v>8.191452772</v>
      </c>
      <c r="U565" s="15" t="str">
        <f t="shared" si="8"/>
        <v>#N/A</v>
      </c>
    </row>
    <row r="566" hidden="1">
      <c r="A566" s="4" t="s">
        <v>757</v>
      </c>
      <c r="B566" s="4" t="s">
        <v>241</v>
      </c>
      <c r="C566" s="4">
        <v>2024.0</v>
      </c>
      <c r="D566" s="4" t="b">
        <v>1</v>
      </c>
      <c r="E566" s="4" t="b">
        <v>1</v>
      </c>
      <c r="F566" s="4" t="b">
        <v>0</v>
      </c>
      <c r="G566" s="4" t="b">
        <v>1</v>
      </c>
      <c r="H566" s="4">
        <v>500.0</v>
      </c>
      <c r="I566" s="4">
        <v>1100.0</v>
      </c>
      <c r="J566" s="4">
        <v>230.0</v>
      </c>
      <c r="K566" s="4">
        <v>108.5</v>
      </c>
      <c r="L566" s="4">
        <v>460.1</v>
      </c>
      <c r="M566" s="4">
        <v>4.44</v>
      </c>
      <c r="N566" s="5">
        <f t="shared" si="1"/>
        <v>1600</v>
      </c>
      <c r="O566" s="5">
        <f t="shared" si="2"/>
        <v>48.10400382</v>
      </c>
      <c r="P566" s="6">
        <f t="shared" si="3"/>
        <v>7.982057642</v>
      </c>
      <c r="Q566" s="7">
        <f t="shared" si="86"/>
        <v>866.0532542</v>
      </c>
      <c r="R566" s="8">
        <f t="shared" si="5"/>
        <v>4</v>
      </c>
      <c r="S566" s="8">
        <f t="shared" si="6"/>
        <v>4330.266271</v>
      </c>
      <c r="T566" s="8">
        <f t="shared" si="7"/>
        <v>39.91028821</v>
      </c>
      <c r="U566" s="9">
        <f t="shared" si="8"/>
        <v>0.5412832838</v>
      </c>
    </row>
    <row r="567" hidden="1">
      <c r="A567" s="10" t="s">
        <v>758</v>
      </c>
      <c r="B567" s="10" t="s">
        <v>758</v>
      </c>
      <c r="C567" s="10">
        <v>2026.0</v>
      </c>
      <c r="D567" s="10"/>
      <c r="E567" s="10" t="b">
        <v>1</v>
      </c>
      <c r="F567" s="10" t="b">
        <v>0</v>
      </c>
      <c r="G567" s="10" t="b">
        <v>1</v>
      </c>
      <c r="H567" s="16"/>
      <c r="I567" s="10">
        <v>0.0</v>
      </c>
      <c r="J567" s="10">
        <v>242.0</v>
      </c>
      <c r="K567" s="10">
        <v>98.1</v>
      </c>
      <c r="L567" s="10">
        <v>362.0</v>
      </c>
      <c r="M567" s="10">
        <v>7.92</v>
      </c>
      <c r="N567" s="11">
        <f t="shared" si="1"/>
        <v>0</v>
      </c>
      <c r="O567" s="11">
        <f t="shared" si="2"/>
        <v>41.33642984</v>
      </c>
      <c r="P567" s="12">
        <f t="shared" si="3"/>
        <v>2.253095344</v>
      </c>
      <c r="Q567" s="13">
        <f>0.2*(8.17*POW(J567*M567,0.46))+0.8*(0.146*POW(J567*L567,0.639))</f>
        <v>221.0286532</v>
      </c>
      <c r="R567" s="14">
        <f t="shared" si="5"/>
        <v>4</v>
      </c>
      <c r="S567" s="14">
        <f t="shared" si="6"/>
        <v>1105.143266</v>
      </c>
      <c r="T567" s="14">
        <f t="shared" si="7"/>
        <v>11.26547672</v>
      </c>
      <c r="U567" s="15" t="str">
        <f t="shared" si="8"/>
        <v>#N/A</v>
      </c>
    </row>
    <row r="568" hidden="1">
      <c r="A568" s="4" t="s">
        <v>759</v>
      </c>
      <c r="B568" s="4" t="s">
        <v>760</v>
      </c>
      <c r="C568" s="21"/>
      <c r="D568" s="4" t="b">
        <v>1</v>
      </c>
      <c r="E568" s="4" t="b">
        <v>1</v>
      </c>
      <c r="F568" s="4" t="b">
        <v>0</v>
      </c>
      <c r="G568" s="4" t="b">
        <v>1</v>
      </c>
      <c r="H568" s="4">
        <v>1300.0</v>
      </c>
      <c r="I568" s="4">
        <v>-284.0</v>
      </c>
      <c r="J568" s="4">
        <v>1845.0</v>
      </c>
      <c r="K568" s="4">
        <v>1178.7783</v>
      </c>
      <c r="L568" s="4">
        <v>444.0</v>
      </c>
      <c r="M568" s="4">
        <v>4.0</v>
      </c>
      <c r="N568" s="5">
        <f t="shared" si="1"/>
        <v>1016</v>
      </c>
      <c r="O568" s="5">
        <f t="shared" si="2"/>
        <v>65.15009976</v>
      </c>
      <c r="P568" s="6">
        <f t="shared" si="3"/>
        <v>1.210805693</v>
      </c>
      <c r="Q568" s="7">
        <f t="shared" ref="Q568:Q571" si="87">0.9*(0.00015*J568*L568*M568+797)+0.1*(43.1*POW(J568,0.549))</f>
        <v>1427.271476</v>
      </c>
      <c r="R568" s="8">
        <f t="shared" si="5"/>
        <v>4</v>
      </c>
      <c r="S568" s="8">
        <f t="shared" si="6"/>
        <v>7136.357381</v>
      </c>
      <c r="T568" s="8">
        <f t="shared" si="7"/>
        <v>6.054028464</v>
      </c>
      <c r="U568" s="9">
        <f t="shared" si="8"/>
        <v>1.40479476</v>
      </c>
    </row>
    <row r="569" hidden="1">
      <c r="A569" s="10" t="s">
        <v>761</v>
      </c>
      <c r="B569" s="10" t="s">
        <v>760</v>
      </c>
      <c r="C569" s="20"/>
      <c r="D569" s="10" t="b">
        <v>1</v>
      </c>
      <c r="E569" s="10" t="b">
        <v>1</v>
      </c>
      <c r="F569" s="10" t="b">
        <v>0</v>
      </c>
      <c r="G569" s="10" t="b">
        <v>1</v>
      </c>
      <c r="H569" s="10">
        <v>1300.0</v>
      </c>
      <c r="I569" s="10">
        <v>10.0</v>
      </c>
      <c r="J569" s="10">
        <v>1780.0</v>
      </c>
      <c r="K569" s="10">
        <v>1023.0906</v>
      </c>
      <c r="L569" s="10">
        <v>435.0</v>
      </c>
      <c r="M569" s="10">
        <v>2.5</v>
      </c>
      <c r="N569" s="11">
        <f t="shared" si="1"/>
        <v>1310</v>
      </c>
      <c r="O569" s="11">
        <f t="shared" si="2"/>
        <v>58.6102286</v>
      </c>
      <c r="P569" s="12">
        <f t="shared" si="3"/>
        <v>1.213013429</v>
      </c>
      <c r="Q569" s="13">
        <f t="shared" si="87"/>
        <v>1241.022637</v>
      </c>
      <c r="R569" s="14">
        <f t="shared" si="5"/>
        <v>4</v>
      </c>
      <c r="S569" s="14">
        <f t="shared" si="6"/>
        <v>6205.113187</v>
      </c>
      <c r="T569" s="14">
        <f t="shared" si="7"/>
        <v>6.065067147</v>
      </c>
      <c r="U569" s="15">
        <f t="shared" si="8"/>
        <v>0.9473455247</v>
      </c>
    </row>
    <row r="570" hidden="1">
      <c r="A570" s="4" t="s">
        <v>762</v>
      </c>
      <c r="B570" s="4" t="s">
        <v>760</v>
      </c>
      <c r="C570" s="21"/>
      <c r="D570" s="4" t="b">
        <v>1</v>
      </c>
      <c r="E570" s="4" t="b">
        <v>1</v>
      </c>
      <c r="F570" s="4" t="b">
        <v>0</v>
      </c>
      <c r="G570" s="4" t="b">
        <v>1</v>
      </c>
      <c r="H570" s="4">
        <v>1300.0</v>
      </c>
      <c r="I570" s="4">
        <v>5.0</v>
      </c>
      <c r="J570" s="4">
        <v>1780.0</v>
      </c>
      <c r="K570" s="4">
        <v>1000.8495</v>
      </c>
      <c r="L570" s="4">
        <v>427.0</v>
      </c>
      <c r="M570" s="4">
        <v>2.5</v>
      </c>
      <c r="N570" s="5">
        <f t="shared" si="1"/>
        <v>1305</v>
      </c>
      <c r="O570" s="5">
        <f t="shared" si="2"/>
        <v>57.3360932</v>
      </c>
      <c r="P570" s="6">
        <f t="shared" si="3"/>
        <v>1.235167363</v>
      </c>
      <c r="Q570" s="7">
        <f t="shared" si="87"/>
        <v>1236.216637</v>
      </c>
      <c r="R570" s="8">
        <f t="shared" si="5"/>
        <v>4</v>
      </c>
      <c r="S570" s="8">
        <f t="shared" si="6"/>
        <v>6181.083187</v>
      </c>
      <c r="T570" s="8">
        <f t="shared" si="7"/>
        <v>6.175836813</v>
      </c>
      <c r="U570" s="9">
        <f t="shared" si="8"/>
        <v>0.9472924424</v>
      </c>
    </row>
    <row r="571" hidden="1">
      <c r="A571" s="10" t="s">
        <v>763</v>
      </c>
      <c r="B571" s="10" t="s">
        <v>760</v>
      </c>
      <c r="C571" s="20"/>
      <c r="D571" s="10" t="b">
        <v>1</v>
      </c>
      <c r="E571" s="10" t="b">
        <v>1</v>
      </c>
      <c r="F571" s="10" t="b">
        <v>0</v>
      </c>
      <c r="G571" s="10" t="b">
        <v>1</v>
      </c>
      <c r="H571" s="10">
        <v>1300.0</v>
      </c>
      <c r="I571" s="10">
        <v>0.0</v>
      </c>
      <c r="J571" s="10">
        <v>1780.0</v>
      </c>
      <c r="K571" s="10">
        <v>889.644</v>
      </c>
      <c r="L571" s="10">
        <v>422.0</v>
      </c>
      <c r="M571" s="10">
        <v>2.5</v>
      </c>
      <c r="N571" s="11">
        <f t="shared" si="1"/>
        <v>1300</v>
      </c>
      <c r="O571" s="11">
        <f t="shared" si="2"/>
        <v>50.96541618</v>
      </c>
      <c r="P571" s="12">
        <f t="shared" si="3"/>
        <v>1.386186932</v>
      </c>
      <c r="Q571" s="13">
        <f t="shared" si="87"/>
        <v>1233.212887</v>
      </c>
      <c r="R571" s="14">
        <f t="shared" si="5"/>
        <v>4</v>
      </c>
      <c r="S571" s="14">
        <f t="shared" si="6"/>
        <v>6166.064437</v>
      </c>
      <c r="T571" s="14">
        <f t="shared" si="7"/>
        <v>6.930934662</v>
      </c>
      <c r="U571" s="15">
        <f t="shared" si="8"/>
        <v>0.948625298</v>
      </c>
    </row>
    <row r="572" hidden="1">
      <c r="A572" s="4" t="s">
        <v>764</v>
      </c>
      <c r="B572" s="4" t="s">
        <v>765</v>
      </c>
      <c r="C572" s="4">
        <v>1967.0</v>
      </c>
      <c r="D572" s="4"/>
      <c r="E572" s="4" t="b">
        <v>0</v>
      </c>
      <c r="F572" s="4" t="b">
        <v>1</v>
      </c>
      <c r="G572" s="4" t="b">
        <v>0</v>
      </c>
      <c r="H572" s="4">
        <v>50.0</v>
      </c>
      <c r="I572" s="4">
        <v>0.0</v>
      </c>
      <c r="J572" s="4">
        <v>5.58</v>
      </c>
      <c r="K572" s="4">
        <v>9.61</v>
      </c>
      <c r="L572" s="4">
        <v>286.6</v>
      </c>
      <c r="M572" s="4">
        <v>5.67</v>
      </c>
      <c r="N572" s="5">
        <f t="shared" si="1"/>
        <v>50</v>
      </c>
      <c r="O572" s="5">
        <f t="shared" si="2"/>
        <v>175.6177917</v>
      </c>
      <c r="P572" s="6">
        <f t="shared" si="3"/>
        <v>2.188214726</v>
      </c>
      <c r="Q572" s="7">
        <f t="shared" ref="Q572:Q594" si="88">0.2*(8.17*POW(J572*M572,0.46))+0.8*(0.146*POW(J572*L572,0.639))</f>
        <v>21.02874351</v>
      </c>
      <c r="R572" s="8">
        <f t="shared" si="5"/>
        <v>1.05</v>
      </c>
      <c r="S572" s="8">
        <f t="shared" si="6"/>
        <v>43.1089242</v>
      </c>
      <c r="T572" s="8">
        <f t="shared" si="7"/>
        <v>4.485840188</v>
      </c>
      <c r="U572" s="9">
        <f t="shared" si="8"/>
        <v>0.4205748703</v>
      </c>
    </row>
    <row r="573" hidden="1">
      <c r="A573" s="10" t="s">
        <v>766</v>
      </c>
      <c r="B573" s="10" t="s">
        <v>767</v>
      </c>
      <c r="C573" s="10">
        <v>1997.0</v>
      </c>
      <c r="D573" s="10"/>
      <c r="E573" s="10" t="b">
        <v>0</v>
      </c>
      <c r="F573" s="10" t="b">
        <v>1</v>
      </c>
      <c r="G573" s="10" t="b">
        <v>0</v>
      </c>
      <c r="H573" s="10">
        <v>60.0</v>
      </c>
      <c r="I573" s="10">
        <v>0.0</v>
      </c>
      <c r="J573" s="10">
        <v>12.84</v>
      </c>
      <c r="K573" s="10">
        <v>12.5</v>
      </c>
      <c r="L573" s="10">
        <v>281.8</v>
      </c>
      <c r="M573" s="10">
        <v>6.1</v>
      </c>
      <c r="N573" s="11">
        <f t="shared" si="1"/>
        <v>60</v>
      </c>
      <c r="O573" s="11">
        <f t="shared" si="2"/>
        <v>99.27143789</v>
      </c>
      <c r="P573" s="12">
        <f t="shared" si="3"/>
        <v>2.727273377</v>
      </c>
      <c r="Q573" s="13">
        <f t="shared" si="88"/>
        <v>34.09091721</v>
      </c>
      <c r="R573" s="14">
        <f t="shared" si="5"/>
        <v>1.05</v>
      </c>
      <c r="S573" s="14">
        <f t="shared" si="6"/>
        <v>69.88638029</v>
      </c>
      <c r="T573" s="14">
        <f t="shared" si="7"/>
        <v>5.590910423</v>
      </c>
      <c r="U573" s="15">
        <f t="shared" si="8"/>
        <v>0.5681819535</v>
      </c>
    </row>
    <row r="574" hidden="1">
      <c r="A574" s="4" t="s">
        <v>768</v>
      </c>
      <c r="B574" s="4" t="s">
        <v>769</v>
      </c>
      <c r="C574" s="4">
        <v>1968.0</v>
      </c>
      <c r="D574" s="4"/>
      <c r="E574" s="4" t="b">
        <v>0</v>
      </c>
      <c r="F574" s="4" t="b">
        <v>1</v>
      </c>
      <c r="G574" s="4" t="b">
        <v>0</v>
      </c>
      <c r="H574" s="17"/>
      <c r="I574" s="4">
        <v>0.0</v>
      </c>
      <c r="J574" s="4">
        <v>8.53</v>
      </c>
      <c r="K574" s="4">
        <v>12.343</v>
      </c>
      <c r="L574" s="4">
        <v>286.2</v>
      </c>
      <c r="M574" s="4">
        <v>5.54</v>
      </c>
      <c r="N574" s="5">
        <f t="shared" si="1"/>
        <v>0</v>
      </c>
      <c r="O574" s="5">
        <f t="shared" si="2"/>
        <v>147.5540115</v>
      </c>
      <c r="P574" s="6">
        <f t="shared" si="3"/>
        <v>2.162622234</v>
      </c>
      <c r="Q574" s="7">
        <f t="shared" si="88"/>
        <v>26.69324624</v>
      </c>
      <c r="R574" s="8">
        <f t="shared" si="5"/>
        <v>1.05</v>
      </c>
      <c r="S574" s="8">
        <f t="shared" si="6"/>
        <v>54.72115479</v>
      </c>
      <c r="T574" s="8">
        <f t="shared" si="7"/>
        <v>4.433375581</v>
      </c>
      <c r="U574" s="9" t="str">
        <f t="shared" si="8"/>
        <v>#N/A</v>
      </c>
    </row>
    <row r="575" hidden="1">
      <c r="A575" s="10" t="s">
        <v>770</v>
      </c>
      <c r="B575" s="10" t="s">
        <v>771</v>
      </c>
      <c r="C575" s="10">
        <v>1969.0</v>
      </c>
      <c r="D575" s="10"/>
      <c r="E575" s="10" t="b">
        <v>0</v>
      </c>
      <c r="F575" s="10" t="b">
        <v>1</v>
      </c>
      <c r="G575" s="10" t="b">
        <v>0</v>
      </c>
      <c r="H575" s="10">
        <v>172.0</v>
      </c>
      <c r="I575" s="10">
        <v>0.0</v>
      </c>
      <c r="J575" s="10">
        <v>12.02</v>
      </c>
      <c r="K575" s="10">
        <v>17.4</v>
      </c>
      <c r="L575" s="10">
        <v>286.7</v>
      </c>
      <c r="M575" s="10">
        <v>4.62</v>
      </c>
      <c r="N575" s="11">
        <f t="shared" si="1"/>
        <v>172</v>
      </c>
      <c r="O575" s="11">
        <f t="shared" si="2"/>
        <v>147.6128291</v>
      </c>
      <c r="P575" s="12">
        <f t="shared" si="3"/>
        <v>1.818428453</v>
      </c>
      <c r="Q575" s="13">
        <f t="shared" si="88"/>
        <v>31.64065507</v>
      </c>
      <c r="R575" s="14">
        <f t="shared" si="5"/>
        <v>1.05</v>
      </c>
      <c r="S575" s="14">
        <f t="shared" si="6"/>
        <v>64.8633429</v>
      </c>
      <c r="T575" s="14">
        <f t="shared" si="7"/>
        <v>3.727778328</v>
      </c>
      <c r="U575" s="15">
        <f t="shared" si="8"/>
        <v>0.1839572969</v>
      </c>
    </row>
    <row r="576" hidden="1">
      <c r="A576" s="4" t="s">
        <v>772</v>
      </c>
      <c r="B576" s="4" t="s">
        <v>773</v>
      </c>
      <c r="C576" s="4">
        <v>1974.0</v>
      </c>
      <c r="D576" s="4"/>
      <c r="E576" s="4" t="b">
        <v>0</v>
      </c>
      <c r="F576" s="4" t="b">
        <v>1</v>
      </c>
      <c r="G576" s="4" t="b">
        <v>0</v>
      </c>
      <c r="H576" s="4">
        <v>90.0</v>
      </c>
      <c r="I576" s="4">
        <v>0.0</v>
      </c>
      <c r="J576" s="4">
        <v>26.58</v>
      </c>
      <c r="K576" s="4">
        <v>28.9</v>
      </c>
      <c r="L576" s="4">
        <v>286.5</v>
      </c>
      <c r="M576" s="4">
        <v>5.56</v>
      </c>
      <c r="N576" s="5">
        <f t="shared" si="1"/>
        <v>90</v>
      </c>
      <c r="O576" s="5">
        <f t="shared" si="2"/>
        <v>110.8720785</v>
      </c>
      <c r="P576" s="6">
        <f t="shared" si="3"/>
        <v>1.784464634</v>
      </c>
      <c r="Q576" s="7">
        <f t="shared" si="88"/>
        <v>51.57102793</v>
      </c>
      <c r="R576" s="8">
        <f t="shared" si="5"/>
        <v>1.05</v>
      </c>
      <c r="S576" s="8">
        <f t="shared" si="6"/>
        <v>105.7206073</v>
      </c>
      <c r="T576" s="8">
        <f t="shared" si="7"/>
        <v>3.6581525</v>
      </c>
      <c r="U576" s="9">
        <f t="shared" si="8"/>
        <v>0.5730114215</v>
      </c>
    </row>
    <row r="577" hidden="1">
      <c r="A577" s="10" t="s">
        <v>774</v>
      </c>
      <c r="B577" s="10" t="s">
        <v>775</v>
      </c>
      <c r="C577" s="16"/>
      <c r="D577" s="10"/>
      <c r="E577" s="10" t="b">
        <v>0</v>
      </c>
      <c r="F577" s="10" t="b">
        <v>1</v>
      </c>
      <c r="G577" s="10" t="b">
        <v>0</v>
      </c>
      <c r="H577" s="16"/>
      <c r="I577" s="16"/>
      <c r="J577" s="10">
        <v>17.55</v>
      </c>
      <c r="K577" s="10">
        <v>21.35</v>
      </c>
      <c r="L577" s="10">
        <v>282.0</v>
      </c>
      <c r="M577" s="10">
        <v>5.56</v>
      </c>
      <c r="N577" s="11">
        <f t="shared" si="1"/>
        <v>0</v>
      </c>
      <c r="O577" s="11">
        <f t="shared" si="2"/>
        <v>124.0509463</v>
      </c>
      <c r="P577" s="12">
        <f t="shared" si="3"/>
        <v>1.88503068</v>
      </c>
      <c r="Q577" s="13">
        <f t="shared" si="88"/>
        <v>40.24540501</v>
      </c>
      <c r="R577" s="14">
        <f t="shared" si="5"/>
        <v>1.05</v>
      </c>
      <c r="S577" s="14">
        <f t="shared" si="6"/>
        <v>82.50308027</v>
      </c>
      <c r="T577" s="14">
        <f t="shared" si="7"/>
        <v>3.864312893</v>
      </c>
      <c r="U577" s="15" t="str">
        <f t="shared" si="8"/>
        <v>#N/A</v>
      </c>
    </row>
    <row r="578" hidden="1">
      <c r="A578" s="4" t="s">
        <v>776</v>
      </c>
      <c r="B578" s="4" t="s">
        <v>777</v>
      </c>
      <c r="C578" s="4">
        <v>1976.0</v>
      </c>
      <c r="D578" s="4"/>
      <c r="E578" s="4" t="b">
        <v>0</v>
      </c>
      <c r="F578" s="4" t="b">
        <v>1</v>
      </c>
      <c r="G578" s="4" t="b">
        <v>0</v>
      </c>
      <c r="H578" s="4">
        <v>220.0</v>
      </c>
      <c r="I578" s="4">
        <v>0.0</v>
      </c>
      <c r="J578" s="4">
        <v>24.31</v>
      </c>
      <c r="K578" s="4">
        <v>28.2</v>
      </c>
      <c r="L578" s="4">
        <v>287.9</v>
      </c>
      <c r="M578" s="4">
        <v>3.88</v>
      </c>
      <c r="N578" s="5">
        <f t="shared" si="1"/>
        <v>220</v>
      </c>
      <c r="O578" s="5">
        <f t="shared" si="2"/>
        <v>118.2887582</v>
      </c>
      <c r="P578" s="6">
        <f t="shared" si="3"/>
        <v>1.655387473</v>
      </c>
      <c r="Q578" s="7">
        <f t="shared" si="88"/>
        <v>46.68192674</v>
      </c>
      <c r="R578" s="8">
        <f t="shared" si="5"/>
        <v>1.05</v>
      </c>
      <c r="S578" s="8">
        <f t="shared" si="6"/>
        <v>95.69794982</v>
      </c>
      <c r="T578" s="8">
        <f t="shared" si="7"/>
        <v>3.39354432</v>
      </c>
      <c r="U578" s="9">
        <f t="shared" si="8"/>
        <v>0.2121905761</v>
      </c>
    </row>
    <row r="579" hidden="1">
      <c r="A579" s="10" t="s">
        <v>778</v>
      </c>
      <c r="B579" s="10" t="s">
        <v>777</v>
      </c>
      <c r="C579" s="10"/>
      <c r="D579" s="10"/>
      <c r="E579" s="10" t="b">
        <v>0</v>
      </c>
      <c r="F579" s="10" t="b">
        <v>1</v>
      </c>
      <c r="G579" s="10" t="b">
        <v>0</v>
      </c>
      <c r="H579" s="10">
        <v>220.0</v>
      </c>
      <c r="I579" s="16"/>
      <c r="J579" s="10">
        <v>26.67</v>
      </c>
      <c r="K579" s="10">
        <v>23.4</v>
      </c>
      <c r="L579" s="10">
        <v>291.4</v>
      </c>
      <c r="M579" s="10">
        <v>4.11</v>
      </c>
      <c r="N579" s="11">
        <f t="shared" si="1"/>
        <v>220</v>
      </c>
      <c r="O579" s="11">
        <f t="shared" si="2"/>
        <v>89.46891381</v>
      </c>
      <c r="P579" s="12">
        <f t="shared" si="3"/>
        <v>2.134359154</v>
      </c>
      <c r="Q579" s="13">
        <f t="shared" si="88"/>
        <v>49.94400421</v>
      </c>
      <c r="R579" s="14">
        <f t="shared" si="5"/>
        <v>1.05</v>
      </c>
      <c r="S579" s="14">
        <f t="shared" si="6"/>
        <v>102.3852086</v>
      </c>
      <c r="T579" s="14">
        <f t="shared" si="7"/>
        <v>4.375436266</v>
      </c>
      <c r="U579" s="15">
        <f t="shared" si="8"/>
        <v>0.2270182009</v>
      </c>
    </row>
    <row r="580" hidden="1">
      <c r="A580" s="4" t="s">
        <v>779</v>
      </c>
      <c r="B580" s="4" t="s">
        <v>780</v>
      </c>
      <c r="C580" s="4">
        <v>2003.0</v>
      </c>
      <c r="D580" s="4"/>
      <c r="E580" s="4" t="b">
        <v>0</v>
      </c>
      <c r="F580" s="4" t="b">
        <v>1</v>
      </c>
      <c r="G580" s="4" t="b">
        <v>0</v>
      </c>
      <c r="H580" s="4">
        <v>50.0</v>
      </c>
      <c r="I580" s="4">
        <v>0.0</v>
      </c>
      <c r="J580" s="4">
        <v>0.675</v>
      </c>
      <c r="K580" s="4">
        <v>2.0</v>
      </c>
      <c r="L580" s="4">
        <v>266.0</v>
      </c>
      <c r="M580" s="4">
        <v>10.35</v>
      </c>
      <c r="N580" s="5">
        <f t="shared" si="1"/>
        <v>50</v>
      </c>
      <c r="O580" s="5">
        <f t="shared" si="2"/>
        <v>302.1381363</v>
      </c>
      <c r="P580" s="6">
        <f t="shared" si="3"/>
        <v>3.607945227</v>
      </c>
      <c r="Q580" s="7">
        <f t="shared" si="88"/>
        <v>7.215890454</v>
      </c>
      <c r="R580" s="8">
        <f t="shared" si="5"/>
        <v>1.05</v>
      </c>
      <c r="S580" s="8">
        <f t="shared" si="6"/>
        <v>14.79257543</v>
      </c>
      <c r="T580" s="8">
        <f t="shared" si="7"/>
        <v>7.396287716</v>
      </c>
      <c r="U580" s="9">
        <f t="shared" si="8"/>
        <v>0.1443178091</v>
      </c>
    </row>
    <row r="581" hidden="1">
      <c r="A581" s="10" t="s">
        <v>781</v>
      </c>
      <c r="B581" s="10" t="s">
        <v>782</v>
      </c>
      <c r="C581" s="16"/>
      <c r="D581" s="10"/>
      <c r="E581" s="10" t="b">
        <v>0</v>
      </c>
      <c r="F581" s="10" t="b">
        <v>1</v>
      </c>
      <c r="G581" s="10" t="b">
        <v>0</v>
      </c>
      <c r="H581" s="16"/>
      <c r="I581" s="16"/>
      <c r="J581" s="10">
        <v>32.84</v>
      </c>
      <c r="K581" s="10">
        <v>30.9</v>
      </c>
      <c r="L581" s="10">
        <v>292.3</v>
      </c>
      <c r="M581" s="10">
        <v>3.56</v>
      </c>
      <c r="N581" s="11">
        <f t="shared" si="1"/>
        <v>0</v>
      </c>
      <c r="O581" s="11">
        <f t="shared" si="2"/>
        <v>95.94771891</v>
      </c>
      <c r="P581" s="12">
        <f t="shared" si="3"/>
        <v>1.7973532</v>
      </c>
      <c r="Q581" s="13">
        <f t="shared" si="88"/>
        <v>55.53821388</v>
      </c>
      <c r="R581" s="14">
        <f t="shared" si="5"/>
        <v>1.05</v>
      </c>
      <c r="S581" s="14">
        <f t="shared" si="6"/>
        <v>113.8533385</v>
      </c>
      <c r="T581" s="14">
        <f t="shared" si="7"/>
        <v>3.68457406</v>
      </c>
      <c r="U581" s="15" t="str">
        <f t="shared" si="8"/>
        <v>#N/A</v>
      </c>
    </row>
    <row r="582" hidden="1">
      <c r="A582" s="4" t="s">
        <v>783</v>
      </c>
      <c r="B582" s="4" t="s">
        <v>784</v>
      </c>
      <c r="C582" s="4">
        <v>1966.0</v>
      </c>
      <c r="D582" s="4"/>
      <c r="E582" s="4" t="b">
        <v>0</v>
      </c>
      <c r="F582" s="4" t="b">
        <v>1</v>
      </c>
      <c r="G582" s="4" t="b">
        <v>0</v>
      </c>
      <c r="H582" s="17"/>
      <c r="I582" s="4">
        <v>0.0</v>
      </c>
      <c r="J582" s="4">
        <v>63.0</v>
      </c>
      <c r="K582" s="4">
        <v>43.5</v>
      </c>
      <c r="L582" s="4">
        <v>289.0</v>
      </c>
      <c r="M582" s="17"/>
      <c r="N582" s="5">
        <f t="shared" si="1"/>
        <v>0</v>
      </c>
      <c r="O582" s="5">
        <f t="shared" si="2"/>
        <v>70.4089764</v>
      </c>
      <c r="P582" s="6">
        <f t="shared" si="3"/>
        <v>1.416595698</v>
      </c>
      <c r="Q582" s="7">
        <f t="shared" si="88"/>
        <v>61.62191284</v>
      </c>
      <c r="R582" s="8">
        <f t="shared" si="5"/>
        <v>1.05</v>
      </c>
      <c r="S582" s="8">
        <f t="shared" si="6"/>
        <v>126.3249213</v>
      </c>
      <c r="T582" s="8">
        <f t="shared" si="7"/>
        <v>2.90402118</v>
      </c>
      <c r="U582" s="9" t="str">
        <f t="shared" si="8"/>
        <v>#N/A</v>
      </c>
    </row>
    <row r="583" hidden="1">
      <c r="A583" s="10" t="s">
        <v>785</v>
      </c>
      <c r="B583" s="10" t="s">
        <v>786</v>
      </c>
      <c r="C583" s="10">
        <v>1966.0</v>
      </c>
      <c r="D583" s="10"/>
      <c r="E583" s="10" t="b">
        <v>0</v>
      </c>
      <c r="F583" s="10" t="b">
        <v>1</v>
      </c>
      <c r="G583" s="10" t="b">
        <v>0</v>
      </c>
      <c r="H583" s="10">
        <v>220.0</v>
      </c>
      <c r="I583" s="10">
        <v>0.0</v>
      </c>
      <c r="J583" s="10">
        <v>83.0</v>
      </c>
      <c r="K583" s="10">
        <v>68.8</v>
      </c>
      <c r="L583" s="10">
        <v>284.0</v>
      </c>
      <c r="M583" s="16"/>
      <c r="N583" s="11">
        <f t="shared" si="1"/>
        <v>220</v>
      </c>
      <c r="O583" s="11">
        <f t="shared" si="2"/>
        <v>84.52587379</v>
      </c>
      <c r="P583" s="12">
        <f t="shared" si="3"/>
        <v>1.056369187</v>
      </c>
      <c r="Q583" s="13">
        <f t="shared" si="88"/>
        <v>72.67820006</v>
      </c>
      <c r="R583" s="14">
        <f t="shared" si="5"/>
        <v>1.05</v>
      </c>
      <c r="S583" s="14">
        <f t="shared" si="6"/>
        <v>148.9903101</v>
      </c>
      <c r="T583" s="14">
        <f t="shared" si="7"/>
        <v>2.165556833</v>
      </c>
      <c r="U583" s="15">
        <f t="shared" si="8"/>
        <v>0.3303554548</v>
      </c>
    </row>
    <row r="584" hidden="1">
      <c r="A584" s="4" t="s">
        <v>787</v>
      </c>
      <c r="B584" s="4" t="s">
        <v>788</v>
      </c>
      <c r="C584" s="4">
        <v>1984.0</v>
      </c>
      <c r="D584" s="4"/>
      <c r="E584" s="4" t="b">
        <v>0</v>
      </c>
      <c r="F584" s="4" t="b">
        <v>1</v>
      </c>
      <c r="G584" s="4" t="b">
        <v>0</v>
      </c>
      <c r="H584" s="4">
        <v>180.0</v>
      </c>
      <c r="I584" s="4">
        <v>0.0</v>
      </c>
      <c r="J584" s="4">
        <v>73.71</v>
      </c>
      <c r="K584" s="4">
        <v>54.8</v>
      </c>
      <c r="L584" s="4">
        <v>290.0</v>
      </c>
      <c r="M584" s="4">
        <v>3.72</v>
      </c>
      <c r="N584" s="5">
        <f t="shared" si="1"/>
        <v>180</v>
      </c>
      <c r="O584" s="5">
        <f t="shared" si="2"/>
        <v>75.81121735</v>
      </c>
      <c r="P584" s="6">
        <f t="shared" si="3"/>
        <v>1.640344504</v>
      </c>
      <c r="Q584" s="7">
        <f t="shared" si="88"/>
        <v>89.89087881</v>
      </c>
      <c r="R584" s="8">
        <f t="shared" si="5"/>
        <v>1.05</v>
      </c>
      <c r="S584" s="8">
        <f t="shared" si="6"/>
        <v>184.2763016</v>
      </c>
      <c r="T584" s="8">
        <f t="shared" si="7"/>
        <v>3.362706233</v>
      </c>
      <c r="U584" s="9">
        <f t="shared" si="8"/>
        <v>0.4993937712</v>
      </c>
    </row>
    <row r="585" hidden="1">
      <c r="A585" s="10" t="s">
        <v>789</v>
      </c>
      <c r="B585" s="10" t="s">
        <v>790</v>
      </c>
      <c r="C585" s="10">
        <v>1985.0</v>
      </c>
      <c r="D585" s="10"/>
      <c r="E585" s="10" t="b">
        <v>0</v>
      </c>
      <c r="F585" s="10" t="b">
        <v>1</v>
      </c>
      <c r="G585" s="10" t="b">
        <v>0</v>
      </c>
      <c r="H585" s="10">
        <v>1203.0</v>
      </c>
      <c r="I585" s="10">
        <v>0.0</v>
      </c>
      <c r="J585" s="10">
        <v>116.93</v>
      </c>
      <c r="K585" s="10">
        <v>78.0</v>
      </c>
      <c r="L585" s="10">
        <v>292.1</v>
      </c>
      <c r="M585" s="10">
        <v>3.99</v>
      </c>
      <c r="N585" s="11">
        <f t="shared" si="1"/>
        <v>1203</v>
      </c>
      <c r="O585" s="11">
        <f t="shared" si="2"/>
        <v>68.02177746</v>
      </c>
      <c r="P585" s="12">
        <f t="shared" si="3"/>
        <v>1.534815175</v>
      </c>
      <c r="Q585" s="13">
        <f t="shared" si="88"/>
        <v>119.7155836</v>
      </c>
      <c r="R585" s="14">
        <f t="shared" si="5"/>
        <v>1.05</v>
      </c>
      <c r="S585" s="14">
        <f t="shared" si="6"/>
        <v>245.4169465</v>
      </c>
      <c r="T585" s="14">
        <f t="shared" si="7"/>
        <v>3.146371108</v>
      </c>
      <c r="U585" s="15">
        <f t="shared" si="8"/>
        <v>0.09951420086</v>
      </c>
    </row>
    <row r="586" hidden="1">
      <c r="A586" s="4" t="s">
        <v>791</v>
      </c>
      <c r="B586" s="4" t="s">
        <v>790</v>
      </c>
      <c r="C586" s="4">
        <v>1985.0</v>
      </c>
      <c r="D586" s="4"/>
      <c r="E586" s="4" t="b">
        <v>0</v>
      </c>
      <c r="F586" s="4" t="b">
        <v>1</v>
      </c>
      <c r="G586" s="4" t="b">
        <v>0</v>
      </c>
      <c r="H586" s="4">
        <v>1203.0</v>
      </c>
      <c r="I586" s="4">
        <v>0.0</v>
      </c>
      <c r="J586" s="4">
        <v>111.31</v>
      </c>
      <c r="K586" s="4">
        <v>76.1</v>
      </c>
      <c r="L586" s="4">
        <v>286.0</v>
      </c>
      <c r="M586" s="4">
        <v>3.99</v>
      </c>
      <c r="N586" s="5">
        <f t="shared" si="1"/>
        <v>1203</v>
      </c>
      <c r="O586" s="5">
        <f t="shared" si="2"/>
        <v>69.71557235</v>
      </c>
      <c r="P586" s="6">
        <f t="shared" si="3"/>
        <v>1.511793229</v>
      </c>
      <c r="Q586" s="7">
        <f t="shared" si="88"/>
        <v>115.0474647</v>
      </c>
      <c r="R586" s="8">
        <f t="shared" si="5"/>
        <v>1.05</v>
      </c>
      <c r="S586" s="8">
        <f t="shared" si="6"/>
        <v>235.8473027</v>
      </c>
      <c r="T586" s="8">
        <f t="shared" si="7"/>
        <v>3.09917612</v>
      </c>
      <c r="U586" s="9">
        <f t="shared" si="8"/>
        <v>0.09563380278</v>
      </c>
    </row>
    <row r="587" hidden="1">
      <c r="A587" s="10" t="s">
        <v>792</v>
      </c>
      <c r="B587" s="10" t="s">
        <v>790</v>
      </c>
      <c r="C587" s="10">
        <v>1985.0</v>
      </c>
      <c r="D587" s="10"/>
      <c r="E587" s="10" t="b">
        <v>0</v>
      </c>
      <c r="F587" s="10" t="b">
        <v>1</v>
      </c>
      <c r="G587" s="10" t="b">
        <v>0</v>
      </c>
      <c r="H587" s="10">
        <v>1203.0</v>
      </c>
      <c r="I587" s="10">
        <v>0.0</v>
      </c>
      <c r="J587" s="10">
        <v>138.57</v>
      </c>
      <c r="K587" s="10">
        <v>78.0</v>
      </c>
      <c r="L587" s="10">
        <v>282.1</v>
      </c>
      <c r="M587" s="10">
        <v>3.99</v>
      </c>
      <c r="N587" s="11">
        <f t="shared" si="1"/>
        <v>1203</v>
      </c>
      <c r="O587" s="11">
        <f t="shared" si="2"/>
        <v>57.39905057</v>
      </c>
      <c r="P587" s="12">
        <f t="shared" si="3"/>
        <v>1.669932462</v>
      </c>
      <c r="Q587" s="13">
        <f t="shared" si="88"/>
        <v>130.2547321</v>
      </c>
      <c r="R587" s="14">
        <f t="shared" si="5"/>
        <v>1.05</v>
      </c>
      <c r="S587" s="14">
        <f t="shared" si="6"/>
        <v>267.0222007</v>
      </c>
      <c r="T587" s="14">
        <f t="shared" si="7"/>
        <v>3.423361548</v>
      </c>
      <c r="U587" s="15">
        <f t="shared" si="8"/>
        <v>0.1082749228</v>
      </c>
    </row>
    <row r="588" hidden="1">
      <c r="A588" s="4" t="s">
        <v>793</v>
      </c>
      <c r="B588" s="4" t="s">
        <v>794</v>
      </c>
      <c r="C588" s="4">
        <v>2000.0</v>
      </c>
      <c r="D588" s="4"/>
      <c r="E588" s="4" t="b">
        <v>0</v>
      </c>
      <c r="F588" s="4" t="b">
        <v>1</v>
      </c>
      <c r="G588" s="4" t="b">
        <v>0</v>
      </c>
      <c r="H588" s="4">
        <v>2700.0</v>
      </c>
      <c r="I588" s="4">
        <v>0.0</v>
      </c>
      <c r="J588" s="4">
        <v>0.4853</v>
      </c>
      <c r="K588" s="4">
        <v>0.3</v>
      </c>
      <c r="L588" s="4">
        <v>269.4</v>
      </c>
      <c r="M588" s="4">
        <v>15.06</v>
      </c>
      <c r="N588" s="5">
        <f t="shared" si="1"/>
        <v>2700</v>
      </c>
      <c r="O588" s="5">
        <f t="shared" si="2"/>
        <v>63.036238</v>
      </c>
      <c r="P588" s="6">
        <f t="shared" si="3"/>
        <v>22.36270347</v>
      </c>
      <c r="Q588" s="7">
        <f t="shared" si="88"/>
        <v>6.708811041</v>
      </c>
      <c r="R588" s="8">
        <f t="shared" si="5"/>
        <v>1.05</v>
      </c>
      <c r="S588" s="8">
        <f t="shared" si="6"/>
        <v>13.75306263</v>
      </c>
      <c r="T588" s="8">
        <f t="shared" si="7"/>
        <v>45.84354211</v>
      </c>
      <c r="U588" s="9">
        <f t="shared" si="8"/>
        <v>0.00248474483</v>
      </c>
    </row>
    <row r="589" hidden="1">
      <c r="A589" s="10" t="s">
        <v>795</v>
      </c>
      <c r="B589" s="10" t="s">
        <v>796</v>
      </c>
      <c r="C589" s="10">
        <v>1964.0</v>
      </c>
      <c r="D589" s="10"/>
      <c r="E589" s="10" t="b">
        <v>0</v>
      </c>
      <c r="F589" s="10" t="b">
        <v>1</v>
      </c>
      <c r="G589" s="10" t="b">
        <v>0</v>
      </c>
      <c r="H589" s="10">
        <v>2700.0</v>
      </c>
      <c r="I589" s="10">
        <v>0.0</v>
      </c>
      <c r="J589" s="10">
        <v>2.34</v>
      </c>
      <c r="K589" s="10">
        <v>2.468</v>
      </c>
      <c r="L589" s="10">
        <v>268.1</v>
      </c>
      <c r="M589" s="10">
        <v>9.29</v>
      </c>
      <c r="N589" s="11">
        <f t="shared" si="1"/>
        <v>2700</v>
      </c>
      <c r="O589" s="11">
        <f t="shared" si="2"/>
        <v>107.5495558</v>
      </c>
      <c r="P589" s="12">
        <f t="shared" si="3"/>
        <v>5.631260468</v>
      </c>
      <c r="Q589" s="13">
        <f t="shared" si="88"/>
        <v>13.89795083</v>
      </c>
      <c r="R589" s="14">
        <f t="shared" si="5"/>
        <v>1.05</v>
      </c>
      <c r="S589" s="14">
        <f t="shared" si="6"/>
        <v>28.49079921</v>
      </c>
      <c r="T589" s="14">
        <f t="shared" si="7"/>
        <v>11.54408396</v>
      </c>
      <c r="U589" s="15">
        <f t="shared" si="8"/>
        <v>0.005147389198</v>
      </c>
    </row>
    <row r="590" hidden="1">
      <c r="A590" s="4" t="s">
        <v>797</v>
      </c>
      <c r="B590" s="4" t="s">
        <v>798</v>
      </c>
      <c r="C590" s="4">
        <v>1996.0</v>
      </c>
      <c r="D590" s="4"/>
      <c r="E590" s="4" t="b">
        <v>0</v>
      </c>
      <c r="F590" s="4" t="b">
        <v>1</v>
      </c>
      <c r="G590" s="4" t="b">
        <v>0</v>
      </c>
      <c r="H590" s="4">
        <v>50.0</v>
      </c>
      <c r="I590" s="4">
        <v>0.0</v>
      </c>
      <c r="J590" s="4">
        <v>3.23</v>
      </c>
      <c r="K590" s="4">
        <v>6.272</v>
      </c>
      <c r="L590" s="4">
        <v>256.0</v>
      </c>
      <c r="M590" s="4">
        <v>8.96</v>
      </c>
      <c r="N590" s="5">
        <f t="shared" si="1"/>
        <v>50</v>
      </c>
      <c r="O590" s="5">
        <f t="shared" si="2"/>
        <v>198.0080517</v>
      </c>
      <c r="P590" s="6">
        <f t="shared" si="3"/>
        <v>2.58734412</v>
      </c>
      <c r="Q590" s="7">
        <f t="shared" si="88"/>
        <v>16.22782232</v>
      </c>
      <c r="R590" s="8">
        <f t="shared" si="5"/>
        <v>1.05</v>
      </c>
      <c r="S590" s="8">
        <f t="shared" si="6"/>
        <v>33.26703575</v>
      </c>
      <c r="T590" s="8">
        <f t="shared" si="7"/>
        <v>5.304055446</v>
      </c>
      <c r="U590" s="9">
        <f t="shared" si="8"/>
        <v>0.3245564464</v>
      </c>
    </row>
    <row r="591" hidden="1">
      <c r="A591" s="10" t="s">
        <v>799</v>
      </c>
      <c r="B591" s="10" t="s">
        <v>800</v>
      </c>
      <c r="C591" s="10">
        <v>1985.0</v>
      </c>
      <c r="D591" s="10"/>
      <c r="E591" s="10" t="b">
        <v>0</v>
      </c>
      <c r="F591" s="10" t="b">
        <v>1</v>
      </c>
      <c r="G591" s="10" t="b">
        <v>0</v>
      </c>
      <c r="H591" s="10">
        <v>150.0</v>
      </c>
      <c r="I591" s="10">
        <v>0.0</v>
      </c>
      <c r="J591" s="10">
        <v>230.42</v>
      </c>
      <c r="K591" s="10">
        <v>119.0</v>
      </c>
      <c r="L591" s="10">
        <v>283.0</v>
      </c>
      <c r="M591" s="10">
        <v>4.18</v>
      </c>
      <c r="N591" s="11">
        <f t="shared" si="1"/>
        <v>150</v>
      </c>
      <c r="O591" s="11">
        <f t="shared" si="2"/>
        <v>52.66306266</v>
      </c>
      <c r="P591" s="12">
        <f t="shared" si="3"/>
        <v>1.493886723</v>
      </c>
      <c r="Q591" s="13">
        <f t="shared" si="88"/>
        <v>177.77252</v>
      </c>
      <c r="R591" s="14">
        <f t="shared" si="5"/>
        <v>1.05</v>
      </c>
      <c r="S591" s="14">
        <f t="shared" si="6"/>
        <v>364.4336661</v>
      </c>
      <c r="T591" s="14">
        <f t="shared" si="7"/>
        <v>3.062467782</v>
      </c>
      <c r="U591" s="15">
        <f t="shared" si="8"/>
        <v>1.185150134</v>
      </c>
    </row>
    <row r="592" hidden="1">
      <c r="A592" s="4" t="s">
        <v>801</v>
      </c>
      <c r="B592" s="4" t="s">
        <v>802</v>
      </c>
      <c r="C592" s="4">
        <v>1985.0</v>
      </c>
      <c r="D592" s="4"/>
      <c r="E592" s="4" t="b">
        <v>0</v>
      </c>
      <c r="F592" s="4" t="b">
        <v>1</v>
      </c>
      <c r="G592" s="4" t="b">
        <v>0</v>
      </c>
      <c r="H592" s="4">
        <v>5.0</v>
      </c>
      <c r="I592" s="4">
        <v>0.0</v>
      </c>
      <c r="J592" s="4">
        <v>4.04</v>
      </c>
      <c r="K592" s="4">
        <v>2.82</v>
      </c>
      <c r="L592" s="4">
        <v>269.0</v>
      </c>
      <c r="M592" s="4">
        <v>6.25</v>
      </c>
      <c r="N592" s="5">
        <f t="shared" si="1"/>
        <v>5</v>
      </c>
      <c r="O592" s="5">
        <f t="shared" si="2"/>
        <v>71.1782107</v>
      </c>
      <c r="P592" s="6">
        <f t="shared" si="3"/>
        <v>6.166978238</v>
      </c>
      <c r="Q592" s="7">
        <f t="shared" si="88"/>
        <v>17.39087863</v>
      </c>
      <c r="R592" s="8">
        <f t="shared" si="5"/>
        <v>1.05</v>
      </c>
      <c r="S592" s="8">
        <f t="shared" si="6"/>
        <v>35.6513012</v>
      </c>
      <c r="T592" s="8">
        <f t="shared" si="7"/>
        <v>12.64230539</v>
      </c>
      <c r="U592" s="9">
        <f t="shared" si="8"/>
        <v>3.478175726</v>
      </c>
    </row>
    <row r="593" hidden="1">
      <c r="A593" s="10" t="s">
        <v>803</v>
      </c>
      <c r="B593" s="10" t="s">
        <v>804</v>
      </c>
      <c r="C593" s="10">
        <v>2002.0</v>
      </c>
      <c r="D593" s="10"/>
      <c r="E593" s="10" t="b">
        <v>0</v>
      </c>
      <c r="F593" s="10" t="b">
        <v>1</v>
      </c>
      <c r="G593" s="10" t="b">
        <v>0</v>
      </c>
      <c r="H593" s="10">
        <v>50.0</v>
      </c>
      <c r="I593" s="10">
        <v>0.0</v>
      </c>
      <c r="J593" s="10">
        <v>5.08</v>
      </c>
      <c r="K593" s="10">
        <v>7.749</v>
      </c>
      <c r="L593" s="10">
        <v>273.0</v>
      </c>
      <c r="M593" s="10">
        <v>10.34</v>
      </c>
      <c r="N593" s="11">
        <f t="shared" si="1"/>
        <v>50</v>
      </c>
      <c r="O593" s="11">
        <f t="shared" si="2"/>
        <v>155.5468683</v>
      </c>
      <c r="P593" s="12">
        <f t="shared" si="3"/>
        <v>2.838764446</v>
      </c>
      <c r="Q593" s="13">
        <f t="shared" si="88"/>
        <v>21.99758569</v>
      </c>
      <c r="R593" s="14">
        <f t="shared" si="5"/>
        <v>1.05</v>
      </c>
      <c r="S593" s="14">
        <f t="shared" si="6"/>
        <v>45.09505067</v>
      </c>
      <c r="T593" s="14">
        <f t="shared" si="7"/>
        <v>5.819467115</v>
      </c>
      <c r="U593" s="15">
        <f t="shared" si="8"/>
        <v>0.4399517139</v>
      </c>
    </row>
    <row r="594" hidden="1">
      <c r="A594" s="4" t="s">
        <v>805</v>
      </c>
      <c r="B594" s="4" t="s">
        <v>806</v>
      </c>
      <c r="C594" s="4">
        <v>1993.0</v>
      </c>
      <c r="D594" s="4"/>
      <c r="E594" s="4" t="b">
        <v>0</v>
      </c>
      <c r="F594" s="4" t="b">
        <v>1</v>
      </c>
      <c r="G594" s="4" t="b">
        <v>0</v>
      </c>
      <c r="H594" s="4">
        <v>20.0</v>
      </c>
      <c r="I594" s="4">
        <v>0.0</v>
      </c>
      <c r="J594" s="4">
        <v>4.13</v>
      </c>
      <c r="K594" s="4">
        <v>5.83</v>
      </c>
      <c r="L594" s="4">
        <v>289.1</v>
      </c>
      <c r="M594" s="4">
        <v>7.39</v>
      </c>
      <c r="N594" s="5">
        <f t="shared" si="1"/>
        <v>20</v>
      </c>
      <c r="O594" s="5">
        <f t="shared" si="2"/>
        <v>143.9454117</v>
      </c>
      <c r="P594" s="6">
        <f t="shared" si="3"/>
        <v>3.203937013</v>
      </c>
      <c r="Q594" s="7">
        <f t="shared" si="88"/>
        <v>18.67895279</v>
      </c>
      <c r="R594" s="8">
        <f t="shared" si="5"/>
        <v>1.05</v>
      </c>
      <c r="S594" s="8">
        <f t="shared" si="6"/>
        <v>38.29185321</v>
      </c>
      <c r="T594" s="8">
        <f t="shared" si="7"/>
        <v>6.568070877</v>
      </c>
      <c r="U594" s="9">
        <f t="shared" si="8"/>
        <v>0.9339476394</v>
      </c>
    </row>
    <row r="595" hidden="1">
      <c r="A595" s="10" t="s">
        <v>807</v>
      </c>
      <c r="B595" s="10" t="s">
        <v>807</v>
      </c>
      <c r="C595" s="20"/>
      <c r="D595" s="10" t="b">
        <v>1</v>
      </c>
      <c r="E595" s="10" t="b">
        <v>0</v>
      </c>
      <c r="F595" s="10" t="b">
        <v>0</v>
      </c>
      <c r="G595" s="10" t="b">
        <v>0</v>
      </c>
      <c r="H595" s="10">
        <v>6000.0</v>
      </c>
      <c r="I595" s="10">
        <v>0.0</v>
      </c>
      <c r="J595" s="10">
        <v>2001.6</v>
      </c>
      <c r="K595" s="10">
        <v>2165.7</v>
      </c>
      <c r="L595" s="10">
        <v>457.2</v>
      </c>
      <c r="M595" s="10">
        <v>27.58</v>
      </c>
      <c r="N595" s="11">
        <f t="shared" si="1"/>
        <v>6000</v>
      </c>
      <c r="O595" s="11">
        <f t="shared" si="2"/>
        <v>110.3317044</v>
      </c>
      <c r="P595" s="12">
        <f t="shared" si="3"/>
        <v>2.033737084</v>
      </c>
      <c r="Q595" s="13">
        <f t="shared" ref="Q595:Q602" si="89">0.9*(0.00015*J595*L595*M595+797)+0.1*(43.1*POW(J595,0.549))</f>
        <v>4404.464403</v>
      </c>
      <c r="R595" s="14">
        <f t="shared" si="5"/>
        <v>1.75</v>
      </c>
      <c r="S595" s="14">
        <f t="shared" si="6"/>
        <v>12112.27711</v>
      </c>
      <c r="T595" s="14">
        <f t="shared" si="7"/>
        <v>5.592776981</v>
      </c>
      <c r="U595" s="15">
        <f t="shared" si="8"/>
        <v>0.7340774005</v>
      </c>
    </row>
    <row r="596" hidden="1">
      <c r="A596" s="4" t="s">
        <v>808</v>
      </c>
      <c r="B596" s="4" t="s">
        <v>809</v>
      </c>
      <c r="C596" s="17"/>
      <c r="D596" s="4" t="b">
        <v>1</v>
      </c>
      <c r="E596" s="4" t="b">
        <v>1</v>
      </c>
      <c r="F596" s="4" t="b">
        <v>0</v>
      </c>
      <c r="G596" s="4" t="b">
        <v>0</v>
      </c>
      <c r="H596" s="17"/>
      <c r="I596" s="17"/>
      <c r="J596" s="4">
        <v>4183.4</v>
      </c>
      <c r="K596" s="4">
        <v>2292.0</v>
      </c>
      <c r="L596" s="4">
        <v>459.2</v>
      </c>
      <c r="M596" s="4">
        <v>20.7</v>
      </c>
      <c r="N596" s="5">
        <f t="shared" si="1"/>
        <v>0</v>
      </c>
      <c r="O596" s="5">
        <f t="shared" si="2"/>
        <v>55.86818266</v>
      </c>
      <c r="P596" s="6">
        <f t="shared" si="3"/>
        <v>2.838153982</v>
      </c>
      <c r="Q596" s="7">
        <f t="shared" si="89"/>
        <v>6505.048926</v>
      </c>
      <c r="R596" s="8">
        <f t="shared" si="5"/>
        <v>4</v>
      </c>
      <c r="S596" s="8">
        <f t="shared" si="6"/>
        <v>32525.24463</v>
      </c>
      <c r="T596" s="8">
        <f t="shared" si="7"/>
        <v>14.19076991</v>
      </c>
      <c r="U596" s="9" t="str">
        <f t="shared" si="8"/>
        <v>#N/A</v>
      </c>
    </row>
    <row r="597" hidden="1">
      <c r="A597" s="10" t="s">
        <v>810</v>
      </c>
      <c r="B597" s="10" t="s">
        <v>811</v>
      </c>
      <c r="C597" s="16"/>
      <c r="D597" s="10" t="b">
        <v>1</v>
      </c>
      <c r="E597" s="10" t="b">
        <v>1</v>
      </c>
      <c r="F597" s="10" t="b">
        <v>0</v>
      </c>
      <c r="G597" s="10" t="b">
        <v>0</v>
      </c>
      <c r="H597" s="16"/>
      <c r="I597" s="16"/>
      <c r="J597" s="10">
        <v>3800.0</v>
      </c>
      <c r="K597" s="10">
        <v>1809.8</v>
      </c>
      <c r="L597" s="10">
        <v>418.7</v>
      </c>
      <c r="M597" s="10">
        <v>19.38</v>
      </c>
      <c r="N597" s="11">
        <f t="shared" si="1"/>
        <v>0</v>
      </c>
      <c r="O597" s="11">
        <f t="shared" si="2"/>
        <v>48.56532623</v>
      </c>
      <c r="P597" s="12">
        <f t="shared" si="3"/>
        <v>2.916286012</v>
      </c>
      <c r="Q597" s="13">
        <f t="shared" si="89"/>
        <v>5277.894424</v>
      </c>
      <c r="R597" s="14">
        <f t="shared" si="5"/>
        <v>4</v>
      </c>
      <c r="S597" s="14">
        <f t="shared" si="6"/>
        <v>26389.47212</v>
      </c>
      <c r="T597" s="14">
        <f t="shared" si="7"/>
        <v>14.58143006</v>
      </c>
      <c r="U597" s="15" t="str">
        <f t="shared" si="8"/>
        <v>#N/A</v>
      </c>
    </row>
    <row r="598" hidden="1">
      <c r="A598" s="4" t="s">
        <v>812</v>
      </c>
      <c r="B598" s="4" t="s">
        <v>813</v>
      </c>
      <c r="C598" s="17"/>
      <c r="D598" s="4" t="b">
        <v>1</v>
      </c>
      <c r="E598" s="4" t="b">
        <v>1</v>
      </c>
      <c r="F598" s="4" t="b">
        <v>0</v>
      </c>
      <c r="G598" s="4" t="b">
        <v>0</v>
      </c>
      <c r="H598" s="17"/>
      <c r="I598" s="17"/>
      <c r="J598" s="4">
        <v>4476.0</v>
      </c>
      <c r="K598" s="4">
        <v>2364.5</v>
      </c>
      <c r="L598" s="4">
        <v>461.0</v>
      </c>
      <c r="M598" s="4">
        <v>21.02</v>
      </c>
      <c r="N598" s="5">
        <f t="shared" si="1"/>
        <v>0</v>
      </c>
      <c r="O598" s="5">
        <f t="shared" si="2"/>
        <v>53.86771623</v>
      </c>
      <c r="P598" s="6">
        <f t="shared" si="3"/>
        <v>2.963856907</v>
      </c>
      <c r="Q598" s="7">
        <f t="shared" si="89"/>
        <v>7008.039657</v>
      </c>
      <c r="R598" s="8">
        <f t="shared" si="5"/>
        <v>4</v>
      </c>
      <c r="S598" s="8">
        <f t="shared" si="6"/>
        <v>35040.19828</v>
      </c>
      <c r="T598" s="8">
        <f t="shared" si="7"/>
        <v>14.81928454</v>
      </c>
      <c r="U598" s="9" t="str">
        <f t="shared" si="8"/>
        <v>#N/A</v>
      </c>
    </row>
    <row r="599" hidden="1">
      <c r="A599" s="10" t="s">
        <v>814</v>
      </c>
      <c r="B599" s="10" t="s">
        <v>813</v>
      </c>
      <c r="C599" s="16"/>
      <c r="D599" s="10" t="b">
        <v>1</v>
      </c>
      <c r="E599" s="10" t="b">
        <v>1</v>
      </c>
      <c r="F599" s="10" t="b">
        <v>0</v>
      </c>
      <c r="G599" s="10" t="b">
        <v>0</v>
      </c>
      <c r="H599" s="16"/>
      <c r="I599" s="16"/>
      <c r="J599" s="10">
        <v>4203.0</v>
      </c>
      <c r="K599" s="10">
        <v>2130.0</v>
      </c>
      <c r="L599" s="10">
        <v>464.0</v>
      </c>
      <c r="M599" s="10">
        <v>20.48</v>
      </c>
      <c r="N599" s="11">
        <f t="shared" si="1"/>
        <v>0</v>
      </c>
      <c r="O599" s="11">
        <f t="shared" si="2"/>
        <v>51.67726689</v>
      </c>
      <c r="P599" s="12">
        <f t="shared" si="3"/>
        <v>3.065603182</v>
      </c>
      <c r="Q599" s="13">
        <f t="shared" si="89"/>
        <v>6529.734778</v>
      </c>
      <c r="R599" s="14">
        <f t="shared" si="5"/>
        <v>4</v>
      </c>
      <c r="S599" s="14">
        <f t="shared" si="6"/>
        <v>32648.67389</v>
      </c>
      <c r="T599" s="14">
        <f t="shared" si="7"/>
        <v>15.32801591</v>
      </c>
      <c r="U599" s="15" t="str">
        <f t="shared" si="8"/>
        <v>#N/A</v>
      </c>
    </row>
    <row r="600" hidden="1">
      <c r="A600" s="4" t="s">
        <v>815</v>
      </c>
      <c r="B600" s="4" t="s">
        <v>816</v>
      </c>
      <c r="C600" s="17"/>
      <c r="D600" s="4" t="b">
        <v>1</v>
      </c>
      <c r="E600" s="4" t="b">
        <v>1</v>
      </c>
      <c r="F600" s="4" t="b">
        <v>0</v>
      </c>
      <c r="G600" s="4" t="b">
        <v>1</v>
      </c>
      <c r="H600" s="17"/>
      <c r="I600" s="17"/>
      <c r="J600" s="4">
        <v>3962.0</v>
      </c>
      <c r="K600" s="4">
        <v>2093.0</v>
      </c>
      <c r="L600" s="4">
        <v>478.0</v>
      </c>
      <c r="M600" s="4">
        <v>21.02</v>
      </c>
      <c r="N600" s="5">
        <f t="shared" si="1"/>
        <v>0</v>
      </c>
      <c r="O600" s="5">
        <f t="shared" si="2"/>
        <v>53.86840049</v>
      </c>
      <c r="P600" s="6">
        <f t="shared" si="3"/>
        <v>3.104905722</v>
      </c>
      <c r="Q600" s="7">
        <f t="shared" si="89"/>
        <v>6498.567676</v>
      </c>
      <c r="R600" s="8">
        <f t="shared" si="5"/>
        <v>4</v>
      </c>
      <c r="S600" s="8">
        <f t="shared" si="6"/>
        <v>32492.83838</v>
      </c>
      <c r="T600" s="8">
        <f t="shared" si="7"/>
        <v>15.52452861</v>
      </c>
      <c r="U600" s="9" t="str">
        <f t="shared" si="8"/>
        <v>#N/A</v>
      </c>
    </row>
    <row r="601" hidden="1">
      <c r="A601" s="10" t="s">
        <v>817</v>
      </c>
      <c r="B601" s="10" t="s">
        <v>818</v>
      </c>
      <c r="C601" s="20"/>
      <c r="D601" s="10" t="b">
        <v>1</v>
      </c>
      <c r="E601" s="10" t="b">
        <v>1</v>
      </c>
      <c r="F601" s="10" t="b">
        <v>0</v>
      </c>
      <c r="G601" s="10" t="b">
        <v>1</v>
      </c>
      <c r="H601" s="10">
        <v>7200.0</v>
      </c>
      <c r="I601" s="10">
        <v>0.0</v>
      </c>
      <c r="J601" s="10">
        <v>12940.0</v>
      </c>
      <c r="K601" s="10">
        <v>867.0</v>
      </c>
      <c r="L601" s="10">
        <v>850.0</v>
      </c>
      <c r="M601" s="10">
        <v>4.3</v>
      </c>
      <c r="N601" s="11">
        <f t="shared" si="1"/>
        <v>7200</v>
      </c>
      <c r="O601" s="11">
        <f t="shared" si="2"/>
        <v>6.832256214</v>
      </c>
      <c r="P601" s="12">
        <f t="shared" si="3"/>
        <v>9.091029376</v>
      </c>
      <c r="Q601" s="13">
        <f t="shared" si="89"/>
        <v>7881.922469</v>
      </c>
      <c r="R601" s="14">
        <f t="shared" si="5"/>
        <v>4</v>
      </c>
      <c r="S601" s="14">
        <f t="shared" si="6"/>
        <v>39409.61234</v>
      </c>
      <c r="T601" s="14">
        <f t="shared" si="7"/>
        <v>45.45514688</v>
      </c>
      <c r="U601" s="15">
        <f t="shared" si="8"/>
        <v>1.094711454</v>
      </c>
    </row>
    <row r="602" hidden="1">
      <c r="A602" s="4" t="s">
        <v>819</v>
      </c>
      <c r="B602" s="4" t="s">
        <v>820</v>
      </c>
      <c r="C602" s="21"/>
      <c r="D602" s="4" t="b">
        <v>1</v>
      </c>
      <c r="E602" s="4" t="b">
        <v>1</v>
      </c>
      <c r="F602" s="4" t="b">
        <v>0</v>
      </c>
      <c r="G602" s="4" t="b">
        <v>1</v>
      </c>
      <c r="H602" s="4">
        <v>6751.0</v>
      </c>
      <c r="I602" s="4">
        <v>0.0</v>
      </c>
      <c r="J602" s="4">
        <v>1504.0</v>
      </c>
      <c r="K602" s="4">
        <v>245.0</v>
      </c>
      <c r="L602" s="4">
        <v>954.0</v>
      </c>
      <c r="M602" s="4">
        <v>6.8</v>
      </c>
      <c r="N602" s="5">
        <f t="shared" si="1"/>
        <v>6751</v>
      </c>
      <c r="O602" s="5">
        <f t="shared" si="2"/>
        <v>16.61106858</v>
      </c>
      <c r="P602" s="6">
        <f t="shared" si="3"/>
        <v>9.280305895</v>
      </c>
      <c r="Q602" s="7">
        <f t="shared" si="89"/>
        <v>2273.674944</v>
      </c>
      <c r="R602" s="8">
        <f t="shared" si="5"/>
        <v>4</v>
      </c>
      <c r="S602" s="8">
        <f t="shared" si="6"/>
        <v>11368.37472</v>
      </c>
      <c r="T602" s="8">
        <f t="shared" si="7"/>
        <v>46.40152948</v>
      </c>
      <c r="U602" s="9">
        <f t="shared" si="8"/>
        <v>0.3367908376</v>
      </c>
    </row>
    <row r="603" hidden="1">
      <c r="A603" s="10" t="s">
        <v>821</v>
      </c>
      <c r="B603" s="10" t="s">
        <v>735</v>
      </c>
      <c r="C603" s="20"/>
      <c r="D603" s="10"/>
      <c r="E603" s="10" t="b">
        <v>1</v>
      </c>
      <c r="F603" s="10" t="b">
        <v>0</v>
      </c>
      <c r="G603" s="10" t="b">
        <v>0</v>
      </c>
      <c r="H603" s="20"/>
      <c r="I603" s="20"/>
      <c r="J603" s="10">
        <v>1600.0</v>
      </c>
      <c r="K603" s="10">
        <v>2300.0</v>
      </c>
      <c r="L603" s="10">
        <v>363.0</v>
      </c>
      <c r="M603" s="10">
        <v>30.0</v>
      </c>
      <c r="N603" s="11">
        <f t="shared" si="1"/>
        <v>0</v>
      </c>
      <c r="O603" s="11">
        <f t="shared" si="2"/>
        <v>146.5842052</v>
      </c>
      <c r="P603" s="12">
        <f t="shared" si="3"/>
        <v>0.345999265</v>
      </c>
      <c r="Q603" s="13">
        <f t="shared" ref="Q603:Q608" si="90">0.2*(8.17*POW(J603*M603,0.46))+0.8*(0.146*POW(J603*L603,0.639))</f>
        <v>795.7983096</v>
      </c>
      <c r="R603" s="14">
        <f t="shared" si="5"/>
        <v>4</v>
      </c>
      <c r="S603" s="14">
        <f t="shared" si="6"/>
        <v>3978.991548</v>
      </c>
      <c r="T603" s="14">
        <f t="shared" si="7"/>
        <v>1.729996325</v>
      </c>
      <c r="U603" s="15" t="str">
        <f t="shared" si="8"/>
        <v>#N/A</v>
      </c>
    </row>
    <row r="604" hidden="1">
      <c r="A604" s="4" t="s">
        <v>822</v>
      </c>
      <c r="B604" s="4" t="s">
        <v>822</v>
      </c>
      <c r="C604" s="4">
        <v>1943.0</v>
      </c>
      <c r="D604" s="4"/>
      <c r="E604" s="4" t="b">
        <v>0</v>
      </c>
      <c r="F604" s="4" t="b">
        <v>1</v>
      </c>
      <c r="G604" s="4" t="b">
        <v>0</v>
      </c>
      <c r="H604" s="4">
        <v>36.0</v>
      </c>
      <c r="I604" s="17"/>
      <c r="J604" s="4">
        <v>181.437</v>
      </c>
      <c r="K604" s="4">
        <v>146.6</v>
      </c>
      <c r="L604" s="4">
        <v>200.0</v>
      </c>
      <c r="M604" s="17"/>
      <c r="N604" s="5">
        <f t="shared" si="1"/>
        <v>36</v>
      </c>
      <c r="O604" s="5">
        <f t="shared" si="2"/>
        <v>82.39245379</v>
      </c>
      <c r="P604" s="6">
        <f t="shared" si="3"/>
        <v>0.6531198178</v>
      </c>
      <c r="Q604" s="7">
        <f t="shared" si="90"/>
        <v>95.7473653</v>
      </c>
      <c r="R604" s="8">
        <f t="shared" si="5"/>
        <v>1.05</v>
      </c>
      <c r="S604" s="8">
        <f t="shared" si="6"/>
        <v>196.2820989</v>
      </c>
      <c r="T604" s="8">
        <f t="shared" si="7"/>
        <v>1.338895627</v>
      </c>
      <c r="U604" s="9">
        <f t="shared" si="8"/>
        <v>2.659649036</v>
      </c>
    </row>
    <row r="605" hidden="1">
      <c r="A605" s="10" t="s">
        <v>823</v>
      </c>
      <c r="B605" s="10" t="s">
        <v>823</v>
      </c>
      <c r="C605" s="10">
        <v>1965.0</v>
      </c>
      <c r="D605" s="10"/>
      <c r="E605" s="10" t="b">
        <v>0</v>
      </c>
      <c r="F605" s="10" t="b">
        <v>1</v>
      </c>
      <c r="G605" s="10" t="b">
        <v>0</v>
      </c>
      <c r="H605" s="10">
        <v>200.0</v>
      </c>
      <c r="I605" s="10">
        <v>0.0</v>
      </c>
      <c r="J605" s="10">
        <v>456.0</v>
      </c>
      <c r="K605" s="10">
        <v>156.0</v>
      </c>
      <c r="L605" s="10">
        <v>259.0</v>
      </c>
      <c r="M605" s="10">
        <v>3.5</v>
      </c>
      <c r="N605" s="11">
        <f t="shared" si="1"/>
        <v>200</v>
      </c>
      <c r="O605" s="11">
        <f t="shared" si="2"/>
        <v>34.88502824</v>
      </c>
      <c r="P605" s="12">
        <f t="shared" si="3"/>
        <v>1.616200222</v>
      </c>
      <c r="Q605" s="13">
        <f t="shared" si="90"/>
        <v>252.1272347</v>
      </c>
      <c r="R605" s="14">
        <f t="shared" si="5"/>
        <v>1.05</v>
      </c>
      <c r="S605" s="14">
        <f t="shared" si="6"/>
        <v>516.8608311</v>
      </c>
      <c r="T605" s="14">
        <f t="shared" si="7"/>
        <v>3.313210456</v>
      </c>
      <c r="U605" s="15">
        <f t="shared" si="8"/>
        <v>1.260636174</v>
      </c>
    </row>
    <row r="606" hidden="1">
      <c r="A606" s="4" t="s">
        <v>824</v>
      </c>
      <c r="B606" s="4" t="s">
        <v>321</v>
      </c>
      <c r="C606" s="4"/>
      <c r="D606" s="4"/>
      <c r="E606" s="4" t="b">
        <v>1</v>
      </c>
      <c r="F606" s="4" t="b">
        <v>0</v>
      </c>
      <c r="G606" s="4" t="b">
        <v>1</v>
      </c>
      <c r="H606" s="4">
        <v>525.0</v>
      </c>
      <c r="I606" s="17"/>
      <c r="J606" s="4">
        <v>1440.0</v>
      </c>
      <c r="K606" s="4">
        <v>1696.6</v>
      </c>
      <c r="L606" s="4">
        <v>314.0</v>
      </c>
      <c r="M606" s="4">
        <v>14.71</v>
      </c>
      <c r="N606" s="5">
        <f t="shared" si="1"/>
        <v>525</v>
      </c>
      <c r="O606" s="5">
        <f t="shared" si="2"/>
        <v>120.1423974</v>
      </c>
      <c r="P606" s="6">
        <f t="shared" si="3"/>
        <v>0.3769821542</v>
      </c>
      <c r="Q606" s="7">
        <f t="shared" si="90"/>
        <v>639.5879228</v>
      </c>
      <c r="R606" s="8">
        <f t="shared" si="5"/>
        <v>4</v>
      </c>
      <c r="S606" s="8">
        <f t="shared" si="6"/>
        <v>3197.939614</v>
      </c>
      <c r="T606" s="8">
        <f t="shared" si="7"/>
        <v>1.884910771</v>
      </c>
      <c r="U606" s="9">
        <f t="shared" si="8"/>
        <v>1.21826271</v>
      </c>
    </row>
    <row r="607" hidden="1">
      <c r="A607" s="10" t="s">
        <v>825</v>
      </c>
      <c r="B607" s="10" t="s">
        <v>321</v>
      </c>
      <c r="C607" s="10"/>
      <c r="D607" s="10"/>
      <c r="E607" s="10" t="b">
        <v>1</v>
      </c>
      <c r="F607" s="10" t="b">
        <v>0</v>
      </c>
      <c r="G607" s="10" t="b">
        <v>1</v>
      </c>
      <c r="H607" s="10">
        <v>525.0</v>
      </c>
      <c r="I607" s="16"/>
      <c r="J607" s="10">
        <v>1450.0</v>
      </c>
      <c r="K607" s="10">
        <v>1726.0</v>
      </c>
      <c r="L607" s="10">
        <v>357.0</v>
      </c>
      <c r="M607" s="10">
        <v>14.71</v>
      </c>
      <c r="N607" s="11">
        <f t="shared" si="1"/>
        <v>525</v>
      </c>
      <c r="O607" s="11">
        <f t="shared" si="2"/>
        <v>121.3813916</v>
      </c>
      <c r="P607" s="12">
        <f t="shared" si="3"/>
        <v>0.3959583113</v>
      </c>
      <c r="Q607" s="13">
        <f t="shared" si="90"/>
        <v>683.4240453</v>
      </c>
      <c r="R607" s="14">
        <f t="shared" si="5"/>
        <v>4</v>
      </c>
      <c r="S607" s="14">
        <f t="shared" si="6"/>
        <v>3417.120226</v>
      </c>
      <c r="T607" s="14">
        <f t="shared" si="7"/>
        <v>1.979791556</v>
      </c>
      <c r="U607" s="15">
        <f t="shared" si="8"/>
        <v>1.301760086</v>
      </c>
    </row>
    <row r="608" hidden="1">
      <c r="A608" s="4" t="s">
        <v>826</v>
      </c>
      <c r="B608" s="4" t="s">
        <v>809</v>
      </c>
      <c r="C608" s="17"/>
      <c r="D608" s="4"/>
      <c r="E608" s="4" t="b">
        <v>1</v>
      </c>
      <c r="F608" s="4" t="b">
        <v>0</v>
      </c>
      <c r="G608" s="4" t="b">
        <v>0</v>
      </c>
      <c r="H608" s="17"/>
      <c r="I608" s="17"/>
      <c r="J608" s="4">
        <v>4183.4</v>
      </c>
      <c r="K608" s="4">
        <v>2926.0</v>
      </c>
      <c r="L608" s="4">
        <v>249.9</v>
      </c>
      <c r="M608" s="4">
        <v>27.6</v>
      </c>
      <c r="N608" s="5">
        <f t="shared" si="1"/>
        <v>0</v>
      </c>
      <c r="O608" s="5">
        <f t="shared" si="2"/>
        <v>71.32212149</v>
      </c>
      <c r="P608" s="6">
        <f t="shared" si="3"/>
        <v>0.3992613402</v>
      </c>
      <c r="Q608" s="7">
        <f t="shared" si="90"/>
        <v>1168.238681</v>
      </c>
      <c r="R608" s="8">
        <f t="shared" si="5"/>
        <v>4</v>
      </c>
      <c r="S608" s="8">
        <f t="shared" si="6"/>
        <v>5841.193407</v>
      </c>
      <c r="T608" s="8">
        <f t="shared" si="7"/>
        <v>1.996306701</v>
      </c>
      <c r="U608" s="9" t="str">
        <f t="shared" si="8"/>
        <v>#N/A</v>
      </c>
    </row>
    <row r="609" hidden="1">
      <c r="A609" s="10" t="s">
        <v>827</v>
      </c>
      <c r="B609" s="10" t="s">
        <v>827</v>
      </c>
      <c r="C609" s="20"/>
      <c r="D609" s="10" t="b">
        <v>1</v>
      </c>
      <c r="E609" s="10" t="b">
        <v>1</v>
      </c>
      <c r="F609" s="10" t="b">
        <v>0</v>
      </c>
      <c r="G609" s="10" t="b">
        <v>1</v>
      </c>
      <c r="H609" s="10">
        <v>6628.0</v>
      </c>
      <c r="I609" s="10">
        <v>0.0</v>
      </c>
      <c r="J609" s="10">
        <v>16970.0</v>
      </c>
      <c r="K609" s="10">
        <v>913.0</v>
      </c>
      <c r="L609" s="10">
        <v>813.0</v>
      </c>
      <c r="M609" s="10">
        <v>3.83</v>
      </c>
      <c r="N609" s="11">
        <f t="shared" si="1"/>
        <v>6628</v>
      </c>
      <c r="O609" s="11">
        <f t="shared" si="2"/>
        <v>5.486157335</v>
      </c>
      <c r="P609" s="12">
        <f t="shared" si="3"/>
        <v>9.590009736</v>
      </c>
      <c r="Q609" s="13">
        <f>0.9*(0.00015*J609*L609*M609+797)+0.1*(43.1*POW(J609,0.549))</f>
        <v>8755.678889</v>
      </c>
      <c r="R609" s="14">
        <f t="shared" si="5"/>
        <v>4</v>
      </c>
      <c r="S609" s="14">
        <f t="shared" si="6"/>
        <v>43778.39445</v>
      </c>
      <c r="T609" s="14">
        <f t="shared" si="7"/>
        <v>47.95004868</v>
      </c>
      <c r="U609" s="15">
        <f t="shared" si="8"/>
        <v>1.321013713</v>
      </c>
    </row>
    <row r="610" hidden="1">
      <c r="A610" s="4" t="s">
        <v>828</v>
      </c>
      <c r="B610" s="4" t="s">
        <v>267</v>
      </c>
      <c r="C610" s="17"/>
      <c r="D610" s="4"/>
      <c r="E610" s="4" t="b">
        <v>1</v>
      </c>
      <c r="F610" s="4" t="b">
        <v>0</v>
      </c>
      <c r="G610" s="4" t="b">
        <v>0</v>
      </c>
      <c r="H610" s="17"/>
      <c r="I610" s="17"/>
      <c r="J610" s="4">
        <v>790.0</v>
      </c>
      <c r="K610" s="4">
        <v>1088.5</v>
      </c>
      <c r="L610" s="4">
        <v>344.0</v>
      </c>
      <c r="M610" s="4">
        <v>14.7</v>
      </c>
      <c r="N610" s="5">
        <f t="shared" si="1"/>
        <v>0</v>
      </c>
      <c r="O610" s="5">
        <f t="shared" si="2"/>
        <v>140.5014044</v>
      </c>
      <c r="P610" s="6">
        <f t="shared" si="3"/>
        <v>0.4297124846</v>
      </c>
      <c r="Q610" s="7">
        <f t="shared" ref="Q610:Q611" si="91">0.2*(8.17*POW(J610*M610,0.46))+0.8*(0.146*POW(J610*L610,0.639))</f>
        <v>467.7420395</v>
      </c>
      <c r="R610" s="8">
        <f t="shared" si="5"/>
        <v>4</v>
      </c>
      <c r="S610" s="8">
        <f t="shared" si="6"/>
        <v>2338.710198</v>
      </c>
      <c r="T610" s="8">
        <f t="shared" si="7"/>
        <v>2.148562423</v>
      </c>
      <c r="U610" s="9" t="str">
        <f t="shared" si="8"/>
        <v>#N/A</v>
      </c>
    </row>
    <row r="611" hidden="1">
      <c r="A611" s="10" t="s">
        <v>735</v>
      </c>
      <c r="B611" s="10" t="s">
        <v>735</v>
      </c>
      <c r="C611" s="20"/>
      <c r="D611" s="10"/>
      <c r="E611" s="10" t="b">
        <v>1</v>
      </c>
      <c r="F611" s="10" t="b">
        <v>0</v>
      </c>
      <c r="G611" s="10" t="b">
        <v>0</v>
      </c>
      <c r="H611" s="20"/>
      <c r="I611" s="20"/>
      <c r="J611" s="10">
        <v>1600.0</v>
      </c>
      <c r="K611" s="10">
        <v>1810.0</v>
      </c>
      <c r="L611" s="10">
        <v>363.0</v>
      </c>
      <c r="M611" s="10">
        <v>30.0</v>
      </c>
      <c r="N611" s="11">
        <f t="shared" si="1"/>
        <v>0</v>
      </c>
      <c r="O611" s="11">
        <f t="shared" si="2"/>
        <v>115.3553963</v>
      </c>
      <c r="P611" s="12">
        <f t="shared" si="3"/>
        <v>0.4396675744</v>
      </c>
      <c r="Q611" s="13">
        <f t="shared" si="91"/>
        <v>795.7983096</v>
      </c>
      <c r="R611" s="14">
        <f t="shared" si="5"/>
        <v>4</v>
      </c>
      <c r="S611" s="14">
        <f t="shared" si="6"/>
        <v>3978.991548</v>
      </c>
      <c r="T611" s="14">
        <f t="shared" si="7"/>
        <v>2.198337872</v>
      </c>
      <c r="U611" s="15" t="str">
        <f t="shared" si="8"/>
        <v>#N/A</v>
      </c>
    </row>
    <row r="612" hidden="1">
      <c r="A612" s="4" t="s">
        <v>829</v>
      </c>
      <c r="B612" s="4" t="s">
        <v>820</v>
      </c>
      <c r="C612" s="21"/>
      <c r="D612" s="4" t="b">
        <v>1</v>
      </c>
      <c r="E612" s="4" t="b">
        <v>1</v>
      </c>
      <c r="F612" s="4" t="b">
        <v>0</v>
      </c>
      <c r="G612" s="4" t="b">
        <v>1</v>
      </c>
      <c r="H612" s="4">
        <v>6751.0</v>
      </c>
      <c r="I612" s="4">
        <v>0.0</v>
      </c>
      <c r="J612" s="4">
        <v>1504.0</v>
      </c>
      <c r="K612" s="4">
        <v>206.0</v>
      </c>
      <c r="L612" s="4">
        <v>940.0</v>
      </c>
      <c r="M612" s="4">
        <v>6.8</v>
      </c>
      <c r="N612" s="5">
        <f t="shared" si="1"/>
        <v>6751</v>
      </c>
      <c r="O612" s="5">
        <f t="shared" si="2"/>
        <v>13.96685766</v>
      </c>
      <c r="P612" s="6">
        <f t="shared" si="3"/>
        <v>10.94342493</v>
      </c>
      <c r="Q612" s="7">
        <f>0.9*(0.00015*J612*L612*M612+797)+0.1*(43.1*POW(J612,0.549))</f>
        <v>2254.345536</v>
      </c>
      <c r="R612" s="8">
        <f t="shared" si="5"/>
        <v>4</v>
      </c>
      <c r="S612" s="8">
        <f t="shared" si="6"/>
        <v>11271.72768</v>
      </c>
      <c r="T612" s="8">
        <f t="shared" si="7"/>
        <v>54.71712467</v>
      </c>
      <c r="U612" s="9">
        <f t="shared" si="8"/>
        <v>0.3339276457</v>
      </c>
    </row>
    <row r="613" hidden="1">
      <c r="A613" s="10" t="s">
        <v>830</v>
      </c>
      <c r="B613" s="10" t="s">
        <v>830</v>
      </c>
      <c r="C613" s="10">
        <v>1965.0</v>
      </c>
      <c r="D613" s="10"/>
      <c r="E613" s="10" t="b">
        <v>0</v>
      </c>
      <c r="F613" s="10" t="b">
        <v>1</v>
      </c>
      <c r="G613" s="10" t="b">
        <v>0</v>
      </c>
      <c r="H613" s="10">
        <v>1692.0</v>
      </c>
      <c r="I613" s="10">
        <v>0.0</v>
      </c>
      <c r="J613" s="10">
        <v>27839.0</v>
      </c>
      <c r="K613" s="10">
        <v>4151.3</v>
      </c>
      <c r="L613" s="10">
        <v>266.0</v>
      </c>
      <c r="M613" s="10">
        <v>5.5</v>
      </c>
      <c r="N613" s="11">
        <f t="shared" si="1"/>
        <v>1692</v>
      </c>
      <c r="O613" s="11">
        <f t="shared" si="2"/>
        <v>15.20581882</v>
      </c>
      <c r="P613" s="12">
        <f t="shared" si="3"/>
        <v>0.7856056393</v>
      </c>
      <c r="Q613" s="13">
        <f t="shared" ref="Q613:Q619" si="92">0.2*(8.17*POW(J613*M613,0.46))+0.8*(0.146*POW(J613*L613,0.639))</f>
        <v>3261.284691</v>
      </c>
      <c r="R613" s="14">
        <f t="shared" si="5"/>
        <v>1.05</v>
      </c>
      <c r="S613" s="14">
        <f t="shared" si="6"/>
        <v>6685.633616</v>
      </c>
      <c r="T613" s="14">
        <f t="shared" si="7"/>
        <v>1.610491561</v>
      </c>
      <c r="U613" s="15">
        <f t="shared" si="8"/>
        <v>1.927473221</v>
      </c>
    </row>
    <row r="614" hidden="1">
      <c r="A614" s="4" t="s">
        <v>831</v>
      </c>
      <c r="B614" s="4" t="s">
        <v>831</v>
      </c>
      <c r="C614" s="4">
        <v>1965.0</v>
      </c>
      <c r="D614" s="4"/>
      <c r="E614" s="4" t="b">
        <v>0</v>
      </c>
      <c r="F614" s="4" t="b">
        <v>1</v>
      </c>
      <c r="G614" s="4" t="b">
        <v>0</v>
      </c>
      <c r="H614" s="4">
        <v>1866.0</v>
      </c>
      <c r="I614" s="4">
        <v>0.0</v>
      </c>
      <c r="J614" s="4">
        <v>33798.0</v>
      </c>
      <c r="K614" s="4">
        <v>5338.0</v>
      </c>
      <c r="L614" s="4">
        <v>266.0</v>
      </c>
      <c r="M614" s="4">
        <v>5.5</v>
      </c>
      <c r="N614" s="5">
        <f t="shared" si="1"/>
        <v>1866</v>
      </c>
      <c r="O614" s="5">
        <f t="shared" si="2"/>
        <v>16.1052285</v>
      </c>
      <c r="P614" s="6">
        <f t="shared" si="3"/>
        <v>0.6887027831</v>
      </c>
      <c r="Q614" s="7">
        <f t="shared" si="92"/>
        <v>3676.295456</v>
      </c>
      <c r="R614" s="8">
        <f t="shared" si="5"/>
        <v>1.05</v>
      </c>
      <c r="S614" s="8">
        <f t="shared" si="6"/>
        <v>7536.405685</v>
      </c>
      <c r="T614" s="8">
        <f t="shared" si="7"/>
        <v>1.411840705</v>
      </c>
      <c r="U614" s="9">
        <f t="shared" si="8"/>
        <v>1.970147619</v>
      </c>
    </row>
    <row r="615" hidden="1">
      <c r="A615" s="10" t="s">
        <v>832</v>
      </c>
      <c r="B615" s="10" t="s">
        <v>832</v>
      </c>
      <c r="C615" s="10">
        <v>1967.0</v>
      </c>
      <c r="D615" s="10"/>
      <c r="E615" s="10" t="b">
        <v>0</v>
      </c>
      <c r="F615" s="10" t="b">
        <v>1</v>
      </c>
      <c r="G615" s="10" t="b">
        <v>0</v>
      </c>
      <c r="H615" s="10">
        <v>2004.0</v>
      </c>
      <c r="I615" s="10">
        <v>0.0</v>
      </c>
      <c r="J615" s="10">
        <v>39757.0</v>
      </c>
      <c r="K615" s="10">
        <v>6227.0</v>
      </c>
      <c r="L615" s="10">
        <v>265.0</v>
      </c>
      <c r="M615" s="10">
        <v>5.5</v>
      </c>
      <c r="N615" s="11">
        <f t="shared" si="1"/>
        <v>2004</v>
      </c>
      <c r="O615" s="11">
        <f t="shared" si="2"/>
        <v>15.97145871</v>
      </c>
      <c r="P615" s="12">
        <f t="shared" si="3"/>
        <v>0.6513291583</v>
      </c>
      <c r="Q615" s="13">
        <f t="shared" si="92"/>
        <v>4055.826669</v>
      </c>
      <c r="R615" s="14">
        <f t="shared" si="5"/>
        <v>1.05</v>
      </c>
      <c r="S615" s="14">
        <f t="shared" si="6"/>
        <v>8314.444671</v>
      </c>
      <c r="T615" s="14">
        <f t="shared" si="7"/>
        <v>1.335224775</v>
      </c>
      <c r="U615" s="15">
        <f t="shared" si="8"/>
        <v>2.023865603</v>
      </c>
    </row>
    <row r="616" hidden="1">
      <c r="A616" s="4" t="s">
        <v>833</v>
      </c>
      <c r="B616" s="4" t="s">
        <v>833</v>
      </c>
      <c r="C616" s="4">
        <v>1970.0</v>
      </c>
      <c r="D616" s="4"/>
      <c r="E616" s="4" t="b">
        <v>0</v>
      </c>
      <c r="F616" s="4" t="b">
        <v>1</v>
      </c>
      <c r="G616" s="4" t="b">
        <v>0</v>
      </c>
      <c r="H616" s="4">
        <v>2178.0</v>
      </c>
      <c r="I616" s="4">
        <v>0.0</v>
      </c>
      <c r="J616" s="4">
        <v>40782.0</v>
      </c>
      <c r="K616" s="4">
        <v>7450.0</v>
      </c>
      <c r="L616" s="4">
        <v>269.5</v>
      </c>
      <c r="M616" s="4">
        <v>5.5</v>
      </c>
      <c r="N616" s="5">
        <f t="shared" si="1"/>
        <v>2178</v>
      </c>
      <c r="O616" s="5">
        <f t="shared" si="2"/>
        <v>18.6280363</v>
      </c>
      <c r="P616" s="6">
        <f t="shared" si="3"/>
        <v>0.5583403342</v>
      </c>
      <c r="Q616" s="7">
        <f t="shared" si="92"/>
        <v>4159.63549</v>
      </c>
      <c r="R616" s="8">
        <f t="shared" si="5"/>
        <v>1.05</v>
      </c>
      <c r="S616" s="8">
        <f t="shared" si="6"/>
        <v>8527.252754</v>
      </c>
      <c r="T616" s="8">
        <f t="shared" si="7"/>
        <v>1.144597685</v>
      </c>
      <c r="U616" s="9">
        <f t="shared" si="8"/>
        <v>1.909841823</v>
      </c>
    </row>
    <row r="617" hidden="1">
      <c r="A617" s="10" t="s">
        <v>834</v>
      </c>
      <c r="B617" s="10" t="s">
        <v>834</v>
      </c>
      <c r="C617" s="10">
        <v>1989.0</v>
      </c>
      <c r="D617" s="10"/>
      <c r="E617" s="10" t="b">
        <v>0</v>
      </c>
      <c r="F617" s="10" t="b">
        <v>1</v>
      </c>
      <c r="G617" s="10" t="b">
        <v>0</v>
      </c>
      <c r="H617" s="10">
        <v>2472.0</v>
      </c>
      <c r="I617" s="10">
        <v>0.0</v>
      </c>
      <c r="J617" s="10">
        <v>44734.74</v>
      </c>
      <c r="K617" s="10">
        <v>8487.0</v>
      </c>
      <c r="L617" s="10">
        <v>269.5</v>
      </c>
      <c r="M617" s="10">
        <v>5.5</v>
      </c>
      <c r="N617" s="11">
        <f t="shared" si="1"/>
        <v>2472</v>
      </c>
      <c r="O617" s="11">
        <f t="shared" si="2"/>
        <v>19.34588527</v>
      </c>
      <c r="P617" s="12">
        <f t="shared" si="3"/>
        <v>0.518994102</v>
      </c>
      <c r="Q617" s="13">
        <f t="shared" si="92"/>
        <v>4404.702944</v>
      </c>
      <c r="R617" s="14">
        <f t="shared" si="5"/>
        <v>1.05</v>
      </c>
      <c r="S617" s="14">
        <f t="shared" si="6"/>
        <v>9029.641035</v>
      </c>
      <c r="T617" s="14">
        <f t="shared" si="7"/>
        <v>1.063937909</v>
      </c>
      <c r="U617" s="15">
        <f t="shared" si="8"/>
        <v>1.78183776</v>
      </c>
    </row>
    <row r="618" hidden="1">
      <c r="A618" s="4" t="s">
        <v>835</v>
      </c>
      <c r="B618" s="4" t="s">
        <v>281</v>
      </c>
      <c r="C618" s="4"/>
      <c r="D618" s="4"/>
      <c r="E618" s="4" t="b">
        <v>0</v>
      </c>
      <c r="F618" s="4" t="b">
        <v>0</v>
      </c>
      <c r="G618" s="4" t="b">
        <v>0</v>
      </c>
      <c r="H618" s="4">
        <v>500.0</v>
      </c>
      <c r="I618" s="17"/>
      <c r="J618" s="4">
        <v>252.0</v>
      </c>
      <c r="K618" s="4">
        <v>373.5</v>
      </c>
      <c r="L618" s="4">
        <v>250.0</v>
      </c>
      <c r="M618" s="4">
        <v>1.96</v>
      </c>
      <c r="N618" s="5">
        <f t="shared" si="1"/>
        <v>500</v>
      </c>
      <c r="O618" s="5">
        <f t="shared" si="2"/>
        <v>151.1365097</v>
      </c>
      <c r="P618" s="6">
        <f t="shared" si="3"/>
        <v>0.440561226</v>
      </c>
      <c r="Q618" s="7">
        <f t="shared" si="92"/>
        <v>164.5496179</v>
      </c>
      <c r="R618" s="8">
        <f t="shared" si="5"/>
        <v>1.75</v>
      </c>
      <c r="S618" s="8">
        <f t="shared" si="6"/>
        <v>452.5114492</v>
      </c>
      <c r="T618" s="8">
        <f t="shared" si="7"/>
        <v>1.211543371</v>
      </c>
      <c r="U618" s="9">
        <f t="shared" si="8"/>
        <v>0.3290992358</v>
      </c>
    </row>
    <row r="619" hidden="1">
      <c r="A619" s="10" t="s">
        <v>836</v>
      </c>
      <c r="B619" s="10" t="s">
        <v>836</v>
      </c>
      <c r="C619" s="16"/>
      <c r="D619" s="10"/>
      <c r="E619" s="10" t="b">
        <v>1</v>
      </c>
      <c r="F619" s="10" t="b">
        <v>0</v>
      </c>
      <c r="G619" s="10" t="b">
        <v>0</v>
      </c>
      <c r="H619" s="16"/>
      <c r="I619" s="16"/>
      <c r="J619" s="10">
        <v>3370.0</v>
      </c>
      <c r="K619" s="10">
        <v>2429.0</v>
      </c>
      <c r="L619" s="10">
        <v>355.0</v>
      </c>
      <c r="M619" s="10">
        <v>22.27</v>
      </c>
      <c r="N619" s="11">
        <f t="shared" si="1"/>
        <v>0</v>
      </c>
      <c r="O619" s="11">
        <f t="shared" si="2"/>
        <v>73.49823959</v>
      </c>
      <c r="P619" s="12">
        <f t="shared" si="3"/>
        <v>0.4855525108</v>
      </c>
      <c r="Q619" s="13">
        <f t="shared" si="92"/>
        <v>1179.407049</v>
      </c>
      <c r="R619" s="14">
        <f t="shared" si="5"/>
        <v>4</v>
      </c>
      <c r="S619" s="14">
        <f t="shared" si="6"/>
        <v>5897.035244</v>
      </c>
      <c r="T619" s="14">
        <f t="shared" si="7"/>
        <v>2.427762554</v>
      </c>
      <c r="U619" s="15" t="str">
        <f t="shared" si="8"/>
        <v>#N/A</v>
      </c>
    </row>
    <row r="620" hidden="1">
      <c r="A620" s="4" t="s">
        <v>837</v>
      </c>
      <c r="B620" s="4" t="s">
        <v>838</v>
      </c>
      <c r="C620" s="21"/>
      <c r="D620" s="4" t="b">
        <v>1</v>
      </c>
      <c r="E620" s="4" t="b">
        <v>1</v>
      </c>
      <c r="F620" s="4" t="b">
        <v>0</v>
      </c>
      <c r="G620" s="4" t="b">
        <v>1</v>
      </c>
      <c r="H620" s="4">
        <v>2100.0</v>
      </c>
      <c r="I620" s="4">
        <v>0.0</v>
      </c>
      <c r="J620" s="4">
        <v>10117.0</v>
      </c>
      <c r="K620" s="4">
        <v>334.0</v>
      </c>
      <c r="L620" s="4">
        <v>900.0</v>
      </c>
      <c r="M620" s="4">
        <v>3.1</v>
      </c>
      <c r="N620" s="5">
        <f t="shared" si="1"/>
        <v>2100</v>
      </c>
      <c r="O620" s="5">
        <f t="shared" si="2"/>
        <v>3.366464507</v>
      </c>
      <c r="P620" s="6">
        <f t="shared" si="3"/>
        <v>15.59589962</v>
      </c>
      <c r="Q620" s="7">
        <f t="shared" ref="Q620:Q622" si="93">0.9*(0.00015*J620*L620*M620+797)+0.1*(43.1*POW(J620,0.549))</f>
        <v>5209.030472</v>
      </c>
      <c r="R620" s="8">
        <f t="shared" si="5"/>
        <v>4</v>
      </c>
      <c r="S620" s="8">
        <f t="shared" si="6"/>
        <v>26045.15236</v>
      </c>
      <c r="T620" s="8">
        <f t="shared" si="7"/>
        <v>77.97949808</v>
      </c>
      <c r="U620" s="9">
        <f t="shared" si="8"/>
        <v>2.480490701</v>
      </c>
    </row>
    <row r="621" hidden="1">
      <c r="A621" s="10" t="s">
        <v>839</v>
      </c>
      <c r="B621" s="10" t="s">
        <v>839</v>
      </c>
      <c r="C621" s="20"/>
      <c r="D621" s="10" t="b">
        <v>1</v>
      </c>
      <c r="E621" s="10" t="b">
        <v>1</v>
      </c>
      <c r="F621" s="10" t="b">
        <v>0</v>
      </c>
      <c r="G621" s="10" t="b">
        <v>1</v>
      </c>
      <c r="H621" s="10">
        <v>1988.0</v>
      </c>
      <c r="I621" s="10">
        <v>0.0</v>
      </c>
      <c r="J621" s="10">
        <v>9140.0</v>
      </c>
      <c r="K621" s="10">
        <v>299.0</v>
      </c>
      <c r="L621" s="10">
        <v>828.0</v>
      </c>
      <c r="M621" s="10">
        <v>3.77</v>
      </c>
      <c r="N621" s="11">
        <f t="shared" si="1"/>
        <v>1988</v>
      </c>
      <c r="O621" s="11">
        <f t="shared" si="2"/>
        <v>3.335833116</v>
      </c>
      <c r="P621" s="12">
        <f t="shared" si="3"/>
        <v>17.43550714</v>
      </c>
      <c r="Q621" s="13">
        <f t="shared" si="93"/>
        <v>5213.216634</v>
      </c>
      <c r="R621" s="14">
        <f t="shared" si="5"/>
        <v>4</v>
      </c>
      <c r="S621" s="14">
        <f t="shared" si="6"/>
        <v>26066.08317</v>
      </c>
      <c r="T621" s="14">
        <f t="shared" si="7"/>
        <v>87.17753569</v>
      </c>
      <c r="U621" s="15">
        <f t="shared" si="8"/>
        <v>2.622342371</v>
      </c>
    </row>
    <row r="622" hidden="1">
      <c r="A622" s="4" t="s">
        <v>840</v>
      </c>
      <c r="B622" s="4" t="s">
        <v>840</v>
      </c>
      <c r="C622" s="21"/>
      <c r="D622" s="4" t="b">
        <v>1</v>
      </c>
      <c r="E622" s="4" t="b">
        <v>1</v>
      </c>
      <c r="F622" s="4" t="b">
        <v>0</v>
      </c>
      <c r="G622" s="4" t="b">
        <v>1</v>
      </c>
      <c r="H622" s="4">
        <v>673.0</v>
      </c>
      <c r="I622" s="4">
        <v>0.0</v>
      </c>
      <c r="J622" s="4">
        <v>2230.0</v>
      </c>
      <c r="K622" s="4">
        <v>111.0</v>
      </c>
      <c r="L622" s="4">
        <v>901.0</v>
      </c>
      <c r="M622" s="4">
        <v>4.34</v>
      </c>
      <c r="N622" s="5">
        <f t="shared" si="1"/>
        <v>673</v>
      </c>
      <c r="O622" s="5">
        <f t="shared" si="2"/>
        <v>5.075717458</v>
      </c>
      <c r="P622" s="6">
        <f t="shared" si="3"/>
        <v>19.74294557</v>
      </c>
      <c r="Q622" s="7">
        <f t="shared" si="93"/>
        <v>2191.466958</v>
      </c>
      <c r="R622" s="8">
        <f t="shared" si="5"/>
        <v>4</v>
      </c>
      <c r="S622" s="8">
        <f t="shared" si="6"/>
        <v>10957.33479</v>
      </c>
      <c r="T622" s="8">
        <f t="shared" si="7"/>
        <v>98.71472784</v>
      </c>
      <c r="U622" s="9">
        <f t="shared" si="8"/>
        <v>3.256265911</v>
      </c>
    </row>
    <row r="623" hidden="1">
      <c r="A623" s="10" t="s">
        <v>841</v>
      </c>
      <c r="B623" s="10" t="s">
        <v>836</v>
      </c>
      <c r="C623" s="16"/>
      <c r="D623" s="10"/>
      <c r="E623" s="10" t="b">
        <v>1</v>
      </c>
      <c r="F623" s="10" t="b">
        <v>0</v>
      </c>
      <c r="G623" s="10" t="b">
        <v>0</v>
      </c>
      <c r="H623" s="16"/>
      <c r="I623" s="16"/>
      <c r="J623" s="10">
        <v>3586.0</v>
      </c>
      <c r="K623" s="10">
        <v>2473.5</v>
      </c>
      <c r="L623" s="10">
        <v>352.7</v>
      </c>
      <c r="M623" s="10">
        <v>21.02</v>
      </c>
      <c r="N623" s="11">
        <f t="shared" si="1"/>
        <v>0</v>
      </c>
      <c r="O623" s="11">
        <f t="shared" si="2"/>
        <v>70.33653222</v>
      </c>
      <c r="P623" s="12">
        <f t="shared" si="3"/>
        <v>0.490122392</v>
      </c>
      <c r="Q623" s="13">
        <f t="shared" ref="Q623:Q625" si="94">0.2*(8.17*POW(J623*M623,0.46))+0.8*(0.146*POW(J623*L623,0.639))</f>
        <v>1212.317737</v>
      </c>
      <c r="R623" s="14">
        <f t="shared" si="5"/>
        <v>4</v>
      </c>
      <c r="S623" s="14">
        <f t="shared" si="6"/>
        <v>6061.588683</v>
      </c>
      <c r="T623" s="14">
        <f t="shared" si="7"/>
        <v>2.45061196</v>
      </c>
      <c r="U623" s="15" t="str">
        <f t="shared" si="8"/>
        <v>#N/A</v>
      </c>
    </row>
    <row r="624" hidden="1">
      <c r="A624" s="4" t="s">
        <v>842</v>
      </c>
      <c r="B624" s="4" t="s">
        <v>543</v>
      </c>
      <c r="C624" s="4"/>
      <c r="D624" s="4"/>
      <c r="E624" s="4" t="b">
        <v>1</v>
      </c>
      <c r="F624" s="4" t="b">
        <v>0</v>
      </c>
      <c r="G624" s="4" t="b">
        <v>0</v>
      </c>
      <c r="H624" s="4">
        <v>500.0</v>
      </c>
      <c r="I624" s="17"/>
      <c r="J624" s="4">
        <v>876.0</v>
      </c>
      <c r="K624" s="4">
        <v>821.0</v>
      </c>
      <c r="L624" s="4">
        <v>292.9</v>
      </c>
      <c r="M624" s="4">
        <v>6.2</v>
      </c>
      <c r="N624" s="5">
        <f t="shared" si="1"/>
        <v>500</v>
      </c>
      <c r="O624" s="5">
        <f t="shared" si="2"/>
        <v>95.5692932</v>
      </c>
      <c r="P624" s="6">
        <f t="shared" si="3"/>
        <v>0.5109818058</v>
      </c>
      <c r="Q624" s="7">
        <f t="shared" si="94"/>
        <v>419.5160626</v>
      </c>
      <c r="R624" s="8">
        <f t="shared" si="5"/>
        <v>4</v>
      </c>
      <c r="S624" s="8">
        <f t="shared" si="6"/>
        <v>2097.580313</v>
      </c>
      <c r="T624" s="8">
        <f t="shared" si="7"/>
        <v>2.554909029</v>
      </c>
      <c r="U624" s="9">
        <f t="shared" si="8"/>
        <v>0.8390321251</v>
      </c>
    </row>
    <row r="625" hidden="1">
      <c r="A625" s="10" t="s">
        <v>843</v>
      </c>
      <c r="B625" s="10" t="s">
        <v>270</v>
      </c>
      <c r="C625" s="16"/>
      <c r="D625" s="10"/>
      <c r="E625" s="10" t="b">
        <v>1</v>
      </c>
      <c r="F625" s="10" t="b">
        <v>0</v>
      </c>
      <c r="G625" s="10" t="b">
        <v>0</v>
      </c>
      <c r="H625" s="16"/>
      <c r="I625" s="16"/>
      <c r="J625" s="10">
        <v>1100.0</v>
      </c>
      <c r="K625" s="10">
        <v>1137.6</v>
      </c>
      <c r="L625" s="10">
        <v>360.0</v>
      </c>
      <c r="M625" s="10">
        <v>14.7</v>
      </c>
      <c r="N625" s="11">
        <f t="shared" si="1"/>
        <v>0</v>
      </c>
      <c r="O625" s="11">
        <f t="shared" si="2"/>
        <v>105.4571964</v>
      </c>
      <c r="P625" s="12">
        <f t="shared" si="3"/>
        <v>0.5115535032</v>
      </c>
      <c r="Q625" s="13">
        <f t="shared" si="94"/>
        <v>581.9432653</v>
      </c>
      <c r="R625" s="14">
        <f t="shared" si="5"/>
        <v>4</v>
      </c>
      <c r="S625" s="14">
        <f t="shared" si="6"/>
        <v>2909.716326</v>
      </c>
      <c r="T625" s="14">
        <f t="shared" si="7"/>
        <v>2.557767516</v>
      </c>
      <c r="U625" s="15" t="str">
        <f t="shared" si="8"/>
        <v>#N/A</v>
      </c>
    </row>
    <row r="626" hidden="1">
      <c r="A626" s="4" t="s">
        <v>844</v>
      </c>
      <c r="B626" s="4" t="s">
        <v>844</v>
      </c>
      <c r="C626" s="21"/>
      <c r="D626" s="4" t="b">
        <v>1</v>
      </c>
      <c r="E626" s="4" t="b">
        <v>1</v>
      </c>
      <c r="F626" s="4" t="b">
        <v>0</v>
      </c>
      <c r="G626" s="4" t="b">
        <v>1</v>
      </c>
      <c r="H626" s="21"/>
      <c r="I626" s="17"/>
      <c r="J626" s="4">
        <v>2900.0</v>
      </c>
      <c r="K626" s="4">
        <v>266.89</v>
      </c>
      <c r="L626" s="4">
        <v>1082.0</v>
      </c>
      <c r="M626" s="4">
        <v>11.19</v>
      </c>
      <c r="N626" s="5">
        <f t="shared" si="1"/>
        <v>0</v>
      </c>
      <c r="O626" s="5">
        <f t="shared" si="2"/>
        <v>9.384553769</v>
      </c>
      <c r="P626" s="6">
        <f t="shared" si="3"/>
        <v>21.73348154</v>
      </c>
      <c r="Q626" s="7">
        <f t="shared" ref="Q626:Q627" si="95">0.9*(0.00015*J626*L626*M626+797)+0.1*(43.1*POW(J626,0.549))</f>
        <v>5800.448887</v>
      </c>
      <c r="R626" s="8">
        <f t="shared" si="5"/>
        <v>4</v>
      </c>
      <c r="S626" s="8">
        <f t="shared" si="6"/>
        <v>29002.24444</v>
      </c>
      <c r="T626" s="8">
        <f t="shared" si="7"/>
        <v>108.6674077</v>
      </c>
      <c r="U626" s="9" t="str">
        <f t="shared" si="8"/>
        <v>#N/A</v>
      </c>
    </row>
    <row r="627" hidden="1">
      <c r="A627" s="10" t="s">
        <v>845</v>
      </c>
      <c r="B627" s="10" t="s">
        <v>846</v>
      </c>
      <c r="C627" s="20"/>
      <c r="D627" s="10" t="b">
        <v>1</v>
      </c>
      <c r="E627" s="10" t="b">
        <v>0</v>
      </c>
      <c r="F627" s="10" t="b">
        <v>0</v>
      </c>
      <c r="G627" s="10" t="b">
        <v>1</v>
      </c>
      <c r="H627" s="20"/>
      <c r="I627" s="10">
        <v>0.0</v>
      </c>
      <c r="J627" s="10">
        <v>2277.0</v>
      </c>
      <c r="K627" s="10">
        <v>47.596</v>
      </c>
      <c r="L627" s="10">
        <v>1037.0</v>
      </c>
      <c r="M627" s="10">
        <v>0.103</v>
      </c>
      <c r="N627" s="11">
        <f t="shared" si="1"/>
        <v>0</v>
      </c>
      <c r="O627" s="11">
        <f t="shared" si="2"/>
        <v>2.131506927</v>
      </c>
      <c r="P627" s="12">
        <f t="shared" si="3"/>
        <v>22.07143819</v>
      </c>
      <c r="Q627" s="13">
        <f t="shared" si="95"/>
        <v>1050.512172</v>
      </c>
      <c r="R627" s="14">
        <f t="shared" si="5"/>
        <v>1.75</v>
      </c>
      <c r="S627" s="14">
        <f t="shared" si="6"/>
        <v>2888.908473</v>
      </c>
      <c r="T627" s="14">
        <f t="shared" si="7"/>
        <v>60.69645502</v>
      </c>
      <c r="U627" s="15" t="str">
        <f t="shared" si="8"/>
        <v>#N/A</v>
      </c>
    </row>
    <row r="628" hidden="1">
      <c r="A628" s="4" t="s">
        <v>847</v>
      </c>
      <c r="B628" s="4" t="s">
        <v>847</v>
      </c>
      <c r="C628" s="17"/>
      <c r="D628" s="4"/>
      <c r="E628" s="4" t="b">
        <v>1</v>
      </c>
      <c r="F628" s="4" t="b">
        <v>0</v>
      </c>
      <c r="G628" s="4" t="b">
        <v>0</v>
      </c>
      <c r="H628" s="17"/>
      <c r="I628" s="17"/>
      <c r="J628" s="4">
        <v>3655.0</v>
      </c>
      <c r="K628" s="4">
        <v>2265.0</v>
      </c>
      <c r="L628" s="4">
        <v>361.0</v>
      </c>
      <c r="M628" s="4">
        <v>22.58</v>
      </c>
      <c r="N628" s="5">
        <f t="shared" si="1"/>
        <v>0</v>
      </c>
      <c r="O628" s="5">
        <f t="shared" si="2"/>
        <v>63.19171589</v>
      </c>
      <c r="P628" s="6">
        <f t="shared" si="3"/>
        <v>0.5518281773</v>
      </c>
      <c r="Q628" s="7">
        <f t="shared" ref="Q628:Q629" si="96">0.2*(8.17*POW(J628*M628,0.46))+0.8*(0.146*POW(J628*L628,0.639))</f>
        <v>1249.890822</v>
      </c>
      <c r="R628" s="8">
        <f t="shared" si="5"/>
        <v>4</v>
      </c>
      <c r="S628" s="8">
        <f t="shared" si="6"/>
        <v>6249.454108</v>
      </c>
      <c r="T628" s="8">
        <f t="shared" si="7"/>
        <v>2.759140887</v>
      </c>
      <c r="U628" s="9" t="str">
        <f t="shared" si="8"/>
        <v>#N/A</v>
      </c>
    </row>
    <row r="629" hidden="1">
      <c r="A629" s="10" t="s">
        <v>848</v>
      </c>
      <c r="B629" s="10" t="s">
        <v>281</v>
      </c>
      <c r="C629" s="10"/>
      <c r="D629" s="10"/>
      <c r="E629" s="10" t="b">
        <v>0</v>
      </c>
      <c r="F629" s="10" t="b">
        <v>0</v>
      </c>
      <c r="G629" s="10" t="b">
        <v>0</v>
      </c>
      <c r="H629" s="10">
        <v>500.0</v>
      </c>
      <c r="I629" s="16"/>
      <c r="J629" s="10">
        <v>192.0</v>
      </c>
      <c r="K629" s="10">
        <v>262.0</v>
      </c>
      <c r="L629" s="10">
        <v>281.0</v>
      </c>
      <c r="M629" s="10">
        <v>1.38</v>
      </c>
      <c r="N629" s="11">
        <f t="shared" si="1"/>
        <v>500</v>
      </c>
      <c r="O629" s="11">
        <f t="shared" si="2"/>
        <v>139.1487745</v>
      </c>
      <c r="P629" s="12">
        <f t="shared" si="3"/>
        <v>0.5520735782</v>
      </c>
      <c r="Q629" s="13">
        <f t="shared" si="96"/>
        <v>144.6432775</v>
      </c>
      <c r="R629" s="14">
        <f t="shared" si="5"/>
        <v>1.75</v>
      </c>
      <c r="S629" s="14">
        <f t="shared" si="6"/>
        <v>397.7690131</v>
      </c>
      <c r="T629" s="14">
        <f t="shared" si="7"/>
        <v>1.51820234</v>
      </c>
      <c r="U629" s="15">
        <f t="shared" si="8"/>
        <v>0.289286555</v>
      </c>
    </row>
    <row r="630" hidden="1">
      <c r="A630" s="4" t="s">
        <v>849</v>
      </c>
      <c r="B630" s="4" t="s">
        <v>846</v>
      </c>
      <c r="C630" s="21"/>
      <c r="D630" s="4" t="b">
        <v>1</v>
      </c>
      <c r="E630" s="4" t="b">
        <v>0</v>
      </c>
      <c r="F630" s="4" t="b">
        <v>0</v>
      </c>
      <c r="G630" s="4" t="b">
        <v>1</v>
      </c>
      <c r="H630" s="21"/>
      <c r="I630" s="4">
        <v>5000.0</v>
      </c>
      <c r="J630" s="4">
        <v>2277.0</v>
      </c>
      <c r="K630" s="4">
        <v>47.596</v>
      </c>
      <c r="L630" s="4">
        <v>1183.0</v>
      </c>
      <c r="M630" s="4">
        <v>0.103</v>
      </c>
      <c r="N630" s="5">
        <f t="shared" si="1"/>
        <v>5000</v>
      </c>
      <c r="O630" s="5">
        <f t="shared" si="2"/>
        <v>2.131506927</v>
      </c>
      <c r="P630" s="6">
        <f t="shared" si="3"/>
        <v>22.16855992</v>
      </c>
      <c r="Q630" s="7">
        <f>0.9*(0.00015*J630*L630*M630+797)+0.1*(43.1*POW(J630,0.549))</f>
        <v>1055.134778</v>
      </c>
      <c r="R630" s="8">
        <f t="shared" si="5"/>
        <v>1.75</v>
      </c>
      <c r="S630" s="8">
        <f t="shared" si="6"/>
        <v>2901.62064</v>
      </c>
      <c r="T630" s="8">
        <f t="shared" si="7"/>
        <v>60.96353979</v>
      </c>
      <c r="U630" s="9">
        <f t="shared" si="8"/>
        <v>0.2110269556</v>
      </c>
    </row>
    <row r="631" hidden="1">
      <c r="A631" s="10" t="s">
        <v>850</v>
      </c>
      <c r="B631" s="10" t="s">
        <v>847</v>
      </c>
      <c r="C631" s="16"/>
      <c r="D631" s="10"/>
      <c r="E631" s="10" t="b">
        <v>1</v>
      </c>
      <c r="F631" s="10" t="b">
        <v>0</v>
      </c>
      <c r="G631" s="10" t="b">
        <v>0</v>
      </c>
      <c r="H631" s="16"/>
      <c r="I631" s="16"/>
      <c r="J631" s="10">
        <v>3889.0</v>
      </c>
      <c r="K631" s="10">
        <v>2306.0</v>
      </c>
      <c r="L631" s="10">
        <v>358.7</v>
      </c>
      <c r="M631" s="10">
        <v>21.02</v>
      </c>
      <c r="N631" s="11">
        <f t="shared" si="1"/>
        <v>0</v>
      </c>
      <c r="O631" s="11">
        <f t="shared" si="2"/>
        <v>60.46453022</v>
      </c>
      <c r="P631" s="12">
        <f t="shared" si="3"/>
        <v>0.5563900917</v>
      </c>
      <c r="Q631" s="13">
        <f>0.2*(8.17*POW(J631*M631,0.46))+0.8*(0.146*POW(J631*L631,0.639))</f>
        <v>1283.035551</v>
      </c>
      <c r="R631" s="14">
        <f t="shared" si="5"/>
        <v>4</v>
      </c>
      <c r="S631" s="14">
        <f t="shared" si="6"/>
        <v>6415.177757</v>
      </c>
      <c r="T631" s="14">
        <f t="shared" si="7"/>
        <v>2.781950458</v>
      </c>
      <c r="U631" s="15" t="str">
        <f t="shared" si="8"/>
        <v>#N/A</v>
      </c>
    </row>
    <row r="632" hidden="1">
      <c r="A632" s="4" t="s">
        <v>851</v>
      </c>
      <c r="B632" s="4" t="s">
        <v>851</v>
      </c>
      <c r="C632" s="21"/>
      <c r="D632" s="4" t="b">
        <v>1</v>
      </c>
      <c r="E632" s="4" t="b">
        <v>1</v>
      </c>
      <c r="F632" s="4" t="b">
        <v>0</v>
      </c>
      <c r="G632" s="4" t="b">
        <v>1</v>
      </c>
      <c r="H632" s="4">
        <v>1969.0</v>
      </c>
      <c r="I632" s="4">
        <v>0.0</v>
      </c>
      <c r="J632" s="4">
        <v>10380.0</v>
      </c>
      <c r="K632" s="4">
        <v>239.0</v>
      </c>
      <c r="L632" s="4">
        <v>850.0</v>
      </c>
      <c r="M632" s="4">
        <v>3.81</v>
      </c>
      <c r="N632" s="5">
        <f t="shared" si="1"/>
        <v>1969</v>
      </c>
      <c r="O632" s="5">
        <f t="shared" si="2"/>
        <v>2.347901485</v>
      </c>
      <c r="P632" s="6">
        <f t="shared" si="3"/>
        <v>24.87965502</v>
      </c>
      <c r="Q632" s="7">
        <f>0.9*(0.00015*J632*L632*M632+797)+0.1*(43.1*POW(J632,0.549))</f>
        <v>5946.23755</v>
      </c>
      <c r="R632" s="8">
        <f t="shared" si="5"/>
        <v>4</v>
      </c>
      <c r="S632" s="8">
        <f t="shared" si="6"/>
        <v>29731.18775</v>
      </c>
      <c r="T632" s="8">
        <f t="shared" si="7"/>
        <v>124.3982751</v>
      </c>
      <c r="U632" s="9">
        <f t="shared" si="8"/>
        <v>3.019927654</v>
      </c>
    </row>
    <row r="633" hidden="1">
      <c r="A633" s="10" t="s">
        <v>852</v>
      </c>
      <c r="B633" s="10" t="s">
        <v>853</v>
      </c>
      <c r="C633" s="20"/>
      <c r="D633" s="10"/>
      <c r="E633" s="10" t="b">
        <v>1</v>
      </c>
      <c r="F633" s="10" t="b">
        <v>0</v>
      </c>
      <c r="G633" s="10" t="b">
        <v>0</v>
      </c>
      <c r="H633" s="10">
        <v>50.0</v>
      </c>
      <c r="I633" s="10">
        <v>10.0</v>
      </c>
      <c r="J633" s="10">
        <v>117.8</v>
      </c>
      <c r="K633" s="10">
        <v>132.5</v>
      </c>
      <c r="L633" s="10">
        <v>363.5</v>
      </c>
      <c r="M633" s="10">
        <v>10.0</v>
      </c>
      <c r="N633" s="11">
        <f t="shared" si="1"/>
        <v>60</v>
      </c>
      <c r="O633" s="11">
        <f t="shared" si="2"/>
        <v>114.6964328</v>
      </c>
      <c r="P633" s="12">
        <f t="shared" si="3"/>
        <v>1.122230398</v>
      </c>
      <c r="Q633" s="13">
        <f t="shared" ref="Q633:Q637" si="97">0.2*(8.17*POW(J633*M633,0.46))+0.8*(0.146*POW(J633*L633,0.639))</f>
        <v>148.6955277</v>
      </c>
      <c r="R633" s="14">
        <f t="shared" si="5"/>
        <v>4</v>
      </c>
      <c r="S633" s="14">
        <f t="shared" si="6"/>
        <v>743.4776385</v>
      </c>
      <c r="T633" s="14">
        <f t="shared" si="7"/>
        <v>5.611151988</v>
      </c>
      <c r="U633" s="15">
        <f t="shared" si="8"/>
        <v>2.478258795</v>
      </c>
    </row>
    <row r="634" hidden="1">
      <c r="A634" s="4" t="s">
        <v>854</v>
      </c>
      <c r="B634" s="4" t="s">
        <v>174</v>
      </c>
      <c r="C634" s="21"/>
      <c r="D634" s="4"/>
      <c r="E634" s="4" t="b">
        <v>1</v>
      </c>
      <c r="F634" s="4" t="b">
        <v>0</v>
      </c>
      <c r="G634" s="4" t="b">
        <v>0</v>
      </c>
      <c r="H634" s="4">
        <v>1130.0</v>
      </c>
      <c r="I634" s="4">
        <v>100.0</v>
      </c>
      <c r="J634" s="21">
        <f>415*1.1</f>
        <v>456.5</v>
      </c>
      <c r="K634" s="4">
        <v>224.0</v>
      </c>
      <c r="L634" s="4">
        <v>276.0</v>
      </c>
      <c r="M634" s="4">
        <v>4.13</v>
      </c>
      <c r="N634" s="5">
        <f t="shared" si="1"/>
        <v>1230</v>
      </c>
      <c r="O634" s="5">
        <f t="shared" si="2"/>
        <v>50.03645806</v>
      </c>
      <c r="P634" s="6">
        <f t="shared" si="3"/>
        <v>1.181183391</v>
      </c>
      <c r="Q634" s="7">
        <f t="shared" si="97"/>
        <v>264.5850795</v>
      </c>
      <c r="R634" s="8">
        <f t="shared" si="5"/>
        <v>4</v>
      </c>
      <c r="S634" s="8">
        <f t="shared" si="6"/>
        <v>1322.925398</v>
      </c>
      <c r="T634" s="8">
        <f t="shared" si="7"/>
        <v>5.905916953</v>
      </c>
      <c r="U634" s="9">
        <f t="shared" si="8"/>
        <v>0.2151098207</v>
      </c>
    </row>
    <row r="635" hidden="1">
      <c r="A635" s="10" t="s">
        <v>855</v>
      </c>
      <c r="B635" s="10" t="s">
        <v>853</v>
      </c>
      <c r="C635" s="20"/>
      <c r="D635" s="10"/>
      <c r="E635" s="10" t="b">
        <v>1</v>
      </c>
      <c r="F635" s="10" t="b">
        <v>0</v>
      </c>
      <c r="G635" s="10" t="b">
        <v>0</v>
      </c>
      <c r="H635" s="10">
        <v>50.0</v>
      </c>
      <c r="I635" s="10">
        <v>0.0</v>
      </c>
      <c r="J635" s="10">
        <v>117.8</v>
      </c>
      <c r="K635" s="10">
        <v>113.0</v>
      </c>
      <c r="L635" s="10">
        <v>310.0</v>
      </c>
      <c r="M635" s="10">
        <v>10.0</v>
      </c>
      <c r="N635" s="11">
        <f t="shared" si="1"/>
        <v>50</v>
      </c>
      <c r="O635" s="11">
        <f t="shared" si="2"/>
        <v>97.81658042</v>
      </c>
      <c r="P635" s="12">
        <f t="shared" si="3"/>
        <v>1.224783465</v>
      </c>
      <c r="Q635" s="13">
        <f t="shared" si="97"/>
        <v>138.4005316</v>
      </c>
      <c r="R635" s="14">
        <f t="shared" si="5"/>
        <v>4</v>
      </c>
      <c r="S635" s="14">
        <f t="shared" si="6"/>
        <v>692.0026578</v>
      </c>
      <c r="T635" s="14">
        <f t="shared" si="7"/>
        <v>6.123917325</v>
      </c>
      <c r="U635" s="15">
        <f t="shared" si="8"/>
        <v>2.768010631</v>
      </c>
    </row>
    <row r="636" hidden="1">
      <c r="A636" s="4" t="s">
        <v>856</v>
      </c>
      <c r="B636" s="4" t="s">
        <v>857</v>
      </c>
      <c r="C636" s="17"/>
      <c r="D636" s="4"/>
      <c r="E636" s="4" t="b">
        <v>1</v>
      </c>
      <c r="F636" s="4" t="b">
        <v>0</v>
      </c>
      <c r="G636" s="4" t="b">
        <v>0</v>
      </c>
      <c r="H636" s="4">
        <v>100.0</v>
      </c>
      <c r="I636" s="17"/>
      <c r="J636" s="4">
        <v>48.0</v>
      </c>
      <c r="K636" s="4">
        <v>45.77</v>
      </c>
      <c r="L636" s="4">
        <v>287.0</v>
      </c>
      <c r="M636" s="4">
        <v>5.47</v>
      </c>
      <c r="N636" s="5">
        <f t="shared" si="1"/>
        <v>100</v>
      </c>
      <c r="O636" s="5">
        <f t="shared" si="2"/>
        <v>97.23418944</v>
      </c>
      <c r="P636" s="6">
        <f t="shared" si="3"/>
        <v>1.589509916</v>
      </c>
      <c r="Q636" s="7">
        <f t="shared" si="97"/>
        <v>72.75186886</v>
      </c>
      <c r="R636" s="8">
        <f t="shared" si="5"/>
        <v>4</v>
      </c>
      <c r="S636" s="8">
        <f t="shared" si="6"/>
        <v>363.7593443</v>
      </c>
      <c r="T636" s="8">
        <f t="shared" si="7"/>
        <v>7.947549581</v>
      </c>
      <c r="U636" s="9">
        <f t="shared" si="8"/>
        <v>0.7275186886</v>
      </c>
    </row>
    <row r="637" hidden="1">
      <c r="A637" s="10" t="s">
        <v>858</v>
      </c>
      <c r="B637" s="10" t="s">
        <v>859</v>
      </c>
      <c r="C637" s="16"/>
      <c r="D637" s="10"/>
      <c r="E637" s="10" t="b">
        <v>1</v>
      </c>
      <c r="F637" s="10" t="b">
        <v>0</v>
      </c>
      <c r="G637" s="10" t="b">
        <v>0</v>
      </c>
      <c r="H637" s="16"/>
      <c r="I637" s="16"/>
      <c r="J637" s="10">
        <v>222.0</v>
      </c>
      <c r="K637" s="10">
        <v>117.68</v>
      </c>
      <c r="L637" s="10">
        <v>331.0</v>
      </c>
      <c r="M637" s="10">
        <v>14.71</v>
      </c>
      <c r="N637" s="11">
        <f t="shared" si="1"/>
        <v>0</v>
      </c>
      <c r="O637" s="11">
        <f t="shared" si="2"/>
        <v>54.05414576</v>
      </c>
      <c r="P637" s="12">
        <f t="shared" si="3"/>
        <v>1.851196009</v>
      </c>
      <c r="Q637" s="13">
        <f t="shared" si="97"/>
        <v>217.8487464</v>
      </c>
      <c r="R637" s="14">
        <f t="shared" si="5"/>
        <v>4</v>
      </c>
      <c r="S637" s="14">
        <f t="shared" si="6"/>
        <v>1089.243732</v>
      </c>
      <c r="T637" s="14">
        <f t="shared" si="7"/>
        <v>9.255980047</v>
      </c>
      <c r="U637" s="15" t="str">
        <f t="shared" si="8"/>
        <v>#N/A</v>
      </c>
    </row>
    <row r="638" hidden="1">
      <c r="A638" s="4" t="s">
        <v>860</v>
      </c>
      <c r="B638" s="4" t="s">
        <v>860</v>
      </c>
      <c r="C638" s="21"/>
      <c r="D638" s="4" t="b">
        <v>1</v>
      </c>
      <c r="E638" s="4" t="b">
        <v>1</v>
      </c>
      <c r="F638" s="4" t="b">
        <v>0</v>
      </c>
      <c r="G638" s="4" t="b">
        <v>1</v>
      </c>
      <c r="H638" s="21"/>
      <c r="I638" s="17"/>
      <c r="J638" s="4">
        <v>2500.0</v>
      </c>
      <c r="K638" s="4">
        <v>72.95</v>
      </c>
      <c r="L638" s="4">
        <v>875.0</v>
      </c>
      <c r="M638" s="4">
        <v>3.1</v>
      </c>
      <c r="N638" s="5">
        <f t="shared" si="1"/>
        <v>0</v>
      </c>
      <c r="O638" s="5">
        <f t="shared" si="2"/>
        <v>2.975531901</v>
      </c>
      <c r="P638" s="6">
        <f t="shared" si="3"/>
        <v>26.71634603</v>
      </c>
      <c r="Q638" s="7">
        <f>0.9*(0.00015*J638*L638*M638+797)+0.1*(43.1*POW(J638,0.549))</f>
        <v>1948.957443</v>
      </c>
      <c r="R638" s="8">
        <f t="shared" si="5"/>
        <v>4</v>
      </c>
      <c r="S638" s="8">
        <f t="shared" si="6"/>
        <v>9744.787213</v>
      </c>
      <c r="T638" s="8">
        <f t="shared" si="7"/>
        <v>133.5817301</v>
      </c>
      <c r="U638" s="9" t="str">
        <f t="shared" si="8"/>
        <v>#N/A</v>
      </c>
    </row>
    <row r="639" hidden="1">
      <c r="A639" s="10" t="s">
        <v>861</v>
      </c>
      <c r="B639" s="10" t="s">
        <v>862</v>
      </c>
      <c r="C639" s="16"/>
      <c r="D639" s="10"/>
      <c r="E639" s="10" t="b">
        <v>1</v>
      </c>
      <c r="F639" s="10" t="b">
        <v>0</v>
      </c>
      <c r="G639" s="10" t="b">
        <v>0</v>
      </c>
      <c r="H639" s="16"/>
      <c r="I639" s="16"/>
      <c r="J639" s="10">
        <v>42.0</v>
      </c>
      <c r="K639" s="10">
        <v>18.81</v>
      </c>
      <c r="L639" s="10">
        <v>313.0</v>
      </c>
      <c r="M639" s="10">
        <v>9.22</v>
      </c>
      <c r="N639" s="11">
        <f t="shared" si="1"/>
        <v>0</v>
      </c>
      <c r="O639" s="11">
        <f t="shared" si="2"/>
        <v>45.66871883</v>
      </c>
      <c r="P639" s="12">
        <f t="shared" si="3"/>
        <v>4.007395744</v>
      </c>
      <c r="Q639" s="13">
        <f>0.2*(8.17*POW(J639*M639,0.46))+0.8*(0.146*POW(J639*L639,0.639))</f>
        <v>75.37911394</v>
      </c>
      <c r="R639" s="14">
        <f t="shared" si="5"/>
        <v>4</v>
      </c>
      <c r="S639" s="14">
        <f t="shared" si="6"/>
        <v>376.8955697</v>
      </c>
      <c r="T639" s="14">
        <f t="shared" si="7"/>
        <v>20.03697872</v>
      </c>
      <c r="U639" s="15" t="str">
        <f t="shared" si="8"/>
        <v>#N/A</v>
      </c>
    </row>
    <row r="640" hidden="1">
      <c r="A640" s="4" t="s">
        <v>863</v>
      </c>
      <c r="B640" s="4" t="s">
        <v>863</v>
      </c>
      <c r="C640" s="21"/>
      <c r="D640" s="4" t="b">
        <v>1</v>
      </c>
      <c r="E640" s="4" t="b">
        <v>1</v>
      </c>
      <c r="F640" s="4" t="b">
        <v>0</v>
      </c>
      <c r="G640" s="4" t="b">
        <v>1</v>
      </c>
      <c r="H640" s="4">
        <v>1657.0</v>
      </c>
      <c r="I640" s="4">
        <v>0.0</v>
      </c>
      <c r="J640" s="4">
        <v>11330.0</v>
      </c>
      <c r="K640" s="4">
        <v>243.0</v>
      </c>
      <c r="L640" s="4">
        <v>848.0</v>
      </c>
      <c r="M640" s="4">
        <v>4.15</v>
      </c>
      <c r="N640" s="5">
        <f t="shared" si="1"/>
        <v>1657</v>
      </c>
      <c r="O640" s="5">
        <f t="shared" si="2"/>
        <v>2.187034766</v>
      </c>
      <c r="P640" s="6">
        <f t="shared" si="3"/>
        <v>28.08619181</v>
      </c>
      <c r="Q640" s="7">
        <f>0.9*(0.00015*J640*L640*M640+797)+0.1*(43.1*POW(J640,0.549))</f>
        <v>6824.944609</v>
      </c>
      <c r="R640" s="8">
        <f t="shared" si="5"/>
        <v>4</v>
      </c>
      <c r="S640" s="8">
        <f t="shared" si="6"/>
        <v>34124.72304</v>
      </c>
      <c r="T640" s="8">
        <f t="shared" si="7"/>
        <v>140.430959</v>
      </c>
      <c r="U640" s="9">
        <f t="shared" si="8"/>
        <v>4.118856131</v>
      </c>
    </row>
    <row r="641" hidden="1">
      <c r="A641" s="10" t="s">
        <v>864</v>
      </c>
      <c r="B641" s="10" t="s">
        <v>864</v>
      </c>
      <c r="C641" s="10">
        <v>1967.0</v>
      </c>
      <c r="D641" s="10"/>
      <c r="E641" s="10" t="b">
        <v>0</v>
      </c>
      <c r="F641" s="10" t="b">
        <v>1</v>
      </c>
      <c r="G641" s="10" t="b">
        <v>0</v>
      </c>
      <c r="H641" s="10">
        <v>300.0</v>
      </c>
      <c r="I641" s="10">
        <v>0.0</v>
      </c>
      <c r="J641" s="10">
        <v>35.0</v>
      </c>
      <c r="K641" s="10">
        <v>34.35</v>
      </c>
      <c r="L641" s="10">
        <v>278.0</v>
      </c>
      <c r="M641" s="16"/>
      <c r="N641" s="11">
        <f t="shared" si="1"/>
        <v>300</v>
      </c>
      <c r="O641" s="11">
        <f t="shared" si="2"/>
        <v>100.0778623</v>
      </c>
      <c r="P641" s="12">
        <f t="shared" si="3"/>
        <v>1.202043561</v>
      </c>
      <c r="Q641" s="13">
        <f t="shared" ref="Q641:Q649" si="98">0.2*(8.17*POW(J641*M641,0.46))+0.8*(0.146*POW(J641*L641,0.639))</f>
        <v>41.29019631</v>
      </c>
      <c r="R641" s="14">
        <f t="shared" si="5"/>
        <v>1.05</v>
      </c>
      <c r="S641" s="14">
        <f t="shared" si="6"/>
        <v>84.64490244</v>
      </c>
      <c r="T641" s="14">
        <f t="shared" si="7"/>
        <v>2.4641893</v>
      </c>
      <c r="U641" s="15">
        <f t="shared" si="8"/>
        <v>0.1376339877</v>
      </c>
    </row>
    <row r="642" hidden="1">
      <c r="A642" s="4" t="s">
        <v>865</v>
      </c>
      <c r="B642" s="4" t="s">
        <v>866</v>
      </c>
      <c r="C642" s="17"/>
      <c r="D642" s="4"/>
      <c r="E642" s="4" t="b">
        <v>1</v>
      </c>
      <c r="F642" s="4" t="b">
        <v>0</v>
      </c>
      <c r="G642" s="4" t="b">
        <v>0</v>
      </c>
      <c r="H642" s="17"/>
      <c r="I642" s="17"/>
      <c r="J642" s="4">
        <v>40.0</v>
      </c>
      <c r="K642" s="4">
        <v>16.37</v>
      </c>
      <c r="L642" s="4">
        <v>314.0</v>
      </c>
      <c r="M642" s="4">
        <v>8.3</v>
      </c>
      <c r="N642" s="5">
        <f t="shared" si="1"/>
        <v>0</v>
      </c>
      <c r="O642" s="5">
        <f t="shared" si="2"/>
        <v>41.73188589</v>
      </c>
      <c r="P642" s="6">
        <f t="shared" si="3"/>
        <v>4.411134762</v>
      </c>
      <c r="Q642" s="7">
        <f t="shared" si="98"/>
        <v>72.21027606</v>
      </c>
      <c r="R642" s="8">
        <f t="shared" si="5"/>
        <v>4</v>
      </c>
      <c r="S642" s="8">
        <f t="shared" si="6"/>
        <v>361.0513803</v>
      </c>
      <c r="T642" s="8">
        <f t="shared" si="7"/>
        <v>22.05567381</v>
      </c>
      <c r="U642" s="9" t="str">
        <f t="shared" si="8"/>
        <v>#N/A</v>
      </c>
    </row>
    <row r="643" hidden="1">
      <c r="A643" s="10" t="s">
        <v>867</v>
      </c>
      <c r="B643" s="10" t="s">
        <v>868</v>
      </c>
      <c r="C643" s="10"/>
      <c r="D643" s="10"/>
      <c r="E643" s="10" t="b">
        <v>1</v>
      </c>
      <c r="F643" s="10" t="b">
        <v>0</v>
      </c>
      <c r="G643" s="10" t="b">
        <v>0</v>
      </c>
      <c r="H643" s="10">
        <v>40.0</v>
      </c>
      <c r="I643" s="16"/>
      <c r="J643" s="10">
        <v>23.0</v>
      </c>
      <c r="K643" s="10">
        <v>3.92</v>
      </c>
      <c r="L643" s="10">
        <v>287.0</v>
      </c>
      <c r="M643" s="10">
        <v>0.88</v>
      </c>
      <c r="N643" s="11">
        <f t="shared" si="1"/>
        <v>40</v>
      </c>
      <c r="O643" s="11">
        <f t="shared" si="2"/>
        <v>17.37951106</v>
      </c>
      <c r="P643" s="12">
        <f t="shared" si="3"/>
        <v>9.883029002</v>
      </c>
      <c r="Q643" s="13">
        <f t="shared" si="98"/>
        <v>38.74147369</v>
      </c>
      <c r="R643" s="14">
        <f t="shared" si="5"/>
        <v>4</v>
      </c>
      <c r="S643" s="14">
        <f t="shared" si="6"/>
        <v>193.7073684</v>
      </c>
      <c r="T643" s="14">
        <f t="shared" si="7"/>
        <v>49.41514501</v>
      </c>
      <c r="U643" s="15">
        <f t="shared" si="8"/>
        <v>0.9685368422</v>
      </c>
    </row>
    <row r="644" hidden="1">
      <c r="A644" s="4" t="s">
        <v>869</v>
      </c>
      <c r="B644" s="4" t="s">
        <v>870</v>
      </c>
      <c r="C644" s="21"/>
      <c r="D644" s="4"/>
      <c r="E644" s="4" t="b">
        <v>0</v>
      </c>
      <c r="F644" s="4" t="b">
        <v>0</v>
      </c>
      <c r="G644" s="4" t="b">
        <v>0</v>
      </c>
      <c r="H644" s="4">
        <v>50.0</v>
      </c>
      <c r="I644" s="4">
        <v>0.0</v>
      </c>
      <c r="J644" s="4">
        <v>0.75</v>
      </c>
      <c r="K644" s="4">
        <v>0.445</v>
      </c>
      <c r="L644" s="4">
        <v>302.0</v>
      </c>
      <c r="M644" s="4">
        <v>1.61</v>
      </c>
      <c r="N644" s="5">
        <f t="shared" si="1"/>
        <v>50</v>
      </c>
      <c r="O644" s="5">
        <f t="shared" si="2"/>
        <v>60.50316179</v>
      </c>
      <c r="P644" s="6">
        <f t="shared" si="3"/>
        <v>12.39865643</v>
      </c>
      <c r="Q644" s="7">
        <f t="shared" si="98"/>
        <v>5.51740211</v>
      </c>
      <c r="R644" s="8">
        <f t="shared" si="5"/>
        <v>1.75</v>
      </c>
      <c r="S644" s="8">
        <f t="shared" si="6"/>
        <v>15.1728558</v>
      </c>
      <c r="T644" s="8">
        <f t="shared" si="7"/>
        <v>34.09630517</v>
      </c>
      <c r="U644" s="9">
        <f t="shared" si="8"/>
        <v>0.1103480422</v>
      </c>
    </row>
    <row r="645" hidden="1">
      <c r="A645" s="10" t="s">
        <v>871</v>
      </c>
      <c r="B645" s="10" t="s">
        <v>872</v>
      </c>
      <c r="C645" s="16"/>
      <c r="D645" s="10"/>
      <c r="E645" s="10" t="b">
        <v>1</v>
      </c>
      <c r="F645" s="10" t="b">
        <v>0</v>
      </c>
      <c r="G645" s="10" t="b">
        <v>0</v>
      </c>
      <c r="H645" s="16"/>
      <c r="I645" s="16"/>
      <c r="J645" s="10">
        <v>52.0</v>
      </c>
      <c r="K645" s="10">
        <v>4.38</v>
      </c>
      <c r="L645" s="10">
        <v>317.0</v>
      </c>
      <c r="M645" s="10">
        <v>3.92</v>
      </c>
      <c r="N645" s="11">
        <f t="shared" si="1"/>
        <v>0</v>
      </c>
      <c r="O645" s="11">
        <f t="shared" si="2"/>
        <v>8.589148077</v>
      </c>
      <c r="P645" s="12">
        <f t="shared" si="3"/>
        <v>17.50874548</v>
      </c>
      <c r="Q645" s="13">
        <f t="shared" si="98"/>
        <v>76.6883052</v>
      </c>
      <c r="R645" s="14">
        <f t="shared" si="5"/>
        <v>4</v>
      </c>
      <c r="S645" s="14">
        <f t="shared" si="6"/>
        <v>383.441526</v>
      </c>
      <c r="T645" s="14">
        <f t="shared" si="7"/>
        <v>87.54372739</v>
      </c>
      <c r="U645" s="15" t="str">
        <f t="shared" si="8"/>
        <v>#N/A</v>
      </c>
    </row>
    <row r="646" hidden="1">
      <c r="A646" s="4" t="s">
        <v>873</v>
      </c>
      <c r="B646" s="4" t="s">
        <v>874</v>
      </c>
      <c r="C646" s="17"/>
      <c r="D646" s="4"/>
      <c r="E646" s="4" t="b">
        <v>0</v>
      </c>
      <c r="F646" s="4" t="b">
        <v>0</v>
      </c>
      <c r="G646" s="4" t="b">
        <v>0</v>
      </c>
      <c r="H646" s="17"/>
      <c r="I646" s="17"/>
      <c r="J646" s="4">
        <v>38.5</v>
      </c>
      <c r="K646" s="4">
        <v>3.09</v>
      </c>
      <c r="L646" s="4">
        <v>293.7</v>
      </c>
      <c r="M646" s="4">
        <v>1.75</v>
      </c>
      <c r="N646" s="5">
        <f t="shared" si="1"/>
        <v>0</v>
      </c>
      <c r="O646" s="5">
        <f t="shared" si="2"/>
        <v>8.184215815</v>
      </c>
      <c r="P646" s="6">
        <f t="shared" si="3"/>
        <v>18.37681985</v>
      </c>
      <c r="Q646" s="7">
        <f t="shared" si="98"/>
        <v>56.78437335</v>
      </c>
      <c r="R646" s="8">
        <f t="shared" si="5"/>
        <v>1.75</v>
      </c>
      <c r="S646" s="8">
        <f t="shared" si="6"/>
        <v>156.1570267</v>
      </c>
      <c r="T646" s="8">
        <f t="shared" si="7"/>
        <v>50.5362546</v>
      </c>
      <c r="U646" s="9" t="str">
        <f t="shared" si="8"/>
        <v>#N/A</v>
      </c>
    </row>
    <row r="647" hidden="1">
      <c r="A647" s="10" t="s">
        <v>875</v>
      </c>
      <c r="B647" s="10" t="s">
        <v>471</v>
      </c>
      <c r="C647" s="16"/>
      <c r="D647" s="10"/>
      <c r="E647" s="10" t="b">
        <v>0</v>
      </c>
      <c r="F647" s="10" t="b">
        <v>0</v>
      </c>
      <c r="G647" s="10" t="b">
        <v>0</v>
      </c>
      <c r="H647" s="16"/>
      <c r="I647" s="10">
        <v>0.0</v>
      </c>
      <c r="J647" s="10">
        <v>3.4</v>
      </c>
      <c r="K647" s="10">
        <v>0.49</v>
      </c>
      <c r="L647" s="10">
        <v>300.0</v>
      </c>
      <c r="M647" s="10">
        <v>0.745</v>
      </c>
      <c r="N647" s="11">
        <f t="shared" si="1"/>
        <v>0</v>
      </c>
      <c r="O647" s="11">
        <f t="shared" si="2"/>
        <v>14.69591009</v>
      </c>
      <c r="P647" s="12">
        <f t="shared" si="3"/>
        <v>25.05440254</v>
      </c>
      <c r="Q647" s="13">
        <f t="shared" si="98"/>
        <v>12.27665725</v>
      </c>
      <c r="R647" s="14">
        <f t="shared" si="5"/>
        <v>1.75</v>
      </c>
      <c r="S647" s="14">
        <f t="shared" si="6"/>
        <v>33.76080743</v>
      </c>
      <c r="T647" s="14">
        <f t="shared" si="7"/>
        <v>68.899607</v>
      </c>
      <c r="U647" s="15" t="str">
        <f t="shared" si="8"/>
        <v>#N/A</v>
      </c>
    </row>
    <row r="648" hidden="1">
      <c r="A648" s="4" t="s">
        <v>876</v>
      </c>
      <c r="B648" s="4" t="s">
        <v>471</v>
      </c>
      <c r="C648" s="17"/>
      <c r="D648" s="4"/>
      <c r="E648" s="4" t="b">
        <v>0</v>
      </c>
      <c r="F648" s="4" t="b">
        <v>0</v>
      </c>
      <c r="G648" s="4" t="b">
        <v>0</v>
      </c>
      <c r="H648" s="17"/>
      <c r="I648" s="4">
        <v>0.0</v>
      </c>
      <c r="J648" s="4">
        <v>4.31</v>
      </c>
      <c r="K648" s="4">
        <v>0.49</v>
      </c>
      <c r="L648" s="4">
        <v>315.5</v>
      </c>
      <c r="M648" s="4">
        <v>0.745</v>
      </c>
      <c r="N648" s="5">
        <f t="shared" si="1"/>
        <v>0</v>
      </c>
      <c r="O648" s="5">
        <f t="shared" si="2"/>
        <v>11.59306132</v>
      </c>
      <c r="P648" s="6">
        <f t="shared" si="3"/>
        <v>29.66589534</v>
      </c>
      <c r="Q648" s="7">
        <f t="shared" si="98"/>
        <v>14.53628872</v>
      </c>
      <c r="R648" s="8">
        <f t="shared" si="5"/>
        <v>1.75</v>
      </c>
      <c r="S648" s="8">
        <f t="shared" si="6"/>
        <v>39.97479397</v>
      </c>
      <c r="T648" s="8">
        <f t="shared" si="7"/>
        <v>81.58121218</v>
      </c>
      <c r="U648" s="9" t="str">
        <f t="shared" si="8"/>
        <v>#N/A</v>
      </c>
    </row>
    <row r="649" hidden="1">
      <c r="A649" s="10" t="s">
        <v>877</v>
      </c>
      <c r="B649" s="10" t="s">
        <v>878</v>
      </c>
      <c r="C649" s="20"/>
      <c r="D649" s="10"/>
      <c r="E649" s="10" t="b">
        <v>0</v>
      </c>
      <c r="F649" s="10" t="b">
        <v>0</v>
      </c>
      <c r="G649" s="10" t="b">
        <v>0</v>
      </c>
      <c r="H649" s="10">
        <v>50.0</v>
      </c>
      <c r="I649" s="10">
        <v>0.0</v>
      </c>
      <c r="J649" s="10">
        <v>4.76</v>
      </c>
      <c r="K649" s="10">
        <v>0.4715</v>
      </c>
      <c r="L649" s="10">
        <v>322.0</v>
      </c>
      <c r="M649" s="10">
        <v>0.94</v>
      </c>
      <c r="N649" s="11">
        <f t="shared" si="1"/>
        <v>50</v>
      </c>
      <c r="O649" s="11">
        <f t="shared" si="2"/>
        <v>10.10076036</v>
      </c>
      <c r="P649" s="12">
        <f t="shared" si="3"/>
        <v>33.78675896</v>
      </c>
      <c r="Q649" s="13">
        <f t="shared" si="98"/>
        <v>15.93045685</v>
      </c>
      <c r="R649" s="14">
        <f t="shared" si="5"/>
        <v>1.75</v>
      </c>
      <c r="S649" s="14">
        <f t="shared" si="6"/>
        <v>43.80875634</v>
      </c>
      <c r="T649" s="14">
        <f t="shared" si="7"/>
        <v>92.91358715</v>
      </c>
      <c r="U649" s="15">
        <f t="shared" si="8"/>
        <v>0.318609137</v>
      </c>
    </row>
    <row r="650" hidden="1">
      <c r="A650" s="4" t="s">
        <v>879</v>
      </c>
      <c r="B650" s="4" t="s">
        <v>879</v>
      </c>
      <c r="C650" s="21"/>
      <c r="D650" s="4" t="b">
        <v>1</v>
      </c>
      <c r="E650" s="4" t="b">
        <v>1</v>
      </c>
      <c r="F650" s="4" t="b">
        <v>0</v>
      </c>
      <c r="G650" s="4" t="b">
        <v>1</v>
      </c>
      <c r="H650" s="4">
        <v>1646.0</v>
      </c>
      <c r="I650" s="4">
        <v>0.0</v>
      </c>
      <c r="J650" s="4">
        <v>14890.0</v>
      </c>
      <c r="K650" s="4">
        <v>220.0</v>
      </c>
      <c r="L650" s="4">
        <v>830.0</v>
      </c>
      <c r="M650" s="4">
        <v>3.61</v>
      </c>
      <c r="N650" s="5">
        <f t="shared" si="1"/>
        <v>1646</v>
      </c>
      <c r="O650" s="5">
        <f t="shared" si="2"/>
        <v>1.506632412</v>
      </c>
      <c r="P650" s="6">
        <f t="shared" si="3"/>
        <v>34.46580014</v>
      </c>
      <c r="Q650" s="7">
        <f>0.9*(0.00015*J650*L650*M650+797)+0.1*(43.1*POW(J650,0.549))</f>
        <v>7582.476031</v>
      </c>
      <c r="R650" s="8">
        <f t="shared" si="5"/>
        <v>4</v>
      </c>
      <c r="S650" s="8">
        <f t="shared" si="6"/>
        <v>37912.38016</v>
      </c>
      <c r="T650" s="8">
        <f t="shared" si="7"/>
        <v>172.3290007</v>
      </c>
      <c r="U650" s="9">
        <f t="shared" si="8"/>
        <v>4.606607552</v>
      </c>
    </row>
    <row r="651" hidden="1">
      <c r="A651" s="10" t="s">
        <v>880</v>
      </c>
      <c r="B651" s="10" t="s">
        <v>878</v>
      </c>
      <c r="C651" s="20"/>
      <c r="D651" s="10"/>
      <c r="E651" s="10" t="b">
        <v>0</v>
      </c>
      <c r="F651" s="10" t="b">
        <v>0</v>
      </c>
      <c r="G651" s="10" t="b">
        <v>0</v>
      </c>
      <c r="H651" s="10">
        <v>50.0</v>
      </c>
      <c r="I651" s="10">
        <v>10.0</v>
      </c>
      <c r="J651" s="10">
        <v>6.03</v>
      </c>
      <c r="K651" s="10">
        <v>0.556</v>
      </c>
      <c r="L651" s="10">
        <v>330.0</v>
      </c>
      <c r="M651" s="10">
        <v>1.06</v>
      </c>
      <c r="N651" s="11">
        <f t="shared" si="1"/>
        <v>60</v>
      </c>
      <c r="O651" s="11">
        <f t="shared" si="2"/>
        <v>9.402358421</v>
      </c>
      <c r="P651" s="12">
        <f t="shared" si="3"/>
        <v>33.83391004</v>
      </c>
      <c r="Q651" s="13">
        <f>0.2*(8.17*POW(J651*M651,0.46))+0.8*(0.146*POW(J651*L651,0.639))</f>
        <v>18.81165398</v>
      </c>
      <c r="R651" s="14">
        <f t="shared" si="5"/>
        <v>1.75</v>
      </c>
      <c r="S651" s="14">
        <f t="shared" si="6"/>
        <v>51.73204845</v>
      </c>
      <c r="T651" s="14">
        <f t="shared" si="7"/>
        <v>93.04325261</v>
      </c>
      <c r="U651" s="15">
        <f t="shared" si="8"/>
        <v>0.3135275664</v>
      </c>
    </row>
    <row r="652" hidden="1">
      <c r="A652" s="4" t="s">
        <v>881</v>
      </c>
      <c r="B652" s="4" t="s">
        <v>881</v>
      </c>
      <c r="C652" s="21"/>
      <c r="D652" s="4" t="b">
        <v>1</v>
      </c>
      <c r="E652" s="4" t="b">
        <v>1</v>
      </c>
      <c r="F652" s="4" t="b">
        <v>0</v>
      </c>
      <c r="G652" s="4" t="b">
        <v>1</v>
      </c>
      <c r="H652" s="21"/>
      <c r="I652" s="17"/>
      <c r="J652" s="4">
        <v>3670.0</v>
      </c>
      <c r="K652" s="4">
        <v>111.6</v>
      </c>
      <c r="L652" s="4">
        <v>894.0</v>
      </c>
      <c r="M652" s="4">
        <v>6.89</v>
      </c>
      <c r="N652" s="5">
        <f t="shared" si="1"/>
        <v>0</v>
      </c>
      <c r="O652" s="5">
        <f t="shared" si="2"/>
        <v>3.100826404</v>
      </c>
      <c r="P652" s="6">
        <f t="shared" si="3"/>
        <v>37.27128852</v>
      </c>
      <c r="Q652" s="7">
        <f>0.9*(0.00015*J652*L652*M652+797)+0.1*(43.1*POW(J652,0.549))</f>
        <v>4159.475798</v>
      </c>
      <c r="R652" s="8">
        <f t="shared" si="5"/>
        <v>4</v>
      </c>
      <c r="S652" s="8">
        <f t="shared" si="6"/>
        <v>20797.37899</v>
      </c>
      <c r="T652" s="8">
        <f t="shared" si="7"/>
        <v>186.3564426</v>
      </c>
      <c r="U652" s="9" t="str">
        <f t="shared" si="8"/>
        <v>#N/A</v>
      </c>
    </row>
    <row r="653" hidden="1">
      <c r="A653" s="10" t="s">
        <v>882</v>
      </c>
      <c r="B653" s="10" t="s">
        <v>878</v>
      </c>
      <c r="C653" s="20"/>
      <c r="D653" s="10"/>
      <c r="E653" s="10" t="b">
        <v>0</v>
      </c>
      <c r="F653" s="10" t="b">
        <v>0</v>
      </c>
      <c r="G653" s="10" t="b">
        <v>0</v>
      </c>
      <c r="H653" s="10">
        <v>50.0</v>
      </c>
      <c r="I653" s="10">
        <v>5.0</v>
      </c>
      <c r="J653" s="10">
        <v>6.03</v>
      </c>
      <c r="K653" s="10">
        <v>0.5026</v>
      </c>
      <c r="L653" s="10">
        <v>325.0</v>
      </c>
      <c r="M653" s="10">
        <v>1.06</v>
      </c>
      <c r="N653" s="11">
        <f t="shared" si="1"/>
        <v>55</v>
      </c>
      <c r="O653" s="11">
        <f t="shared" si="2"/>
        <v>8.499326155</v>
      </c>
      <c r="P653" s="12">
        <f t="shared" si="3"/>
        <v>37.13939459</v>
      </c>
      <c r="Q653" s="13">
        <f>0.2*(8.17*POW(J653*M653,0.46))+0.8*(0.146*POW(J653*L653,0.639))</f>
        <v>18.66625972</v>
      </c>
      <c r="R653" s="14">
        <f t="shared" si="5"/>
        <v>1.75</v>
      </c>
      <c r="S653" s="14">
        <f t="shared" si="6"/>
        <v>51.33221424</v>
      </c>
      <c r="T653" s="14">
        <f t="shared" si="7"/>
        <v>102.1333351</v>
      </c>
      <c r="U653" s="15">
        <f t="shared" si="8"/>
        <v>0.3393865404</v>
      </c>
    </row>
    <row r="654" hidden="1">
      <c r="A654" s="4" t="s">
        <v>883</v>
      </c>
      <c r="B654" s="4" t="s">
        <v>883</v>
      </c>
      <c r="C654" s="21"/>
      <c r="D654" s="4" t="b">
        <v>1</v>
      </c>
      <c r="E654" s="4" t="b">
        <v>1</v>
      </c>
      <c r="F654" s="4" t="b">
        <v>0</v>
      </c>
      <c r="G654" s="4" t="b">
        <v>1</v>
      </c>
      <c r="H654" s="4">
        <v>769.0</v>
      </c>
      <c r="I654" s="4">
        <v>0.0</v>
      </c>
      <c r="J654" s="4">
        <v>12080.0</v>
      </c>
      <c r="K654" s="4">
        <v>29.3</v>
      </c>
      <c r="L654" s="4">
        <v>768.0</v>
      </c>
      <c r="M654" s="4">
        <v>1.415</v>
      </c>
      <c r="N654" s="5">
        <f t="shared" si="1"/>
        <v>769</v>
      </c>
      <c r="O654" s="5">
        <f t="shared" si="2"/>
        <v>0.2473318291</v>
      </c>
      <c r="P654" s="6">
        <f t="shared" si="3"/>
        <v>110.5916853</v>
      </c>
      <c r="Q654" s="7">
        <f>0.9*(0.00015*J654*L654*M654+797)+0.1*(43.1*POW(J654,0.549))</f>
        <v>3240.33638</v>
      </c>
      <c r="R654" s="8">
        <f t="shared" si="5"/>
        <v>4</v>
      </c>
      <c r="S654" s="8">
        <f t="shared" si="6"/>
        <v>16201.6819</v>
      </c>
      <c r="T654" s="8">
        <f t="shared" si="7"/>
        <v>552.9584266</v>
      </c>
      <c r="U654" s="9">
        <f t="shared" si="8"/>
        <v>4.213701404</v>
      </c>
    </row>
    <row r="655" hidden="1">
      <c r="A655" s="10" t="s">
        <v>884</v>
      </c>
      <c r="B655" s="10" t="s">
        <v>471</v>
      </c>
      <c r="C655" s="16"/>
      <c r="D655" s="10"/>
      <c r="E655" s="10" t="b">
        <v>0</v>
      </c>
      <c r="F655" s="10" t="b">
        <v>0</v>
      </c>
      <c r="G655" s="10" t="b">
        <v>0</v>
      </c>
      <c r="H655" s="16"/>
      <c r="I655" s="10">
        <v>0.0</v>
      </c>
      <c r="J655" s="10">
        <v>5.44</v>
      </c>
      <c r="K655" s="10">
        <v>0.445</v>
      </c>
      <c r="L655" s="10">
        <v>322.2</v>
      </c>
      <c r="M655" s="10">
        <v>0.94</v>
      </c>
      <c r="N655" s="11">
        <f t="shared" si="1"/>
        <v>0</v>
      </c>
      <c r="O655" s="11">
        <f t="shared" si="2"/>
        <v>8.341428556</v>
      </c>
      <c r="P655" s="12">
        <f t="shared" si="3"/>
        <v>38.81161538</v>
      </c>
      <c r="Q655" s="13">
        <f>0.2*(8.17*POW(J655*M655,0.46))+0.8*(0.146*POW(J655*L655,0.639))</f>
        <v>17.27116884</v>
      </c>
      <c r="R655" s="14">
        <f t="shared" si="5"/>
        <v>1.75</v>
      </c>
      <c r="S655" s="14">
        <f t="shared" si="6"/>
        <v>47.49571432</v>
      </c>
      <c r="T655" s="14">
        <f t="shared" si="7"/>
        <v>106.7319423</v>
      </c>
      <c r="U655" s="15" t="str">
        <f t="shared" si="8"/>
        <v>#N/A</v>
      </c>
    </row>
    <row r="656" hidden="1">
      <c r="A656" s="4" t="s">
        <v>885</v>
      </c>
      <c r="B656" s="4" t="s">
        <v>886</v>
      </c>
      <c r="C656" s="21"/>
      <c r="D656" s="4" t="b">
        <v>1</v>
      </c>
      <c r="E656" s="4" t="b">
        <v>1</v>
      </c>
      <c r="F656" s="4" t="b">
        <v>0</v>
      </c>
      <c r="G656" s="4" t="b">
        <v>1</v>
      </c>
      <c r="H656" s="4">
        <v>12600.0</v>
      </c>
      <c r="I656" s="4">
        <v>0.0</v>
      </c>
      <c r="J656" s="4">
        <v>3629.0</v>
      </c>
      <c r="K656" s="4">
        <v>40.88</v>
      </c>
      <c r="L656" s="4">
        <v>1414.0</v>
      </c>
      <c r="M656" s="4">
        <v>10.0</v>
      </c>
      <c r="N656" s="5">
        <f t="shared" si="1"/>
        <v>12600</v>
      </c>
      <c r="O656" s="5">
        <f t="shared" si="2"/>
        <v>1.148691063</v>
      </c>
      <c r="P656" s="6">
        <f t="shared" si="3"/>
        <v>196.4938855</v>
      </c>
      <c r="Q656" s="7">
        <f>0.9*(0.00015*J656*L656*M656+797)+0.1*(43.1*POW(J656,0.549))</f>
        <v>8032.670039</v>
      </c>
      <c r="R656" s="8">
        <f t="shared" si="5"/>
        <v>4</v>
      </c>
      <c r="S656" s="8">
        <f t="shared" si="6"/>
        <v>40163.3502</v>
      </c>
      <c r="T656" s="8">
        <f t="shared" si="7"/>
        <v>982.4694275</v>
      </c>
      <c r="U656" s="9">
        <f t="shared" si="8"/>
        <v>0.6375134952</v>
      </c>
    </row>
    <row r="657" hidden="1">
      <c r="A657" s="10" t="s">
        <v>887</v>
      </c>
      <c r="B657" s="10" t="s">
        <v>471</v>
      </c>
      <c r="C657" s="16"/>
      <c r="D657" s="10"/>
      <c r="E657" s="10" t="b">
        <v>0</v>
      </c>
      <c r="F657" s="10" t="b">
        <v>0</v>
      </c>
      <c r="G657" s="10" t="b">
        <v>0</v>
      </c>
      <c r="H657" s="16"/>
      <c r="I657" s="10">
        <v>0.0</v>
      </c>
      <c r="J657" s="10">
        <v>5.44</v>
      </c>
      <c r="K657" s="10">
        <v>0.445</v>
      </c>
      <c r="L657" s="10">
        <v>329.0</v>
      </c>
      <c r="M657" s="10">
        <v>0.94</v>
      </c>
      <c r="N657" s="11">
        <f t="shared" si="1"/>
        <v>0</v>
      </c>
      <c r="O657" s="11">
        <f t="shared" si="2"/>
        <v>8.341428556</v>
      </c>
      <c r="P657" s="12">
        <f t="shared" si="3"/>
        <v>39.22854726</v>
      </c>
      <c r="Q657" s="13">
        <f>0.2*(8.17*POW(J657*M657,0.46))+0.8*(0.146*POW(J657*L657,0.639))</f>
        <v>17.45670353</v>
      </c>
      <c r="R657" s="14">
        <f t="shared" si="5"/>
        <v>1.75</v>
      </c>
      <c r="S657" s="14">
        <f t="shared" si="6"/>
        <v>48.00593471</v>
      </c>
      <c r="T657" s="14">
        <f t="shared" si="7"/>
        <v>107.878505</v>
      </c>
      <c r="U657" s="15" t="str">
        <f t="shared" si="8"/>
        <v>#N/A</v>
      </c>
    </row>
    <row r="658" hidden="1">
      <c r="A658" s="4" t="s">
        <v>888</v>
      </c>
      <c r="B658" s="4" t="s">
        <v>886</v>
      </c>
      <c r="C658" s="21"/>
      <c r="D658" s="4" t="b">
        <v>1</v>
      </c>
      <c r="E658" s="4" t="b">
        <v>1</v>
      </c>
      <c r="F658" s="4" t="b">
        <v>0</v>
      </c>
      <c r="G658" s="4" t="b">
        <v>1</v>
      </c>
      <c r="H658" s="4">
        <v>12600.0</v>
      </c>
      <c r="I658" s="4">
        <v>0.0</v>
      </c>
      <c r="J658" s="4">
        <v>3629.0</v>
      </c>
      <c r="K658" s="4">
        <v>39.03</v>
      </c>
      <c r="L658" s="4">
        <v>1350.0</v>
      </c>
      <c r="M658" s="4">
        <v>10.0</v>
      </c>
      <c r="N658" s="5">
        <f t="shared" si="1"/>
        <v>12600</v>
      </c>
      <c r="O658" s="5">
        <f t="shared" si="2"/>
        <v>1.096707734</v>
      </c>
      <c r="P658" s="6">
        <f t="shared" si="3"/>
        <v>197.7741337</v>
      </c>
      <c r="Q658" s="7">
        <f t="shared" ref="Q658:Q662" si="99">0.9*(0.00015*J658*L658*M658+797)+0.1*(43.1*POW(J658,0.549))</f>
        <v>7719.124439</v>
      </c>
      <c r="R658" s="8">
        <f t="shared" si="5"/>
        <v>4</v>
      </c>
      <c r="S658" s="8">
        <f t="shared" si="6"/>
        <v>38595.6222</v>
      </c>
      <c r="T658" s="8">
        <f t="shared" si="7"/>
        <v>988.8706686</v>
      </c>
      <c r="U658" s="9">
        <f t="shared" si="8"/>
        <v>0.6126289238</v>
      </c>
    </row>
    <row r="659" hidden="1">
      <c r="A659" s="10" t="s">
        <v>889</v>
      </c>
      <c r="B659" s="10" t="s">
        <v>889</v>
      </c>
      <c r="C659" s="20"/>
      <c r="D659" s="10" t="b">
        <v>1</v>
      </c>
      <c r="E659" s="10" t="b">
        <v>1</v>
      </c>
      <c r="F659" s="10" t="b">
        <v>0</v>
      </c>
      <c r="G659" s="10" t="b">
        <v>1</v>
      </c>
      <c r="H659" s="10">
        <v>18000.0</v>
      </c>
      <c r="I659" s="10">
        <v>0.0</v>
      </c>
      <c r="J659" s="10">
        <v>7424.0</v>
      </c>
      <c r="K659" s="10">
        <v>145.6</v>
      </c>
      <c r="L659" s="10">
        <v>1400.0</v>
      </c>
      <c r="M659" s="10">
        <v>20.0</v>
      </c>
      <c r="N659" s="11">
        <f t="shared" si="1"/>
        <v>18000</v>
      </c>
      <c r="O659" s="11">
        <f t="shared" si="2"/>
        <v>1.999874464</v>
      </c>
      <c r="P659" s="12">
        <f t="shared" si="3"/>
        <v>201.6122362</v>
      </c>
      <c r="Q659" s="13">
        <f t="shared" si="99"/>
        <v>29354.74159</v>
      </c>
      <c r="R659" s="14">
        <f t="shared" si="5"/>
        <v>4</v>
      </c>
      <c r="S659" s="14">
        <f t="shared" si="6"/>
        <v>146773.7079</v>
      </c>
      <c r="T659" s="14">
        <f t="shared" si="7"/>
        <v>1008.061181</v>
      </c>
      <c r="U659" s="15">
        <f t="shared" si="8"/>
        <v>1.630818977</v>
      </c>
    </row>
    <row r="660">
      <c r="A660" s="4" t="s">
        <v>890</v>
      </c>
      <c r="B660" s="4" t="s">
        <v>334</v>
      </c>
      <c r="C660" s="4">
        <v>1966.0</v>
      </c>
      <c r="D660" s="4" t="b">
        <v>1</v>
      </c>
      <c r="E660" s="4" t="b">
        <v>1</v>
      </c>
      <c r="F660" s="4" t="b">
        <v>0</v>
      </c>
      <c r="G660" s="4" t="b">
        <v>1</v>
      </c>
      <c r="H660" s="4">
        <v>1355.0</v>
      </c>
      <c r="I660" s="4">
        <v>150.0</v>
      </c>
      <c r="J660" s="22">
        <f t="shared" ref="J660:J662" si="100">1566.708*1.093</f>
        <v>1712.411844</v>
      </c>
      <c r="K660" s="4">
        <v>889.644</v>
      </c>
      <c r="L660" s="4">
        <v>418.0</v>
      </c>
      <c r="M660" s="4">
        <v>4.94</v>
      </c>
      <c r="N660" s="5">
        <f t="shared" si="1"/>
        <v>1505</v>
      </c>
      <c r="O660" s="5">
        <f t="shared" si="2"/>
        <v>52.97699914</v>
      </c>
      <c r="P660" s="6">
        <f t="shared" si="3"/>
        <v>1.631594066</v>
      </c>
      <c r="Q660" s="7">
        <f t="shared" si="99"/>
        <v>1451.537871</v>
      </c>
      <c r="R660" s="8">
        <f t="shared" si="5"/>
        <v>4</v>
      </c>
      <c r="S660" s="8">
        <f t="shared" si="6"/>
        <v>7257.689355</v>
      </c>
      <c r="T660" s="8">
        <f t="shared" si="7"/>
        <v>8.157970328</v>
      </c>
      <c r="U660" s="9">
        <f t="shared" si="8"/>
        <v>0.9644769906</v>
      </c>
    </row>
    <row r="661">
      <c r="A661" s="10" t="s">
        <v>891</v>
      </c>
      <c r="B661" s="10" t="s">
        <v>334</v>
      </c>
      <c r="C661" s="10">
        <v>1967.0</v>
      </c>
      <c r="D661" s="10" t="b">
        <v>1</v>
      </c>
      <c r="E661" s="10" t="b">
        <v>1</v>
      </c>
      <c r="F661" s="10" t="b">
        <v>0</v>
      </c>
      <c r="G661" s="10" t="b">
        <v>1</v>
      </c>
      <c r="H661" s="10">
        <v>1355.0</v>
      </c>
      <c r="I661" s="10">
        <v>155.0</v>
      </c>
      <c r="J661" s="23">
        <f t="shared" si="100"/>
        <v>1712.411844</v>
      </c>
      <c r="K661" s="10">
        <v>1000.8495</v>
      </c>
      <c r="L661" s="10">
        <v>424.4</v>
      </c>
      <c r="M661" s="10">
        <v>5.15</v>
      </c>
      <c r="N661" s="11">
        <f t="shared" si="1"/>
        <v>1510</v>
      </c>
      <c r="O661" s="11">
        <f t="shared" si="2"/>
        <v>59.59912404</v>
      </c>
      <c r="P661" s="12">
        <f t="shared" si="3"/>
        <v>1.478194287</v>
      </c>
      <c r="Q661" s="13">
        <f t="shared" si="99"/>
        <v>1479.450013</v>
      </c>
      <c r="R661" s="14">
        <f t="shared" si="5"/>
        <v>4</v>
      </c>
      <c r="S661" s="14">
        <f t="shared" si="6"/>
        <v>7397.250064</v>
      </c>
      <c r="T661" s="14">
        <f t="shared" si="7"/>
        <v>7.390971433</v>
      </c>
      <c r="U661" s="15">
        <f t="shared" si="8"/>
        <v>0.9797682204</v>
      </c>
    </row>
    <row r="662">
      <c r="A662" s="4" t="s">
        <v>892</v>
      </c>
      <c r="B662" s="4" t="s">
        <v>334</v>
      </c>
      <c r="C662" s="4">
        <v>1969.0</v>
      </c>
      <c r="D662" s="4" t="b">
        <v>1</v>
      </c>
      <c r="E662" s="4" t="b">
        <v>1</v>
      </c>
      <c r="F662" s="4" t="b">
        <v>0</v>
      </c>
      <c r="G662" s="4" t="b">
        <v>1</v>
      </c>
      <c r="H662" s="4">
        <v>1355.0</v>
      </c>
      <c r="I662" s="4">
        <v>160.0</v>
      </c>
      <c r="J662" s="22">
        <f t="shared" si="100"/>
        <v>1712.411844</v>
      </c>
      <c r="K662" s="4">
        <v>1023.0906</v>
      </c>
      <c r="L662" s="4">
        <v>425.0</v>
      </c>
      <c r="M662" s="4">
        <v>5.26</v>
      </c>
      <c r="N662" s="5">
        <f t="shared" si="1"/>
        <v>1515</v>
      </c>
      <c r="O662" s="5">
        <f t="shared" si="2"/>
        <v>60.92354902</v>
      </c>
      <c r="P662" s="6">
        <f t="shared" si="3"/>
        <v>1.45732138</v>
      </c>
      <c r="Q662" s="7">
        <f t="shared" si="99"/>
        <v>1490.971805</v>
      </c>
      <c r="R662" s="8">
        <f t="shared" si="5"/>
        <v>4</v>
      </c>
      <c r="S662" s="8">
        <f t="shared" si="6"/>
        <v>7454.859023</v>
      </c>
      <c r="T662" s="8">
        <f t="shared" si="7"/>
        <v>7.286606898</v>
      </c>
      <c r="U662" s="9">
        <f t="shared" si="8"/>
        <v>0.984139805</v>
      </c>
    </row>
    <row r="663">
      <c r="P663" s="24"/>
      <c r="Q663" s="25"/>
    </row>
    <row r="664">
      <c r="P664" s="24"/>
      <c r="Q664" s="25"/>
    </row>
    <row r="665">
      <c r="P665" s="24"/>
      <c r="Q665" s="25"/>
    </row>
    <row r="666">
      <c r="P666" s="24"/>
      <c r="Q666" s="25"/>
    </row>
    <row r="667">
      <c r="P667" s="24"/>
      <c r="Q667" s="25"/>
    </row>
    <row r="668">
      <c r="P668" s="24"/>
      <c r="Q668" s="25"/>
    </row>
    <row r="669">
      <c r="P669" s="24"/>
      <c r="Q669" s="25"/>
    </row>
    <row r="670">
      <c r="P670" s="24"/>
      <c r="Q670" s="25"/>
    </row>
    <row r="671">
      <c r="P671" s="24"/>
      <c r="Q671" s="25"/>
    </row>
    <row r="672">
      <c r="P672" s="24"/>
      <c r="Q672" s="25"/>
    </row>
    <row r="673">
      <c r="P673" s="24"/>
      <c r="Q673" s="25"/>
    </row>
    <row r="674">
      <c r="P674" s="24"/>
      <c r="Q674" s="25"/>
    </row>
    <row r="675">
      <c r="P675" s="24"/>
      <c r="Q675" s="25"/>
    </row>
    <row r="676">
      <c r="P676" s="24"/>
      <c r="Q676" s="25"/>
    </row>
    <row r="677">
      <c r="P677" s="24"/>
      <c r="Q677" s="25"/>
    </row>
    <row r="678">
      <c r="P678" s="24"/>
      <c r="Q678" s="25"/>
    </row>
    <row r="679">
      <c r="P679" s="24"/>
      <c r="Q679" s="25"/>
    </row>
    <row r="680">
      <c r="P680" s="24"/>
      <c r="Q680" s="25"/>
    </row>
    <row r="681">
      <c r="P681" s="24"/>
      <c r="Q681" s="25"/>
    </row>
    <row r="682">
      <c r="P682" s="24"/>
      <c r="Q682" s="25"/>
    </row>
    <row r="683">
      <c r="P683" s="24"/>
      <c r="Q683" s="25"/>
    </row>
    <row r="684">
      <c r="P684" s="24"/>
      <c r="Q684" s="25"/>
    </row>
    <row r="685">
      <c r="P685" s="24"/>
      <c r="Q685" s="25"/>
    </row>
    <row r="686">
      <c r="P686" s="24"/>
      <c r="Q686" s="25"/>
    </row>
    <row r="687">
      <c r="P687" s="24"/>
      <c r="Q687" s="25"/>
    </row>
    <row r="688">
      <c r="P688" s="24"/>
      <c r="Q688" s="25"/>
    </row>
    <row r="689">
      <c r="P689" s="24"/>
      <c r="Q689" s="25"/>
    </row>
    <row r="690">
      <c r="P690" s="24"/>
      <c r="Q690" s="25"/>
    </row>
    <row r="691">
      <c r="P691" s="24"/>
      <c r="Q691" s="25"/>
    </row>
    <row r="692">
      <c r="P692" s="24"/>
      <c r="Q692" s="25"/>
    </row>
    <row r="693">
      <c r="P693" s="24"/>
      <c r="Q693" s="25"/>
    </row>
    <row r="694">
      <c r="P694" s="24"/>
      <c r="Q694" s="25"/>
    </row>
    <row r="695">
      <c r="P695" s="24"/>
      <c r="Q695" s="25"/>
    </row>
    <row r="696">
      <c r="P696" s="24"/>
      <c r="Q696" s="25"/>
    </row>
    <row r="697">
      <c r="P697" s="24"/>
      <c r="Q697" s="25"/>
    </row>
    <row r="698">
      <c r="P698" s="24"/>
      <c r="Q698" s="25"/>
    </row>
    <row r="699">
      <c r="P699" s="24"/>
      <c r="Q699" s="25"/>
    </row>
    <row r="700">
      <c r="P700" s="24"/>
      <c r="Q700" s="25"/>
    </row>
    <row r="701">
      <c r="P701" s="24"/>
      <c r="Q701" s="25"/>
    </row>
    <row r="702">
      <c r="P702" s="24"/>
      <c r="Q702" s="25"/>
    </row>
    <row r="703">
      <c r="P703" s="24"/>
      <c r="Q703" s="25"/>
    </row>
    <row r="704">
      <c r="P704" s="24"/>
      <c r="Q704" s="25"/>
    </row>
    <row r="705">
      <c r="P705" s="24"/>
      <c r="Q705" s="25"/>
    </row>
    <row r="706">
      <c r="P706" s="24"/>
      <c r="Q706" s="25"/>
    </row>
    <row r="707">
      <c r="P707" s="24"/>
      <c r="Q707" s="25"/>
    </row>
    <row r="708">
      <c r="P708" s="24"/>
      <c r="Q708" s="25"/>
    </row>
    <row r="709">
      <c r="P709" s="24"/>
      <c r="Q709" s="25"/>
    </row>
    <row r="710">
      <c r="P710" s="24"/>
      <c r="Q710" s="25"/>
    </row>
    <row r="711">
      <c r="P711" s="24"/>
      <c r="Q711" s="25"/>
    </row>
    <row r="712">
      <c r="P712" s="24"/>
      <c r="Q712" s="25"/>
    </row>
    <row r="713">
      <c r="P713" s="24"/>
      <c r="Q713" s="25"/>
    </row>
    <row r="714">
      <c r="P714" s="24"/>
      <c r="Q714" s="25"/>
    </row>
    <row r="715">
      <c r="P715" s="24"/>
      <c r="Q715" s="25"/>
    </row>
    <row r="716">
      <c r="P716" s="24"/>
      <c r="Q716" s="25"/>
    </row>
    <row r="717">
      <c r="P717" s="24"/>
      <c r="Q717" s="25"/>
    </row>
    <row r="718">
      <c r="P718" s="24"/>
      <c r="Q718" s="25"/>
    </row>
    <row r="719">
      <c r="P719" s="24"/>
      <c r="Q719" s="25"/>
    </row>
    <row r="720">
      <c r="P720" s="24"/>
      <c r="Q720" s="25"/>
    </row>
    <row r="721">
      <c r="P721" s="24"/>
      <c r="Q721" s="25"/>
    </row>
    <row r="722">
      <c r="P722" s="24"/>
      <c r="Q722" s="25"/>
    </row>
    <row r="723">
      <c r="P723" s="24"/>
      <c r="Q723" s="25"/>
    </row>
    <row r="724">
      <c r="P724" s="24"/>
      <c r="Q724" s="25"/>
    </row>
    <row r="725">
      <c r="P725" s="24"/>
      <c r="Q725" s="25"/>
    </row>
    <row r="726">
      <c r="P726" s="24"/>
      <c r="Q726" s="25"/>
    </row>
    <row r="727">
      <c r="P727" s="24"/>
      <c r="Q727" s="25"/>
    </row>
    <row r="728">
      <c r="P728" s="24"/>
      <c r="Q728" s="25"/>
    </row>
    <row r="729">
      <c r="P729" s="24"/>
      <c r="Q729" s="25"/>
    </row>
    <row r="730">
      <c r="P730" s="24"/>
      <c r="Q730" s="25"/>
    </row>
    <row r="731">
      <c r="P731" s="24"/>
      <c r="Q731" s="25"/>
    </row>
    <row r="732">
      <c r="P732" s="24"/>
      <c r="Q732" s="25"/>
    </row>
    <row r="733">
      <c r="P733" s="24"/>
      <c r="Q733" s="25"/>
    </row>
    <row r="734">
      <c r="P734" s="24"/>
      <c r="Q734" s="25"/>
    </row>
    <row r="735">
      <c r="P735" s="24"/>
      <c r="Q735" s="25"/>
    </row>
    <row r="736">
      <c r="P736" s="24"/>
      <c r="Q736" s="25"/>
    </row>
    <row r="737">
      <c r="P737" s="24"/>
      <c r="Q737" s="25"/>
    </row>
    <row r="738">
      <c r="P738" s="24"/>
      <c r="Q738" s="25"/>
    </row>
    <row r="739">
      <c r="P739" s="24"/>
      <c r="Q739" s="25"/>
    </row>
    <row r="740">
      <c r="P740" s="24"/>
      <c r="Q740" s="25"/>
    </row>
    <row r="741">
      <c r="P741" s="24"/>
      <c r="Q741" s="25"/>
    </row>
    <row r="742">
      <c r="P742" s="24"/>
      <c r="Q742" s="25"/>
    </row>
    <row r="743">
      <c r="P743" s="24"/>
      <c r="Q743" s="25"/>
    </row>
    <row r="744">
      <c r="P744" s="24"/>
      <c r="Q744" s="25"/>
    </row>
    <row r="745">
      <c r="P745" s="24"/>
      <c r="Q745" s="25"/>
    </row>
    <row r="746">
      <c r="P746" s="24"/>
      <c r="Q746" s="25"/>
    </row>
    <row r="747">
      <c r="P747" s="24"/>
      <c r="Q747" s="25"/>
    </row>
    <row r="748">
      <c r="P748" s="24"/>
      <c r="Q748" s="25"/>
    </row>
    <row r="749">
      <c r="P749" s="24"/>
      <c r="Q749" s="25"/>
    </row>
    <row r="750">
      <c r="P750" s="24"/>
      <c r="Q750" s="25"/>
    </row>
    <row r="751">
      <c r="P751" s="24"/>
      <c r="Q751" s="25"/>
    </row>
    <row r="752">
      <c r="P752" s="24"/>
      <c r="Q752" s="25"/>
    </row>
    <row r="753">
      <c r="P753" s="24"/>
      <c r="Q753" s="25"/>
    </row>
    <row r="754">
      <c r="P754" s="24"/>
      <c r="Q754" s="25"/>
    </row>
    <row r="755">
      <c r="P755" s="24"/>
      <c r="Q755" s="25"/>
    </row>
    <row r="756">
      <c r="P756" s="24"/>
      <c r="Q756" s="25"/>
    </row>
    <row r="757">
      <c r="P757" s="24"/>
      <c r="Q757" s="25"/>
    </row>
    <row r="758">
      <c r="P758" s="24"/>
      <c r="Q758" s="25"/>
    </row>
    <row r="759">
      <c r="P759" s="24"/>
      <c r="Q759" s="25"/>
    </row>
    <row r="760">
      <c r="P760" s="24"/>
      <c r="Q760" s="25"/>
    </row>
    <row r="761">
      <c r="P761" s="24"/>
      <c r="Q761" s="25"/>
    </row>
    <row r="762">
      <c r="P762" s="24"/>
      <c r="Q762" s="25"/>
    </row>
    <row r="763">
      <c r="P763" s="24"/>
      <c r="Q763" s="25"/>
    </row>
    <row r="764">
      <c r="P764" s="24"/>
      <c r="Q764" s="25"/>
    </row>
    <row r="765">
      <c r="P765" s="24"/>
      <c r="Q765" s="25"/>
    </row>
    <row r="766">
      <c r="P766" s="24"/>
      <c r="Q766" s="25"/>
    </row>
    <row r="767">
      <c r="P767" s="24"/>
      <c r="Q767" s="25"/>
    </row>
    <row r="768">
      <c r="P768" s="24"/>
      <c r="Q768" s="25"/>
    </row>
    <row r="769">
      <c r="P769" s="24"/>
      <c r="Q769" s="25"/>
    </row>
    <row r="770">
      <c r="P770" s="24"/>
      <c r="Q770" s="25"/>
    </row>
    <row r="771">
      <c r="P771" s="24"/>
      <c r="Q771" s="25"/>
    </row>
    <row r="772">
      <c r="P772" s="24"/>
      <c r="Q772" s="25"/>
    </row>
    <row r="773">
      <c r="P773" s="24"/>
      <c r="Q773" s="25"/>
    </row>
    <row r="774">
      <c r="P774" s="24"/>
      <c r="Q774" s="25"/>
    </row>
    <row r="775">
      <c r="P775" s="24"/>
      <c r="Q775" s="25"/>
    </row>
    <row r="776">
      <c r="P776" s="24"/>
      <c r="Q776" s="25"/>
    </row>
    <row r="777">
      <c r="P777" s="24"/>
      <c r="Q777" s="25"/>
    </row>
    <row r="778">
      <c r="P778" s="24"/>
      <c r="Q778" s="25"/>
    </row>
    <row r="779">
      <c r="P779" s="24"/>
      <c r="Q779" s="25"/>
    </row>
    <row r="780">
      <c r="P780" s="24"/>
      <c r="Q780" s="25"/>
    </row>
    <row r="781">
      <c r="P781" s="24"/>
      <c r="Q781" s="25"/>
    </row>
    <row r="782">
      <c r="P782" s="24"/>
      <c r="Q782" s="25"/>
    </row>
    <row r="783">
      <c r="P783" s="24"/>
      <c r="Q783" s="25"/>
    </row>
    <row r="784">
      <c r="P784" s="24"/>
      <c r="Q784" s="25"/>
    </row>
    <row r="785">
      <c r="P785" s="24"/>
      <c r="Q785" s="25"/>
    </row>
    <row r="786">
      <c r="P786" s="24"/>
      <c r="Q786" s="25"/>
    </row>
    <row r="787">
      <c r="P787" s="24"/>
      <c r="Q787" s="25"/>
    </row>
    <row r="788">
      <c r="P788" s="24"/>
      <c r="Q788" s="25"/>
    </row>
    <row r="789">
      <c r="P789" s="24"/>
      <c r="Q789" s="25"/>
    </row>
    <row r="790">
      <c r="P790" s="24"/>
      <c r="Q790" s="25"/>
    </row>
    <row r="791">
      <c r="P791" s="24"/>
      <c r="Q791" s="25"/>
    </row>
    <row r="792">
      <c r="P792" s="24"/>
      <c r="Q792" s="25"/>
    </row>
    <row r="793">
      <c r="P793" s="24"/>
      <c r="Q793" s="25"/>
    </row>
    <row r="794">
      <c r="P794" s="24"/>
      <c r="Q794" s="25"/>
    </row>
    <row r="795">
      <c r="P795" s="24"/>
      <c r="Q795" s="25"/>
    </row>
    <row r="796">
      <c r="P796" s="24"/>
      <c r="Q796" s="25"/>
    </row>
    <row r="797">
      <c r="P797" s="24"/>
      <c r="Q797" s="25"/>
    </row>
    <row r="798">
      <c r="P798" s="24"/>
      <c r="Q798" s="25"/>
    </row>
    <row r="799">
      <c r="P799" s="24"/>
      <c r="Q799" s="25"/>
    </row>
    <row r="800">
      <c r="P800" s="24"/>
      <c r="Q800" s="25"/>
    </row>
    <row r="801">
      <c r="P801" s="24"/>
      <c r="Q801" s="25"/>
    </row>
    <row r="802">
      <c r="P802" s="24"/>
      <c r="Q802" s="25"/>
    </row>
    <row r="803">
      <c r="P803" s="24"/>
      <c r="Q803" s="25"/>
    </row>
    <row r="804">
      <c r="P804" s="24"/>
      <c r="Q804" s="25"/>
    </row>
    <row r="805">
      <c r="P805" s="24"/>
      <c r="Q805" s="25"/>
    </row>
    <row r="806">
      <c r="P806" s="24"/>
      <c r="Q806" s="25"/>
    </row>
    <row r="807">
      <c r="P807" s="24"/>
      <c r="Q807" s="25"/>
    </row>
    <row r="808">
      <c r="P808" s="24"/>
      <c r="Q808" s="25"/>
    </row>
    <row r="809">
      <c r="P809" s="24"/>
      <c r="Q809" s="25"/>
    </row>
    <row r="810">
      <c r="P810" s="24"/>
      <c r="Q810" s="25"/>
    </row>
    <row r="811">
      <c r="P811" s="24"/>
      <c r="Q811" s="25"/>
    </row>
    <row r="812">
      <c r="P812" s="24"/>
      <c r="Q812" s="25"/>
    </row>
    <row r="813">
      <c r="P813" s="24"/>
      <c r="Q813" s="25"/>
    </row>
    <row r="814">
      <c r="P814" s="24"/>
      <c r="Q814" s="25"/>
    </row>
    <row r="815">
      <c r="P815" s="24"/>
      <c r="Q815" s="25"/>
    </row>
    <row r="816">
      <c r="P816" s="24"/>
      <c r="Q816" s="25"/>
    </row>
    <row r="817">
      <c r="P817" s="24"/>
      <c r="Q817" s="25"/>
    </row>
    <row r="818">
      <c r="P818" s="24"/>
      <c r="Q818" s="25"/>
    </row>
    <row r="819">
      <c r="P819" s="24"/>
      <c r="Q819" s="25"/>
    </row>
    <row r="820">
      <c r="P820" s="24"/>
      <c r="Q820" s="25"/>
    </row>
    <row r="821">
      <c r="P821" s="24"/>
      <c r="Q821" s="25"/>
    </row>
    <row r="822">
      <c r="P822" s="24"/>
      <c r="Q822" s="25"/>
    </row>
    <row r="823">
      <c r="P823" s="24"/>
      <c r="Q823" s="25"/>
    </row>
    <row r="824">
      <c r="P824" s="24"/>
      <c r="Q824" s="25"/>
    </row>
    <row r="825">
      <c r="P825" s="24"/>
      <c r="Q825" s="25"/>
    </row>
    <row r="826">
      <c r="P826" s="24"/>
      <c r="Q826" s="25"/>
    </row>
    <row r="827">
      <c r="P827" s="24"/>
      <c r="Q827" s="25"/>
    </row>
    <row r="828">
      <c r="P828" s="24"/>
      <c r="Q828" s="25"/>
    </row>
    <row r="829">
      <c r="P829" s="24"/>
      <c r="Q829" s="25"/>
    </row>
    <row r="830">
      <c r="P830" s="24"/>
      <c r="Q830" s="25"/>
    </row>
    <row r="831">
      <c r="P831" s="24"/>
      <c r="Q831" s="25"/>
    </row>
    <row r="832">
      <c r="P832" s="24"/>
      <c r="Q832" s="25"/>
    </row>
    <row r="833">
      <c r="P833" s="24"/>
      <c r="Q833" s="25"/>
    </row>
    <row r="834">
      <c r="P834" s="24"/>
      <c r="Q834" s="25"/>
    </row>
    <row r="835">
      <c r="P835" s="24"/>
      <c r="Q835" s="25"/>
    </row>
    <row r="836">
      <c r="P836" s="24"/>
      <c r="Q836" s="25"/>
    </row>
    <row r="837">
      <c r="P837" s="24"/>
      <c r="Q837" s="25"/>
    </row>
    <row r="838">
      <c r="P838" s="24"/>
      <c r="Q838" s="25"/>
    </row>
    <row r="839">
      <c r="P839" s="24"/>
      <c r="Q839" s="25"/>
    </row>
    <row r="840">
      <c r="P840" s="24"/>
      <c r="Q840" s="25"/>
    </row>
    <row r="841">
      <c r="P841" s="24"/>
      <c r="Q841" s="25"/>
    </row>
    <row r="842">
      <c r="P842" s="24"/>
      <c r="Q842" s="25"/>
    </row>
    <row r="843">
      <c r="P843" s="24"/>
      <c r="Q843" s="25"/>
    </row>
    <row r="844">
      <c r="P844" s="24"/>
      <c r="Q844" s="25"/>
    </row>
    <row r="845">
      <c r="P845" s="24"/>
      <c r="Q845" s="25"/>
    </row>
    <row r="846">
      <c r="P846" s="24"/>
      <c r="Q846" s="25"/>
    </row>
    <row r="847">
      <c r="P847" s="24"/>
      <c r="Q847" s="25"/>
    </row>
    <row r="848">
      <c r="P848" s="24"/>
      <c r="Q848" s="25"/>
    </row>
    <row r="849">
      <c r="P849" s="24"/>
      <c r="Q849" s="25"/>
    </row>
    <row r="850">
      <c r="P850" s="24"/>
      <c r="Q850" s="25"/>
    </row>
    <row r="851">
      <c r="P851" s="24"/>
      <c r="Q851" s="25"/>
    </row>
    <row r="852">
      <c r="P852" s="24"/>
      <c r="Q852" s="25"/>
    </row>
    <row r="853">
      <c r="P853" s="24"/>
      <c r="Q853" s="25"/>
    </row>
    <row r="854">
      <c r="P854" s="24"/>
      <c r="Q854" s="25"/>
    </row>
    <row r="855">
      <c r="P855" s="24"/>
      <c r="Q855" s="25"/>
    </row>
    <row r="856">
      <c r="P856" s="24"/>
      <c r="Q856" s="25"/>
    </row>
    <row r="857">
      <c r="P857" s="24"/>
      <c r="Q857" s="25"/>
    </row>
    <row r="858">
      <c r="P858" s="24"/>
      <c r="Q858" s="25"/>
    </row>
    <row r="859">
      <c r="P859" s="24"/>
      <c r="Q859" s="25"/>
    </row>
    <row r="860">
      <c r="P860" s="24"/>
      <c r="Q860" s="25"/>
    </row>
    <row r="861">
      <c r="P861" s="24"/>
      <c r="Q861" s="25"/>
    </row>
    <row r="862">
      <c r="P862" s="24"/>
      <c r="Q862" s="25"/>
    </row>
    <row r="863">
      <c r="P863" s="24"/>
      <c r="Q863" s="25"/>
    </row>
    <row r="864">
      <c r="P864" s="24"/>
      <c r="Q864" s="25"/>
    </row>
    <row r="865">
      <c r="P865" s="24"/>
      <c r="Q865" s="25"/>
    </row>
    <row r="866">
      <c r="P866" s="24"/>
      <c r="Q866" s="25"/>
    </row>
    <row r="867">
      <c r="P867" s="24"/>
      <c r="Q867" s="25"/>
    </row>
    <row r="868">
      <c r="P868" s="24"/>
      <c r="Q868" s="25"/>
    </row>
    <row r="869">
      <c r="P869" s="24"/>
      <c r="Q869" s="25"/>
    </row>
    <row r="870">
      <c r="P870" s="24"/>
      <c r="Q870" s="25"/>
    </row>
    <row r="871">
      <c r="P871" s="24"/>
      <c r="Q871" s="25"/>
    </row>
    <row r="872">
      <c r="P872" s="24"/>
      <c r="Q872" s="25"/>
    </row>
    <row r="873">
      <c r="P873" s="24"/>
      <c r="Q873" s="25"/>
    </row>
    <row r="874">
      <c r="P874" s="24"/>
      <c r="Q874" s="25"/>
    </row>
    <row r="875">
      <c r="P875" s="24"/>
      <c r="Q875" s="25"/>
    </row>
    <row r="876">
      <c r="P876" s="24"/>
      <c r="Q876" s="25"/>
    </row>
    <row r="877">
      <c r="P877" s="24"/>
      <c r="Q877" s="25"/>
    </row>
    <row r="878">
      <c r="P878" s="24"/>
      <c r="Q878" s="25"/>
    </row>
    <row r="879">
      <c r="P879" s="24"/>
      <c r="Q879" s="25"/>
    </row>
    <row r="880">
      <c r="P880" s="24"/>
      <c r="Q880" s="25"/>
    </row>
    <row r="881">
      <c r="P881" s="24"/>
      <c r="Q881" s="25"/>
    </row>
    <row r="882">
      <c r="P882" s="24"/>
      <c r="Q882" s="25"/>
    </row>
    <row r="883">
      <c r="P883" s="24"/>
      <c r="Q883" s="25"/>
    </row>
    <row r="884">
      <c r="P884" s="24"/>
      <c r="Q884" s="25"/>
    </row>
    <row r="885">
      <c r="P885" s="24"/>
      <c r="Q885" s="25"/>
    </row>
    <row r="886">
      <c r="P886" s="24"/>
      <c r="Q886" s="25"/>
    </row>
    <row r="887">
      <c r="P887" s="24"/>
      <c r="Q887" s="25"/>
    </row>
    <row r="888">
      <c r="P888" s="24"/>
      <c r="Q888" s="25"/>
    </row>
    <row r="889">
      <c r="P889" s="24"/>
      <c r="Q889" s="25"/>
    </row>
    <row r="890">
      <c r="P890" s="24"/>
      <c r="Q890" s="25"/>
    </row>
    <row r="891">
      <c r="P891" s="24"/>
      <c r="Q891" s="25"/>
    </row>
    <row r="892">
      <c r="P892" s="24"/>
      <c r="Q892" s="25"/>
    </row>
    <row r="893">
      <c r="P893" s="24"/>
      <c r="Q893" s="25"/>
    </row>
    <row r="894">
      <c r="P894" s="24"/>
      <c r="Q894" s="25"/>
    </row>
    <row r="895">
      <c r="P895" s="24"/>
      <c r="Q895" s="25"/>
    </row>
    <row r="896">
      <c r="P896" s="24"/>
      <c r="Q896" s="25"/>
    </row>
    <row r="897">
      <c r="P897" s="24"/>
      <c r="Q897" s="25"/>
    </row>
    <row r="898">
      <c r="P898" s="24"/>
      <c r="Q898" s="25"/>
    </row>
    <row r="899">
      <c r="P899" s="24"/>
      <c r="Q899" s="25"/>
    </row>
    <row r="900">
      <c r="P900" s="24"/>
      <c r="Q900" s="25"/>
    </row>
    <row r="901">
      <c r="P901" s="24"/>
      <c r="Q901" s="25"/>
    </row>
    <row r="902">
      <c r="P902" s="24"/>
      <c r="Q902" s="25"/>
    </row>
    <row r="903">
      <c r="P903" s="24"/>
      <c r="Q903" s="25"/>
    </row>
    <row r="904">
      <c r="P904" s="24"/>
      <c r="Q904" s="25"/>
    </row>
    <row r="905">
      <c r="P905" s="24"/>
      <c r="Q905" s="25"/>
    </row>
    <row r="906">
      <c r="P906" s="24"/>
      <c r="Q906" s="25"/>
    </row>
    <row r="907">
      <c r="P907" s="24"/>
      <c r="Q907" s="25"/>
    </row>
    <row r="908">
      <c r="P908" s="24"/>
      <c r="Q908" s="25"/>
    </row>
    <row r="909">
      <c r="P909" s="24"/>
      <c r="Q909" s="25"/>
    </row>
    <row r="910">
      <c r="P910" s="24"/>
      <c r="Q910" s="25"/>
    </row>
    <row r="911">
      <c r="P911" s="24"/>
      <c r="Q911" s="25"/>
    </row>
    <row r="912">
      <c r="P912" s="24"/>
      <c r="Q912" s="25"/>
    </row>
    <row r="913">
      <c r="P913" s="24"/>
      <c r="Q913" s="25"/>
    </row>
    <row r="914">
      <c r="P914" s="24"/>
      <c r="Q914" s="25"/>
    </row>
    <row r="915">
      <c r="P915" s="24"/>
      <c r="Q915" s="25"/>
    </row>
    <row r="916">
      <c r="P916" s="24"/>
      <c r="Q916" s="25"/>
    </row>
    <row r="917">
      <c r="P917" s="24"/>
      <c r="Q917" s="25"/>
    </row>
    <row r="918">
      <c r="P918" s="24"/>
      <c r="Q918" s="25"/>
    </row>
    <row r="919">
      <c r="P919" s="24"/>
      <c r="Q919" s="25"/>
    </row>
    <row r="920">
      <c r="P920" s="24"/>
      <c r="Q920" s="25"/>
    </row>
    <row r="921">
      <c r="P921" s="24"/>
      <c r="Q921" s="25"/>
    </row>
    <row r="922">
      <c r="P922" s="24"/>
      <c r="Q922" s="25"/>
    </row>
    <row r="923">
      <c r="P923" s="24"/>
      <c r="Q923" s="25"/>
    </row>
    <row r="924">
      <c r="P924" s="24"/>
      <c r="Q924" s="25"/>
    </row>
    <row r="925">
      <c r="P925" s="24"/>
      <c r="Q925" s="25"/>
    </row>
    <row r="926">
      <c r="P926" s="24"/>
      <c r="Q926" s="25"/>
    </row>
    <row r="927">
      <c r="P927" s="24"/>
      <c r="Q927" s="25"/>
    </row>
    <row r="928">
      <c r="P928" s="24"/>
      <c r="Q928" s="25"/>
    </row>
    <row r="929">
      <c r="P929" s="24"/>
      <c r="Q929" s="25"/>
    </row>
    <row r="930">
      <c r="P930" s="24"/>
      <c r="Q930" s="25"/>
    </row>
    <row r="931">
      <c r="P931" s="24"/>
      <c r="Q931" s="25"/>
    </row>
    <row r="932">
      <c r="P932" s="24"/>
      <c r="Q932" s="25"/>
    </row>
    <row r="933">
      <c r="P933" s="24"/>
      <c r="Q933" s="25"/>
    </row>
    <row r="934">
      <c r="P934" s="24"/>
      <c r="Q934" s="25"/>
    </row>
    <row r="935">
      <c r="P935" s="24"/>
      <c r="Q935" s="25"/>
    </row>
    <row r="936">
      <c r="P936" s="24"/>
      <c r="Q936" s="25"/>
    </row>
    <row r="937">
      <c r="P937" s="24"/>
      <c r="Q937" s="25"/>
    </row>
    <row r="938">
      <c r="P938" s="24"/>
      <c r="Q938" s="25"/>
    </row>
    <row r="939">
      <c r="P939" s="24"/>
      <c r="Q939" s="25"/>
    </row>
    <row r="940">
      <c r="P940" s="24"/>
      <c r="Q940" s="25"/>
    </row>
    <row r="941">
      <c r="P941" s="24"/>
      <c r="Q941" s="25"/>
    </row>
    <row r="942">
      <c r="P942" s="24"/>
      <c r="Q942" s="25"/>
    </row>
    <row r="943">
      <c r="P943" s="24"/>
      <c r="Q943" s="25"/>
    </row>
    <row r="944">
      <c r="P944" s="24"/>
      <c r="Q944" s="25"/>
    </row>
    <row r="945">
      <c r="P945" s="24"/>
      <c r="Q945" s="25"/>
    </row>
    <row r="946">
      <c r="P946" s="24"/>
      <c r="Q946" s="25"/>
    </row>
    <row r="947">
      <c r="P947" s="24"/>
      <c r="Q947" s="25"/>
    </row>
    <row r="948">
      <c r="P948" s="24"/>
      <c r="Q948" s="25"/>
    </row>
    <row r="949">
      <c r="P949" s="24"/>
      <c r="Q949" s="25"/>
    </row>
    <row r="950">
      <c r="P950" s="24"/>
      <c r="Q950" s="25"/>
    </row>
    <row r="951">
      <c r="P951" s="24"/>
      <c r="Q951" s="25"/>
    </row>
    <row r="952">
      <c r="P952" s="24"/>
      <c r="Q952" s="25"/>
    </row>
    <row r="953">
      <c r="P953" s="24"/>
      <c r="Q953" s="25"/>
    </row>
    <row r="954">
      <c r="P954" s="24"/>
      <c r="Q954" s="25"/>
    </row>
    <row r="955">
      <c r="P955" s="24"/>
      <c r="Q955" s="25"/>
    </row>
    <row r="956">
      <c r="P956" s="24"/>
      <c r="Q956" s="25"/>
    </row>
    <row r="957">
      <c r="P957" s="24"/>
      <c r="Q957" s="25"/>
    </row>
    <row r="958">
      <c r="P958" s="24"/>
      <c r="Q958" s="25"/>
    </row>
    <row r="959">
      <c r="P959" s="24"/>
      <c r="Q959" s="25"/>
    </row>
    <row r="960">
      <c r="P960" s="24"/>
      <c r="Q960" s="25"/>
    </row>
    <row r="961">
      <c r="P961" s="24"/>
      <c r="Q961" s="25"/>
    </row>
    <row r="962">
      <c r="P962" s="24"/>
      <c r="Q962" s="25"/>
    </row>
    <row r="963">
      <c r="P963" s="24"/>
      <c r="Q963" s="25"/>
    </row>
    <row r="964">
      <c r="P964" s="24"/>
      <c r="Q964" s="25"/>
    </row>
    <row r="965">
      <c r="P965" s="24"/>
      <c r="Q965" s="25"/>
    </row>
    <row r="966">
      <c r="P966" s="24"/>
      <c r="Q966" s="25"/>
    </row>
    <row r="967">
      <c r="P967" s="24"/>
      <c r="Q967" s="25"/>
    </row>
    <row r="968">
      <c r="P968" s="24"/>
      <c r="Q968" s="25"/>
    </row>
    <row r="969">
      <c r="P969" s="24"/>
      <c r="Q969" s="25"/>
    </row>
    <row r="970">
      <c r="P970" s="24"/>
      <c r="Q970" s="25"/>
    </row>
    <row r="971">
      <c r="P971" s="24"/>
      <c r="Q971" s="25"/>
    </row>
    <row r="972">
      <c r="P972" s="24"/>
      <c r="Q972" s="25"/>
    </row>
    <row r="973">
      <c r="P973" s="24"/>
      <c r="Q973" s="25"/>
    </row>
    <row r="974">
      <c r="P974" s="24"/>
      <c r="Q974" s="25"/>
    </row>
    <row r="975">
      <c r="P975" s="24"/>
      <c r="Q975" s="25"/>
    </row>
    <row r="976">
      <c r="P976" s="24"/>
      <c r="Q976" s="25"/>
    </row>
    <row r="977">
      <c r="P977" s="24"/>
      <c r="Q977" s="25"/>
    </row>
    <row r="978">
      <c r="P978" s="24"/>
      <c r="Q978" s="25"/>
    </row>
    <row r="979">
      <c r="P979" s="24"/>
      <c r="Q979" s="25"/>
    </row>
    <row r="980">
      <c r="P980" s="24"/>
      <c r="Q980" s="25"/>
    </row>
    <row r="981">
      <c r="P981" s="24"/>
      <c r="Q981" s="25"/>
    </row>
    <row r="982">
      <c r="P982" s="24"/>
      <c r="Q982" s="25"/>
    </row>
    <row r="983">
      <c r="P983" s="24"/>
      <c r="Q983" s="25"/>
    </row>
    <row r="984">
      <c r="P984" s="24"/>
      <c r="Q984" s="25"/>
    </row>
    <row r="985">
      <c r="P985" s="24"/>
      <c r="Q985" s="25"/>
    </row>
    <row r="986">
      <c r="P986" s="24"/>
      <c r="Q986" s="25"/>
    </row>
    <row r="987">
      <c r="P987" s="24"/>
      <c r="Q987" s="25"/>
    </row>
    <row r="988">
      <c r="P988" s="24"/>
      <c r="Q988" s="25"/>
    </row>
    <row r="989">
      <c r="P989" s="24"/>
      <c r="Q989" s="25"/>
    </row>
    <row r="990">
      <c r="P990" s="24"/>
      <c r="Q990" s="25"/>
    </row>
    <row r="991">
      <c r="P991" s="24"/>
      <c r="Q991" s="25"/>
    </row>
    <row r="992">
      <c r="P992" s="24"/>
      <c r="Q992" s="25"/>
    </row>
    <row r="993">
      <c r="P993" s="24"/>
      <c r="Q993" s="25"/>
    </row>
    <row r="994">
      <c r="P994" s="24"/>
      <c r="Q994" s="25"/>
    </row>
    <row r="995">
      <c r="P995" s="24"/>
      <c r="Q995" s="25"/>
    </row>
    <row r="996">
      <c r="P996" s="24"/>
      <c r="Q996" s="25"/>
    </row>
    <row r="997">
      <c r="P997" s="24"/>
      <c r="Q997" s="25"/>
    </row>
    <row r="998">
      <c r="P998" s="24"/>
      <c r="Q998" s="25"/>
    </row>
    <row r="999">
      <c r="P999" s="24"/>
      <c r="Q999" s="25"/>
    </row>
    <row r="1000">
      <c r="P1000" s="24"/>
      <c r="Q1000" s="25"/>
    </row>
    <row r="1001">
      <c r="P1001" s="24"/>
      <c r="Q1001" s="25"/>
    </row>
    <row r="1002">
      <c r="P1002" s="24"/>
      <c r="Q1002" s="25"/>
    </row>
    <row r="1003">
      <c r="P1003" s="24"/>
      <c r="Q1003" s="25"/>
    </row>
    <row r="1004">
      <c r="P1004" s="24"/>
      <c r="Q1004" s="25"/>
    </row>
    <row r="1005">
      <c r="P1005" s="24"/>
      <c r="Q1005" s="25"/>
    </row>
    <row r="1006">
      <c r="P1006" s="24"/>
      <c r="Q1006" s="25"/>
    </row>
    <row r="1007">
      <c r="P1007" s="24"/>
      <c r="Q1007" s="25"/>
    </row>
  </sheetData>
  <autoFilter ref="$A$1:$U$662">
    <filterColumn colId="1">
      <filters>
        <filter val="Castor-120"/>
        <filter val="Star20"/>
        <filter val="Star27"/>
        <filter val="RSRM"/>
        <filter val="Castor-30XL"/>
        <filter val="Star17"/>
        <filter val="GCRC"/>
        <filter val="Altair-III"/>
        <filter val="Altair"/>
        <filter val="AJ260FL"/>
        <filter val="R103"/>
        <filter val="AJ60A"/>
        <filter val="Algol-II"/>
        <filter val="Viking"/>
        <filter val="Topaze"/>
        <filter val="SRMU"/>
        <filter val="Star37"/>
        <filter val="Star30"/>
        <filter val="Star13B"/>
        <filter val="Star6B"/>
        <filter val="Star37E"/>
        <filter val="Star5C"/>
        <filter val="Star5D"/>
        <filter val="Cajun"/>
        <filter val="AJ260SL"/>
        <filter val="Alcyone"/>
        <filter val="Star24C"/>
        <filter val="Star48B"/>
        <filter val="Dropt"/>
        <filter val="Star4G"/>
        <filter val="Star9"/>
        <filter val="Star8"/>
        <filter val="GEM-40"/>
        <filter val="UA1207"/>
        <filter val="UA1208"/>
        <filter val="UA1205"/>
        <filter val="UA1206"/>
        <filter val="Star3"/>
        <filter val="UA1204"/>
        <filter val="SIIUllageMotor"/>
        <filter val="Castor-4AXL"/>
        <filter val="Star15G"/>
        <filter val="BabySergeant"/>
        <filter val="GEM-46"/>
        <filter val="Antares-II"/>
        <filter val="GEM-60"/>
        <filter val="GEM-63"/>
        <filter val="15KS18000"/>
        <filter val="Nike-M5E1"/>
        <filter val="Star17A"/>
        <filter val="Rita"/>
        <filter val="J2"/>
        <filter val="RSRMV"/>
        <filter val="GEM-63XL"/>
        <filter val="Algol-I"/>
        <filter val="Waxwing"/>
        <filter val="Antares-I"/>
        <filter val="Castor-4A"/>
        <filter val="Castor-4"/>
        <filter val="Star63D"/>
        <filter val="Castor-2"/>
        <filter val="Castor-1"/>
        <filter val="EAP-241"/>
        <filter val="Rubis"/>
        <filter val="Altair-II"/>
        <filter val="Star37FM"/>
        <filter val="TinyTim"/>
        <filter val="M55"/>
        <filter val="Algol-III"/>
        <filter val="Castor-30B"/>
        <filter val="Castor-30A"/>
        <filter val="18KS7800"/>
        <filter val="ASRB"/>
      </filters>
    </filterColumn>
    <filterColumn colId="5">
      <filters>
        <filter val="FALSE"/>
      </filters>
    </filterColumn>
    <sortState ref="A1:U662">
      <sortCondition ref="C1:C662"/>
      <sortCondition ref="P1:P662"/>
      <sortCondition ref="B1:B662"/>
      <sortCondition ref="A1:A662"/>
      <sortCondition ref="O1:O662"/>
      <sortCondition ref="T1:T662"/>
      <sortCondition descending="1" ref="U1:U662"/>
      <sortCondition ref="Q1:Q662"/>
      <sortCondition descending="1" ref="J1:J662"/>
      <sortCondition descending="1" ref="L1:L662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15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>
      <c r="A2" s="4" t="s">
        <v>721</v>
      </c>
      <c r="B2" s="4" t="s">
        <v>721</v>
      </c>
      <c r="C2" s="21"/>
      <c r="D2" s="4"/>
      <c r="E2" s="4" t="b">
        <v>0</v>
      </c>
      <c r="F2" s="4" t="b">
        <v>0</v>
      </c>
      <c r="G2" s="4">
        <v>1500.0</v>
      </c>
      <c r="H2" s="4">
        <v>0.0</v>
      </c>
      <c r="I2" s="4">
        <v>7931.0</v>
      </c>
      <c r="J2" s="4">
        <v>6521.1</v>
      </c>
      <c r="K2" s="4">
        <v>289.8</v>
      </c>
      <c r="L2" s="4">
        <v>1.72</v>
      </c>
      <c r="M2" s="5">
        <f t="shared" ref="M2:M659" si="1">G2+H2</f>
        <v>1500</v>
      </c>
      <c r="N2" s="5">
        <f t="shared" ref="N2:N659" si="2">(J2*101.971621)/I2</f>
        <v>83.84404712</v>
      </c>
      <c r="O2" s="6">
        <f t="shared" ref="O2:O659" si="3">P2/J2</f>
        <v>0.238281315</v>
      </c>
      <c r="P2" s="7">
        <f t="shared" ref="P2:P4" si="4">0.2*(8.17*POW(I2*L2,0.46))+0.8*(0.252*J2+136)</f>
        <v>1553.856283</v>
      </c>
      <c r="Q2" s="8">
        <f t="shared" ref="Q2:Q659" si="5">IF(E2,4,1)*IF(F2,1.05,1)*IF(AND(NOT(E2),NOT(F2)),1.75,1)</f>
        <v>1.75</v>
      </c>
      <c r="R2" s="8">
        <f t="shared" ref="R2:R659" si="6">P2+P2*Q2</f>
        <v>4273.104779</v>
      </c>
      <c r="S2" s="8">
        <f t="shared" ref="S2:S659" si="7">R2/J2</f>
        <v>0.6552736162</v>
      </c>
      <c r="T2" s="9">
        <f t="shared" ref="T2:T659" si="8">IFERROR(P2/M2,#N/A)</f>
        <v>1.035904189</v>
      </c>
    </row>
    <row r="3">
      <c r="A3" s="10" t="s">
        <v>434</v>
      </c>
      <c r="B3" s="10" t="s">
        <v>434</v>
      </c>
      <c r="C3" s="10">
        <v>1977.0</v>
      </c>
      <c r="D3" s="10"/>
      <c r="E3" s="10" t="b">
        <v>1</v>
      </c>
      <c r="F3" s="10" t="b">
        <v>0</v>
      </c>
      <c r="G3" s="16"/>
      <c r="H3" s="10">
        <v>-800.0</v>
      </c>
      <c r="I3" s="10">
        <v>8390.0</v>
      </c>
      <c r="J3" s="10">
        <v>9189.6</v>
      </c>
      <c r="K3" s="10">
        <v>306.2</v>
      </c>
      <c r="L3" s="10">
        <v>8.0</v>
      </c>
      <c r="M3" s="11">
        <f t="shared" si="1"/>
        <v>-800</v>
      </c>
      <c r="N3" s="11">
        <f t="shared" si="2"/>
        <v>111.6899176</v>
      </c>
      <c r="O3" s="12">
        <f t="shared" si="3"/>
        <v>0.2429724554</v>
      </c>
      <c r="P3" s="13">
        <f t="shared" si="4"/>
        <v>2232.819676</v>
      </c>
      <c r="Q3" s="14">
        <f t="shared" si="5"/>
        <v>4</v>
      </c>
      <c r="R3" s="14">
        <f t="shared" si="6"/>
        <v>11164.09838</v>
      </c>
      <c r="S3" s="14">
        <f t="shared" si="7"/>
        <v>1.214862277</v>
      </c>
      <c r="T3" s="15">
        <f t="shared" si="8"/>
        <v>-2.791024595</v>
      </c>
    </row>
    <row r="4">
      <c r="A4" s="4" t="s">
        <v>435</v>
      </c>
      <c r="B4" s="4" t="s">
        <v>324</v>
      </c>
      <c r="C4" s="4">
        <v>1977.0</v>
      </c>
      <c r="D4" s="4"/>
      <c r="E4" s="4" t="b">
        <v>1</v>
      </c>
      <c r="F4" s="4" t="b">
        <v>0</v>
      </c>
      <c r="G4" s="4">
        <v>2100.0</v>
      </c>
      <c r="H4" s="4">
        <v>-260.0</v>
      </c>
      <c r="I4" s="4">
        <v>8618.0</v>
      </c>
      <c r="J4" s="4">
        <v>9189.6</v>
      </c>
      <c r="K4" s="4">
        <v>306.2</v>
      </c>
      <c r="L4" s="4">
        <v>8.0</v>
      </c>
      <c r="M4" s="5">
        <f t="shared" si="1"/>
        <v>1840</v>
      </c>
      <c r="N4" s="5">
        <f t="shared" si="2"/>
        <v>108.7350207</v>
      </c>
      <c r="O4" s="6">
        <f t="shared" si="3"/>
        <v>0.2433389637</v>
      </c>
      <c r="P4" s="7">
        <f t="shared" si="4"/>
        <v>2236.18774</v>
      </c>
      <c r="Q4" s="8">
        <f t="shared" si="5"/>
        <v>4</v>
      </c>
      <c r="R4" s="8">
        <f t="shared" si="6"/>
        <v>11180.9387</v>
      </c>
      <c r="S4" s="8">
        <f t="shared" si="7"/>
        <v>1.216694818</v>
      </c>
      <c r="T4" s="9">
        <f t="shared" si="8"/>
        <v>1.215319424</v>
      </c>
    </row>
    <row r="5" hidden="1">
      <c r="A5" s="10" t="s">
        <v>25</v>
      </c>
      <c r="B5" s="10" t="s">
        <v>26</v>
      </c>
      <c r="C5" s="10">
        <v>1950.0</v>
      </c>
      <c r="D5" s="10"/>
      <c r="E5" s="10" t="b">
        <v>0</v>
      </c>
      <c r="F5" s="10" t="b">
        <v>1</v>
      </c>
      <c r="G5" s="10">
        <v>30.0</v>
      </c>
      <c r="H5" s="10">
        <v>0.0</v>
      </c>
      <c r="I5" s="10">
        <v>117.9</v>
      </c>
      <c r="J5" s="10">
        <v>82.7</v>
      </c>
      <c r="K5" s="10">
        <v>198.8</v>
      </c>
      <c r="L5" s="10">
        <v>9.24</v>
      </c>
      <c r="M5" s="11">
        <f t="shared" si="1"/>
        <v>30</v>
      </c>
      <c r="N5" s="11">
        <f t="shared" si="2"/>
        <v>71.52716757</v>
      </c>
      <c r="O5" s="12">
        <f t="shared" si="3"/>
        <v>1.368639979</v>
      </c>
      <c r="P5" s="13">
        <f t="shared" ref="P5:P6" si="9">0.2*(8.17*POW(I5*L5,0.46))+0.8*(0.146*POW(I5*K5,0.639))</f>
        <v>113.1865263</v>
      </c>
      <c r="Q5" s="14">
        <f t="shared" si="5"/>
        <v>1.05</v>
      </c>
      <c r="R5" s="14">
        <f t="shared" si="6"/>
        <v>232.0323789</v>
      </c>
      <c r="S5" s="14">
        <f t="shared" si="7"/>
        <v>2.805711957</v>
      </c>
      <c r="T5" s="15">
        <f t="shared" si="8"/>
        <v>3.772884209</v>
      </c>
    </row>
    <row r="6" hidden="1">
      <c r="A6" s="4" t="s">
        <v>27</v>
      </c>
      <c r="B6" s="4" t="s">
        <v>28</v>
      </c>
      <c r="C6" s="4">
        <v>1955.0</v>
      </c>
      <c r="D6" s="4"/>
      <c r="E6" s="4" t="b">
        <v>0</v>
      </c>
      <c r="F6" s="4" t="b">
        <v>1</v>
      </c>
      <c r="G6" s="4">
        <v>35.0</v>
      </c>
      <c r="H6" s="4">
        <v>0.0</v>
      </c>
      <c r="I6" s="4">
        <v>27.21</v>
      </c>
      <c r="J6" s="4">
        <v>34.09</v>
      </c>
      <c r="K6" s="4">
        <v>238.8</v>
      </c>
      <c r="L6" s="4">
        <v>6.89</v>
      </c>
      <c r="M6" s="5">
        <f t="shared" si="1"/>
        <v>35</v>
      </c>
      <c r="N6" s="5">
        <f t="shared" si="2"/>
        <v>127.7549636</v>
      </c>
      <c r="O6" s="6">
        <f t="shared" si="3"/>
        <v>1.468104825</v>
      </c>
      <c r="P6" s="7">
        <f t="shared" si="9"/>
        <v>50.0476935</v>
      </c>
      <c r="Q6" s="8">
        <f t="shared" si="5"/>
        <v>1.05</v>
      </c>
      <c r="R6" s="8">
        <f t="shared" si="6"/>
        <v>102.5977717</v>
      </c>
      <c r="S6" s="8">
        <f t="shared" si="7"/>
        <v>3.009614892</v>
      </c>
      <c r="T6" s="9">
        <f t="shared" si="8"/>
        <v>1.4299341</v>
      </c>
    </row>
    <row r="7">
      <c r="A7" s="10" t="s">
        <v>718</v>
      </c>
      <c r="B7" s="10" t="s">
        <v>719</v>
      </c>
      <c r="C7" s="10">
        <v>2022.0</v>
      </c>
      <c r="D7" s="10"/>
      <c r="E7" s="10" t="b">
        <v>1</v>
      </c>
      <c r="F7" s="10" t="b">
        <v>0</v>
      </c>
      <c r="G7" s="10">
        <v>1488.0</v>
      </c>
      <c r="H7" s="10">
        <v>0.0</v>
      </c>
      <c r="I7" s="10">
        <v>9656.0</v>
      </c>
      <c r="J7" s="10">
        <v>8815.0</v>
      </c>
      <c r="K7" s="10">
        <v>299.0</v>
      </c>
      <c r="L7" s="10">
        <v>8.0</v>
      </c>
      <c r="M7" s="11">
        <f t="shared" si="1"/>
        <v>1488</v>
      </c>
      <c r="N7" s="11">
        <f t="shared" si="2"/>
        <v>93.09028988</v>
      </c>
      <c r="O7" s="12">
        <f t="shared" si="3"/>
        <v>0.2467867358</v>
      </c>
      <c r="P7" s="13">
        <f t="shared" ref="P7:P22" si="10">0.2*(8.17*POW(I7*L7,0.46))+0.8*(0.252*J7+136)</f>
        <v>2175.425076</v>
      </c>
      <c r="Q7" s="14">
        <f t="shared" si="5"/>
        <v>4</v>
      </c>
      <c r="R7" s="14">
        <f t="shared" si="6"/>
        <v>10877.12538</v>
      </c>
      <c r="S7" s="14">
        <f t="shared" si="7"/>
        <v>1.233933679</v>
      </c>
      <c r="T7" s="15">
        <f t="shared" si="8"/>
        <v>1.461979218</v>
      </c>
    </row>
    <row r="8">
      <c r="A8" s="4" t="s">
        <v>357</v>
      </c>
      <c r="B8" s="4" t="s">
        <v>324</v>
      </c>
      <c r="C8" s="4">
        <v>1969.0</v>
      </c>
      <c r="D8" s="4"/>
      <c r="E8" s="4" t="b">
        <v>1</v>
      </c>
      <c r="F8" s="4" t="b">
        <v>0</v>
      </c>
      <c r="G8" s="4">
        <v>2100.0</v>
      </c>
      <c r="H8" s="4">
        <v>0.0</v>
      </c>
      <c r="I8" s="4">
        <v>8444.0</v>
      </c>
      <c r="J8" s="4">
        <v>7895.01</v>
      </c>
      <c r="K8" s="4">
        <v>305.0</v>
      </c>
      <c r="L8" s="4">
        <v>6.77</v>
      </c>
      <c r="M8" s="5">
        <f t="shared" si="1"/>
        <v>2100</v>
      </c>
      <c r="N8" s="5">
        <f t="shared" si="2"/>
        <v>95.34189573</v>
      </c>
      <c r="O8" s="6">
        <f t="shared" si="3"/>
        <v>0.2473096376</v>
      </c>
      <c r="P8" s="7">
        <f t="shared" si="10"/>
        <v>1952.512062</v>
      </c>
      <c r="Q8" s="8">
        <f t="shared" si="5"/>
        <v>4</v>
      </c>
      <c r="R8" s="8">
        <f t="shared" si="6"/>
        <v>9762.560308</v>
      </c>
      <c r="S8" s="8">
        <f t="shared" si="7"/>
        <v>1.236548188</v>
      </c>
      <c r="T8" s="9">
        <f t="shared" si="8"/>
        <v>0.9297676484</v>
      </c>
    </row>
    <row r="9">
      <c r="A9" s="10" t="s">
        <v>323</v>
      </c>
      <c r="B9" s="10" t="s">
        <v>324</v>
      </c>
      <c r="C9" s="10">
        <v>1967.0</v>
      </c>
      <c r="D9" s="10"/>
      <c r="E9" s="10" t="b">
        <v>1</v>
      </c>
      <c r="F9" s="10" t="b">
        <v>0</v>
      </c>
      <c r="G9" s="10">
        <v>2100.0</v>
      </c>
      <c r="H9" s="10">
        <v>0.0</v>
      </c>
      <c r="I9" s="10">
        <v>8444.0</v>
      </c>
      <c r="J9" s="10">
        <v>7775.49</v>
      </c>
      <c r="K9" s="10">
        <v>301.0</v>
      </c>
      <c r="L9" s="10">
        <v>6.77</v>
      </c>
      <c r="M9" s="11">
        <f t="shared" si="1"/>
        <v>2100</v>
      </c>
      <c r="N9" s="11">
        <f t="shared" si="2"/>
        <v>93.89854564</v>
      </c>
      <c r="O9" s="12">
        <f t="shared" si="3"/>
        <v>0.2480122577</v>
      </c>
      <c r="P9" s="13">
        <f t="shared" si="10"/>
        <v>1928.41683</v>
      </c>
      <c r="Q9" s="14">
        <f t="shared" si="5"/>
        <v>4</v>
      </c>
      <c r="R9" s="14">
        <f t="shared" si="6"/>
        <v>9642.084148</v>
      </c>
      <c r="S9" s="14">
        <f t="shared" si="7"/>
        <v>1.240061289</v>
      </c>
      <c r="T9" s="15">
        <f t="shared" si="8"/>
        <v>0.9182937284</v>
      </c>
    </row>
    <row r="10">
      <c r="A10" s="4" t="s">
        <v>557</v>
      </c>
      <c r="B10" s="4" t="s">
        <v>557</v>
      </c>
      <c r="C10" s="4">
        <v>1996.0</v>
      </c>
      <c r="D10" s="4"/>
      <c r="E10" s="4" t="b">
        <v>1</v>
      </c>
      <c r="F10" s="4" t="b">
        <v>0</v>
      </c>
      <c r="G10" s="4">
        <v>1800.0</v>
      </c>
      <c r="H10" s="4">
        <v>0.0</v>
      </c>
      <c r="I10" s="4">
        <v>10958.0</v>
      </c>
      <c r="J10" s="4">
        <v>8896.4</v>
      </c>
      <c r="K10" s="4">
        <v>316.0</v>
      </c>
      <c r="L10" s="4">
        <v>13.79</v>
      </c>
      <c r="M10" s="5">
        <f t="shared" si="1"/>
        <v>1800</v>
      </c>
      <c r="N10" s="5">
        <f t="shared" si="2"/>
        <v>82.78703496</v>
      </c>
      <c r="O10" s="6">
        <f t="shared" si="3"/>
        <v>0.2581408861</v>
      </c>
      <c r="P10" s="7">
        <f t="shared" si="10"/>
        <v>2296.524579</v>
      </c>
      <c r="Q10" s="8">
        <f t="shared" si="5"/>
        <v>4</v>
      </c>
      <c r="R10" s="8">
        <f t="shared" si="6"/>
        <v>11482.6229</v>
      </c>
      <c r="S10" s="8">
        <f t="shared" si="7"/>
        <v>1.290704431</v>
      </c>
      <c r="T10" s="9">
        <f t="shared" si="8"/>
        <v>1.275846989</v>
      </c>
    </row>
    <row r="11">
      <c r="A11" s="10" t="s">
        <v>410</v>
      </c>
      <c r="B11" s="10" t="s">
        <v>411</v>
      </c>
      <c r="C11" s="10">
        <v>1974.0</v>
      </c>
      <c r="D11" s="10"/>
      <c r="E11" s="10" t="b">
        <v>1</v>
      </c>
      <c r="F11" s="10" t="b">
        <v>0</v>
      </c>
      <c r="G11" s="10">
        <v>4500.0</v>
      </c>
      <c r="H11" s="10">
        <v>500.0</v>
      </c>
      <c r="I11" s="10">
        <v>4470.0</v>
      </c>
      <c r="J11" s="10">
        <v>7159.0</v>
      </c>
      <c r="K11" s="10">
        <v>365.0</v>
      </c>
      <c r="L11" s="10">
        <v>26.08</v>
      </c>
      <c r="M11" s="11">
        <f t="shared" si="1"/>
        <v>5000</v>
      </c>
      <c r="N11" s="11">
        <f t="shared" si="2"/>
        <v>163.3142807</v>
      </c>
      <c r="O11" s="12">
        <f t="shared" si="3"/>
        <v>0.2656676872</v>
      </c>
      <c r="P11" s="13">
        <f t="shared" si="10"/>
        <v>1901.914973</v>
      </c>
      <c r="Q11" s="14">
        <f t="shared" si="5"/>
        <v>4</v>
      </c>
      <c r="R11" s="14">
        <f t="shared" si="6"/>
        <v>9509.574864</v>
      </c>
      <c r="S11" s="14">
        <f t="shared" si="7"/>
        <v>1.328338436</v>
      </c>
      <c r="T11" s="15">
        <f t="shared" si="8"/>
        <v>0.3803829946</v>
      </c>
    </row>
    <row r="12">
      <c r="A12" s="4" t="s">
        <v>425</v>
      </c>
      <c r="B12" s="4" t="s">
        <v>411</v>
      </c>
      <c r="C12" s="4">
        <v>1976.0</v>
      </c>
      <c r="D12" s="4"/>
      <c r="E12" s="4" t="b">
        <v>1</v>
      </c>
      <c r="F12" s="4" t="b">
        <v>0</v>
      </c>
      <c r="G12" s="4">
        <v>4500.0</v>
      </c>
      <c r="H12" s="4">
        <v>-500.0</v>
      </c>
      <c r="I12" s="4">
        <v>4800.0</v>
      </c>
      <c r="J12" s="4">
        <v>6325.3</v>
      </c>
      <c r="K12" s="4">
        <v>333.0</v>
      </c>
      <c r="L12" s="4">
        <v>20.0</v>
      </c>
      <c r="M12" s="5">
        <f t="shared" si="1"/>
        <v>4000</v>
      </c>
      <c r="N12" s="5">
        <f t="shared" si="2"/>
        <v>134.375228</v>
      </c>
      <c r="O12" s="6">
        <f t="shared" si="3"/>
        <v>0.269385059</v>
      </c>
      <c r="P12" s="7">
        <f t="shared" si="10"/>
        <v>1703.941313</v>
      </c>
      <c r="Q12" s="8">
        <f t="shared" si="5"/>
        <v>4</v>
      </c>
      <c r="R12" s="8">
        <f t="shared" si="6"/>
        <v>8519.706567</v>
      </c>
      <c r="S12" s="8">
        <f t="shared" si="7"/>
        <v>1.346925295</v>
      </c>
      <c r="T12" s="9">
        <f t="shared" si="8"/>
        <v>0.4259853284</v>
      </c>
    </row>
    <row r="13">
      <c r="A13" s="10" t="s">
        <v>412</v>
      </c>
      <c r="B13" s="10" t="s">
        <v>411</v>
      </c>
      <c r="C13" s="10">
        <v>1974.0</v>
      </c>
      <c r="D13" s="10"/>
      <c r="E13" s="10" t="b">
        <v>1</v>
      </c>
      <c r="F13" s="10" t="b">
        <v>0</v>
      </c>
      <c r="G13" s="10">
        <v>4500.0</v>
      </c>
      <c r="H13" s="10">
        <v>0.0</v>
      </c>
      <c r="I13" s="10">
        <v>4470.0</v>
      </c>
      <c r="J13" s="10">
        <v>6713.0</v>
      </c>
      <c r="K13" s="10">
        <v>322.0</v>
      </c>
      <c r="L13" s="10">
        <v>26.08</v>
      </c>
      <c r="M13" s="11">
        <f t="shared" si="1"/>
        <v>4500</v>
      </c>
      <c r="N13" s="11">
        <f t="shared" si="2"/>
        <v>153.139931</v>
      </c>
      <c r="O13" s="12">
        <f t="shared" si="3"/>
        <v>0.2699242325</v>
      </c>
      <c r="P13" s="13">
        <f t="shared" si="10"/>
        <v>1812.001373</v>
      </c>
      <c r="Q13" s="14">
        <f t="shared" si="5"/>
        <v>4</v>
      </c>
      <c r="R13" s="14">
        <f t="shared" si="6"/>
        <v>9060.006864</v>
      </c>
      <c r="S13" s="14">
        <f t="shared" si="7"/>
        <v>1.349621163</v>
      </c>
      <c r="T13" s="15">
        <f t="shared" si="8"/>
        <v>0.4026669717</v>
      </c>
    </row>
    <row r="14">
      <c r="A14" s="4" t="s">
        <v>564</v>
      </c>
      <c r="B14" s="4" t="s">
        <v>508</v>
      </c>
      <c r="C14" s="4">
        <v>1997.0</v>
      </c>
      <c r="D14" s="4"/>
      <c r="E14" s="4" t="b">
        <v>1</v>
      </c>
      <c r="F14" s="4" t="b">
        <v>0</v>
      </c>
      <c r="G14" s="4">
        <v>2004.0</v>
      </c>
      <c r="H14" s="4">
        <v>0.0</v>
      </c>
      <c r="I14" s="4">
        <v>9750.0</v>
      </c>
      <c r="J14" s="4">
        <v>8316.0</v>
      </c>
      <c r="K14" s="4">
        <v>337.4</v>
      </c>
      <c r="L14" s="4">
        <v>25.69</v>
      </c>
      <c r="M14" s="5">
        <f t="shared" si="1"/>
        <v>2004</v>
      </c>
      <c r="N14" s="5">
        <f t="shared" si="2"/>
        <v>86.97394874</v>
      </c>
      <c r="O14" s="6">
        <f t="shared" si="3"/>
        <v>0.2744928523</v>
      </c>
      <c r="P14" s="7">
        <f t="shared" si="10"/>
        <v>2282.68256</v>
      </c>
      <c r="Q14" s="8">
        <f t="shared" si="5"/>
        <v>4</v>
      </c>
      <c r="R14" s="8">
        <f t="shared" si="6"/>
        <v>11413.4128</v>
      </c>
      <c r="S14" s="8">
        <f t="shared" si="7"/>
        <v>1.372464262</v>
      </c>
      <c r="T14" s="9">
        <f t="shared" si="8"/>
        <v>1.139063154</v>
      </c>
    </row>
    <row r="15">
      <c r="A15" s="10" t="s">
        <v>513</v>
      </c>
      <c r="B15" s="10" t="s">
        <v>508</v>
      </c>
      <c r="C15" s="10">
        <v>1988.0</v>
      </c>
      <c r="D15" s="10"/>
      <c r="E15" s="10" t="b">
        <v>1</v>
      </c>
      <c r="F15" s="10" t="b">
        <v>0</v>
      </c>
      <c r="G15" s="10">
        <v>2004.0</v>
      </c>
      <c r="H15" s="10">
        <v>0.0</v>
      </c>
      <c r="I15" s="10">
        <v>9500.0</v>
      </c>
      <c r="J15" s="10">
        <v>7904.0</v>
      </c>
      <c r="K15" s="10">
        <v>337.2</v>
      </c>
      <c r="L15" s="10">
        <v>24.52</v>
      </c>
      <c r="M15" s="11">
        <f t="shared" si="1"/>
        <v>2004</v>
      </c>
      <c r="N15" s="11">
        <f t="shared" si="2"/>
        <v>84.84038867</v>
      </c>
      <c r="O15" s="12">
        <f t="shared" si="3"/>
        <v>0.2762259453</v>
      </c>
      <c r="P15" s="13">
        <f t="shared" si="10"/>
        <v>2183.289871</v>
      </c>
      <c r="Q15" s="14">
        <f t="shared" si="5"/>
        <v>4</v>
      </c>
      <c r="R15" s="14">
        <f t="shared" si="6"/>
        <v>10916.44936</v>
      </c>
      <c r="S15" s="14">
        <f t="shared" si="7"/>
        <v>1.381129726</v>
      </c>
      <c r="T15" s="15">
        <f t="shared" si="8"/>
        <v>1.089466004</v>
      </c>
    </row>
    <row r="16">
      <c r="A16" s="4" t="s">
        <v>507</v>
      </c>
      <c r="B16" s="4" t="s">
        <v>508</v>
      </c>
      <c r="C16" s="4">
        <v>1987.0</v>
      </c>
      <c r="D16" s="4"/>
      <c r="E16" s="4" t="b">
        <v>1</v>
      </c>
      <c r="F16" s="4" t="b">
        <v>0</v>
      </c>
      <c r="G16" s="4">
        <v>2004.0</v>
      </c>
      <c r="H16" s="4">
        <v>0.0</v>
      </c>
      <c r="I16" s="4">
        <v>9750.0</v>
      </c>
      <c r="J16" s="4">
        <v>7904.0</v>
      </c>
      <c r="K16" s="4">
        <v>337.1</v>
      </c>
      <c r="L16" s="4">
        <v>24.52</v>
      </c>
      <c r="M16" s="5">
        <f t="shared" si="1"/>
        <v>2004</v>
      </c>
      <c r="N16" s="5">
        <f t="shared" si="2"/>
        <v>82.66499409</v>
      </c>
      <c r="O16" s="6">
        <f t="shared" si="3"/>
        <v>0.2769575157</v>
      </c>
      <c r="P16" s="7">
        <f t="shared" si="10"/>
        <v>2189.072204</v>
      </c>
      <c r="Q16" s="8">
        <f t="shared" si="5"/>
        <v>4</v>
      </c>
      <c r="R16" s="8">
        <f t="shared" si="6"/>
        <v>10945.36102</v>
      </c>
      <c r="S16" s="8">
        <f t="shared" si="7"/>
        <v>1.384787578</v>
      </c>
      <c r="T16" s="9">
        <f t="shared" si="8"/>
        <v>1.092351399</v>
      </c>
    </row>
    <row r="17">
      <c r="A17" s="10" t="s">
        <v>592</v>
      </c>
      <c r="B17" s="10" t="s">
        <v>508</v>
      </c>
      <c r="C17" s="10">
        <v>2004.0</v>
      </c>
      <c r="D17" s="10"/>
      <c r="E17" s="10" t="b">
        <v>1</v>
      </c>
      <c r="F17" s="10" t="b">
        <v>0</v>
      </c>
      <c r="G17" s="10">
        <v>2004.0</v>
      </c>
      <c r="H17" s="10">
        <v>0.0</v>
      </c>
      <c r="I17" s="10">
        <v>9750.0</v>
      </c>
      <c r="J17" s="10">
        <v>7904.0</v>
      </c>
      <c r="K17" s="10">
        <v>337.2</v>
      </c>
      <c r="L17" s="10">
        <v>24.52</v>
      </c>
      <c r="M17" s="11">
        <f t="shared" si="1"/>
        <v>2004</v>
      </c>
      <c r="N17" s="11">
        <f t="shared" si="2"/>
        <v>82.66499409</v>
      </c>
      <c r="O17" s="12">
        <f t="shared" si="3"/>
        <v>0.2769575157</v>
      </c>
      <c r="P17" s="13">
        <f t="shared" si="10"/>
        <v>2189.072204</v>
      </c>
      <c r="Q17" s="14">
        <f t="shared" si="5"/>
        <v>4</v>
      </c>
      <c r="R17" s="14">
        <f t="shared" si="6"/>
        <v>10945.36102</v>
      </c>
      <c r="S17" s="14">
        <f t="shared" si="7"/>
        <v>1.384787578</v>
      </c>
      <c r="T17" s="15">
        <f t="shared" si="8"/>
        <v>1.092351399</v>
      </c>
    </row>
    <row r="18">
      <c r="A18" s="4" t="s">
        <v>633</v>
      </c>
      <c r="B18" s="4" t="s">
        <v>634</v>
      </c>
      <c r="C18" s="4">
        <v>2009.0</v>
      </c>
      <c r="D18" s="4"/>
      <c r="E18" s="4" t="b">
        <v>1</v>
      </c>
      <c r="F18" s="4" t="b">
        <v>0</v>
      </c>
      <c r="G18" s="4">
        <v>2700.0</v>
      </c>
      <c r="H18" s="4">
        <v>0.0</v>
      </c>
      <c r="I18" s="4">
        <v>5125.0</v>
      </c>
      <c r="J18" s="4">
        <v>5323.0</v>
      </c>
      <c r="K18" s="4">
        <v>327.0</v>
      </c>
      <c r="L18" s="4">
        <v>17.7</v>
      </c>
      <c r="M18" s="5">
        <f t="shared" si="1"/>
        <v>2700</v>
      </c>
      <c r="N18" s="5">
        <f t="shared" si="2"/>
        <v>105.9112075</v>
      </c>
      <c r="O18" s="6">
        <f t="shared" si="3"/>
        <v>0.2806024874</v>
      </c>
      <c r="P18" s="7">
        <f t="shared" si="10"/>
        <v>1493.647041</v>
      </c>
      <c r="Q18" s="8">
        <f t="shared" si="5"/>
        <v>4</v>
      </c>
      <c r="R18" s="8">
        <f t="shared" si="6"/>
        <v>7468.235203</v>
      </c>
      <c r="S18" s="8">
        <f t="shared" si="7"/>
        <v>1.403012437</v>
      </c>
      <c r="T18" s="9">
        <f t="shared" si="8"/>
        <v>0.5532026076</v>
      </c>
    </row>
    <row r="19">
      <c r="A19" s="10" t="s">
        <v>474</v>
      </c>
      <c r="B19" s="10" t="s">
        <v>258</v>
      </c>
      <c r="C19" s="10">
        <v>1976.0</v>
      </c>
      <c r="D19" s="10" t="b">
        <v>0</v>
      </c>
      <c r="E19" s="10" t="b">
        <v>1</v>
      </c>
      <c r="F19" s="10" t="b">
        <v>0</v>
      </c>
      <c r="G19" s="10"/>
      <c r="H19" s="10"/>
      <c r="I19" s="10">
        <v>1814.4</v>
      </c>
      <c r="J19" s="10">
        <v>2828.57</v>
      </c>
      <c r="K19" s="10">
        <v>292.0</v>
      </c>
      <c r="L19" s="10">
        <v>6.45</v>
      </c>
      <c r="M19" s="11">
        <f t="shared" si="1"/>
        <v>0</v>
      </c>
      <c r="N19" s="11">
        <f t="shared" si="2"/>
        <v>158.9692835</v>
      </c>
      <c r="O19" s="12">
        <f t="shared" si="3"/>
        <v>0.2830281791</v>
      </c>
      <c r="P19" s="13">
        <f t="shared" si="10"/>
        <v>800.5650165</v>
      </c>
      <c r="Q19" s="14">
        <f t="shared" si="5"/>
        <v>4</v>
      </c>
      <c r="R19" s="14">
        <f t="shared" si="6"/>
        <v>4002.825083</v>
      </c>
      <c r="S19" s="14">
        <f t="shared" si="7"/>
        <v>1.415140895</v>
      </c>
      <c r="T19" s="15" t="str">
        <f t="shared" si="8"/>
        <v>#N/A</v>
      </c>
    </row>
    <row r="20">
      <c r="A20" s="4" t="s">
        <v>427</v>
      </c>
      <c r="B20" s="4" t="s">
        <v>258</v>
      </c>
      <c r="C20" s="4">
        <v>1976.0</v>
      </c>
      <c r="D20" s="4"/>
      <c r="E20" s="4" t="b">
        <v>1</v>
      </c>
      <c r="F20" s="4" t="b">
        <v>0</v>
      </c>
      <c r="G20" s="4">
        <v>600.0</v>
      </c>
      <c r="H20" s="4">
        <v>50.0</v>
      </c>
      <c r="I20" s="4">
        <v>1800.0</v>
      </c>
      <c r="J20" s="4">
        <v>2662.6</v>
      </c>
      <c r="K20" s="4">
        <v>301.0</v>
      </c>
      <c r="L20" s="4">
        <v>5.45</v>
      </c>
      <c r="M20" s="5">
        <f t="shared" si="1"/>
        <v>650</v>
      </c>
      <c r="N20" s="5">
        <f t="shared" si="2"/>
        <v>150.8386878</v>
      </c>
      <c r="O20" s="6">
        <f t="shared" si="3"/>
        <v>0.2845460104</v>
      </c>
      <c r="P20" s="7">
        <f t="shared" si="10"/>
        <v>757.6322072</v>
      </c>
      <c r="Q20" s="8">
        <f t="shared" si="5"/>
        <v>4</v>
      </c>
      <c r="R20" s="8">
        <f t="shared" si="6"/>
        <v>3788.161036</v>
      </c>
      <c r="S20" s="8">
        <f t="shared" si="7"/>
        <v>1.422730052</v>
      </c>
      <c r="T20" s="9">
        <f t="shared" si="8"/>
        <v>1.165588011</v>
      </c>
    </row>
    <row r="21">
      <c r="A21" s="10" t="s">
        <v>726</v>
      </c>
      <c r="B21" s="10" t="s">
        <v>727</v>
      </c>
      <c r="C21" s="10">
        <v>2020.0</v>
      </c>
      <c r="D21" s="10"/>
      <c r="E21" s="10" t="b">
        <v>1</v>
      </c>
      <c r="F21" s="10" t="b">
        <v>0</v>
      </c>
      <c r="G21" s="10">
        <v>1800.0</v>
      </c>
      <c r="H21" s="10">
        <v>0.0</v>
      </c>
      <c r="I21" s="10">
        <v>2675.0</v>
      </c>
      <c r="J21" s="10">
        <v>3831.0</v>
      </c>
      <c r="K21" s="10">
        <v>358.0</v>
      </c>
      <c r="L21" s="10">
        <v>16.6</v>
      </c>
      <c r="M21" s="11">
        <f t="shared" si="1"/>
        <v>1800</v>
      </c>
      <c r="N21" s="11">
        <f t="shared" si="2"/>
        <v>146.0386094</v>
      </c>
      <c r="O21" s="12">
        <f t="shared" si="3"/>
        <v>0.2885811359</v>
      </c>
      <c r="P21" s="13">
        <f t="shared" si="10"/>
        <v>1105.554332</v>
      </c>
      <c r="Q21" s="14">
        <f t="shared" si="5"/>
        <v>4</v>
      </c>
      <c r="R21" s="14">
        <f t="shared" si="6"/>
        <v>5527.771658</v>
      </c>
      <c r="S21" s="14">
        <f t="shared" si="7"/>
        <v>1.442905679</v>
      </c>
      <c r="T21" s="15">
        <f t="shared" si="8"/>
        <v>0.6141968509</v>
      </c>
    </row>
    <row r="22">
      <c r="A22" s="4" t="s">
        <v>552</v>
      </c>
      <c r="B22" s="4" t="s">
        <v>553</v>
      </c>
      <c r="C22" s="4">
        <v>1995.0</v>
      </c>
      <c r="D22" s="4"/>
      <c r="E22" s="4" t="b">
        <v>1</v>
      </c>
      <c r="F22" s="4" t="b">
        <v>0</v>
      </c>
      <c r="G22" s="4">
        <v>2200.0</v>
      </c>
      <c r="H22" s="4">
        <v>0.0</v>
      </c>
      <c r="I22" s="4">
        <v>3062.0</v>
      </c>
      <c r="J22" s="4">
        <v>3275.0</v>
      </c>
      <c r="K22" s="4">
        <v>316.0</v>
      </c>
      <c r="L22" s="4">
        <v>8.79</v>
      </c>
      <c r="M22" s="5">
        <f t="shared" si="1"/>
        <v>2200</v>
      </c>
      <c r="N22" s="5">
        <f t="shared" si="2"/>
        <v>109.0650094</v>
      </c>
      <c r="O22" s="6">
        <f t="shared" si="3"/>
        <v>0.2892513342</v>
      </c>
      <c r="P22" s="7">
        <f t="shared" si="10"/>
        <v>947.2981194</v>
      </c>
      <c r="Q22" s="8">
        <f t="shared" si="5"/>
        <v>4</v>
      </c>
      <c r="R22" s="8">
        <f t="shared" si="6"/>
        <v>4736.490597</v>
      </c>
      <c r="S22" s="8">
        <f t="shared" si="7"/>
        <v>1.446256671</v>
      </c>
      <c r="T22" s="9">
        <f t="shared" si="8"/>
        <v>0.4305900543</v>
      </c>
    </row>
    <row r="23" hidden="1">
      <c r="A23" s="10" t="s">
        <v>889</v>
      </c>
      <c r="B23" s="10" t="s">
        <v>889</v>
      </c>
      <c r="C23" s="20"/>
      <c r="D23" s="10" t="b">
        <v>1</v>
      </c>
      <c r="E23" s="10" t="b">
        <v>1</v>
      </c>
      <c r="F23" s="10" t="b">
        <v>0</v>
      </c>
      <c r="G23" s="10">
        <v>18000.0</v>
      </c>
      <c r="H23" s="10">
        <v>0.0</v>
      </c>
      <c r="I23" s="10">
        <v>7424.0</v>
      </c>
      <c r="J23" s="10">
        <v>145.6</v>
      </c>
      <c r="K23" s="10">
        <v>1400.0</v>
      </c>
      <c r="L23" s="10">
        <v>20.0</v>
      </c>
      <c r="M23" s="11">
        <f t="shared" si="1"/>
        <v>18000</v>
      </c>
      <c r="N23" s="11">
        <f t="shared" si="2"/>
        <v>1.999874464</v>
      </c>
      <c r="O23" s="12">
        <f t="shared" si="3"/>
        <v>201.6122362</v>
      </c>
      <c r="P23" s="13">
        <f>0.9*(0.00015*I23*K23*L23+797)+0.1*(43.1*POW(I23,0.549))</f>
        <v>29354.74159</v>
      </c>
      <c r="Q23" s="14">
        <f t="shared" si="5"/>
        <v>4</v>
      </c>
      <c r="R23" s="14">
        <f t="shared" si="6"/>
        <v>146773.7079</v>
      </c>
      <c r="S23" s="14">
        <f t="shared" si="7"/>
        <v>1008.061181</v>
      </c>
      <c r="T23" s="15">
        <f t="shared" si="8"/>
        <v>1.630818977</v>
      </c>
    </row>
    <row r="24">
      <c r="A24" s="4" t="s">
        <v>442</v>
      </c>
      <c r="B24" s="4" t="s">
        <v>258</v>
      </c>
      <c r="C24" s="4">
        <v>1969.0</v>
      </c>
      <c r="D24" s="4" t="b">
        <v>0</v>
      </c>
      <c r="E24" s="4" t="b">
        <v>1</v>
      </c>
      <c r="F24" s="4" t="b">
        <v>0</v>
      </c>
      <c r="G24" s="4"/>
      <c r="H24" s="4"/>
      <c r="I24" s="4">
        <v>1814.4</v>
      </c>
      <c r="J24" s="4">
        <v>2505.97</v>
      </c>
      <c r="K24" s="4">
        <v>291.0</v>
      </c>
      <c r="L24" s="4">
        <v>5.77</v>
      </c>
      <c r="M24" s="5">
        <f t="shared" si="1"/>
        <v>0</v>
      </c>
      <c r="N24" s="5">
        <f t="shared" si="2"/>
        <v>140.8387473</v>
      </c>
      <c r="O24" s="6">
        <f t="shared" si="3"/>
        <v>0.2910880238</v>
      </c>
      <c r="P24" s="7">
        <f t="shared" ref="P24:P33" si="11">0.2*(8.17*POW(I24*L24,0.46))+0.8*(0.252*J24+136)</f>
        <v>729.4578549</v>
      </c>
      <c r="Q24" s="8">
        <f t="shared" si="5"/>
        <v>4</v>
      </c>
      <c r="R24" s="8">
        <f t="shared" si="6"/>
        <v>3647.289274</v>
      </c>
      <c r="S24" s="8">
        <f t="shared" si="7"/>
        <v>1.455440119</v>
      </c>
      <c r="T24" s="9" t="str">
        <f t="shared" si="8"/>
        <v>#N/A</v>
      </c>
    </row>
    <row r="25">
      <c r="A25" s="10" t="s">
        <v>349</v>
      </c>
      <c r="B25" s="10" t="s">
        <v>258</v>
      </c>
      <c r="C25" s="10">
        <v>1966.0</v>
      </c>
      <c r="D25" s="10" t="b">
        <v>0</v>
      </c>
      <c r="E25" s="10" t="b">
        <v>1</v>
      </c>
      <c r="F25" s="10" t="b">
        <v>0</v>
      </c>
      <c r="G25" s="10"/>
      <c r="H25" s="10"/>
      <c r="I25" s="10">
        <v>1814.4</v>
      </c>
      <c r="J25" s="10">
        <v>2366.39</v>
      </c>
      <c r="K25" s="10">
        <v>291.0</v>
      </c>
      <c r="L25" s="10">
        <v>5.45</v>
      </c>
      <c r="M25" s="11">
        <f t="shared" si="1"/>
        <v>0</v>
      </c>
      <c r="N25" s="11">
        <f t="shared" si="2"/>
        <v>132.9941712</v>
      </c>
      <c r="O25" s="12">
        <f t="shared" si="3"/>
        <v>0.2951025552</v>
      </c>
      <c r="P25" s="13">
        <f t="shared" si="11"/>
        <v>698.3277357</v>
      </c>
      <c r="Q25" s="14">
        <f t="shared" si="5"/>
        <v>4</v>
      </c>
      <c r="R25" s="14">
        <f t="shared" si="6"/>
        <v>3491.638679</v>
      </c>
      <c r="S25" s="14">
        <f t="shared" si="7"/>
        <v>1.475512776</v>
      </c>
      <c r="T25" s="15" t="str">
        <f t="shared" si="8"/>
        <v>#N/A</v>
      </c>
    </row>
    <row r="26">
      <c r="A26" s="4" t="s">
        <v>375</v>
      </c>
      <c r="B26" s="4" t="s">
        <v>258</v>
      </c>
      <c r="C26" s="4">
        <v>1970.0</v>
      </c>
      <c r="D26" s="4"/>
      <c r="E26" s="4" t="b">
        <v>1</v>
      </c>
      <c r="F26" s="4" t="b">
        <v>0</v>
      </c>
      <c r="G26" s="4">
        <v>600.0</v>
      </c>
      <c r="H26" s="4">
        <v>100.0</v>
      </c>
      <c r="I26" s="4">
        <v>1800.0</v>
      </c>
      <c r="J26" s="4">
        <v>2358.25</v>
      </c>
      <c r="K26" s="4">
        <v>290.0</v>
      </c>
      <c r="L26" s="4">
        <v>5.45</v>
      </c>
      <c r="M26" s="5">
        <f t="shared" si="1"/>
        <v>700</v>
      </c>
      <c r="N26" s="5">
        <f t="shared" si="2"/>
        <v>133.5969862</v>
      </c>
      <c r="O26" s="6">
        <f t="shared" si="3"/>
        <v>0.2952508204</v>
      </c>
      <c r="P26" s="7">
        <f t="shared" si="11"/>
        <v>696.2752472</v>
      </c>
      <c r="Q26" s="8">
        <f t="shared" si="5"/>
        <v>4</v>
      </c>
      <c r="R26" s="8">
        <f t="shared" si="6"/>
        <v>3481.376236</v>
      </c>
      <c r="S26" s="8">
        <f t="shared" si="7"/>
        <v>1.476254102</v>
      </c>
      <c r="T26" s="9">
        <f t="shared" si="8"/>
        <v>0.9946789246</v>
      </c>
    </row>
    <row r="27">
      <c r="A27" s="10" t="s">
        <v>567</v>
      </c>
      <c r="B27" s="10" t="s">
        <v>553</v>
      </c>
      <c r="C27" s="10">
        <v>2000.0</v>
      </c>
      <c r="D27" s="10"/>
      <c r="E27" s="10" t="b">
        <v>1</v>
      </c>
      <c r="F27" s="10" t="b">
        <v>0</v>
      </c>
      <c r="G27" s="10">
        <v>2200.0</v>
      </c>
      <c r="H27" s="10">
        <v>100.0</v>
      </c>
      <c r="I27" s="10">
        <v>3065.0</v>
      </c>
      <c r="J27" s="10">
        <v>3273.0</v>
      </c>
      <c r="K27" s="10">
        <v>318.4</v>
      </c>
      <c r="L27" s="10">
        <v>11.49</v>
      </c>
      <c r="M27" s="11">
        <f t="shared" si="1"/>
        <v>2300</v>
      </c>
      <c r="N27" s="11">
        <f t="shared" si="2"/>
        <v>108.891718</v>
      </c>
      <c r="O27" s="12">
        <f t="shared" si="3"/>
        <v>0.2964743866</v>
      </c>
      <c r="P27" s="13">
        <f t="shared" si="11"/>
        <v>970.3606674</v>
      </c>
      <c r="Q27" s="14">
        <f t="shared" si="5"/>
        <v>4</v>
      </c>
      <c r="R27" s="14">
        <f t="shared" si="6"/>
        <v>4851.803337</v>
      </c>
      <c r="S27" s="14">
        <f t="shared" si="7"/>
        <v>1.482371933</v>
      </c>
      <c r="T27" s="15">
        <f t="shared" si="8"/>
        <v>0.4218959423</v>
      </c>
    </row>
    <row r="28">
      <c r="A28" s="4" t="s">
        <v>636</v>
      </c>
      <c r="B28" s="4" t="s">
        <v>637</v>
      </c>
      <c r="C28" s="4">
        <v>2009.0</v>
      </c>
      <c r="D28" s="4"/>
      <c r="E28" s="4" t="b">
        <v>1</v>
      </c>
      <c r="F28" s="4" t="b">
        <v>0</v>
      </c>
      <c r="G28" s="4">
        <v>2700.0</v>
      </c>
      <c r="H28" s="4">
        <v>0.0</v>
      </c>
      <c r="I28" s="4">
        <v>7223.0</v>
      </c>
      <c r="J28" s="4">
        <v>5026.49</v>
      </c>
      <c r="K28" s="4">
        <v>324.0</v>
      </c>
      <c r="L28" s="4">
        <v>19.31</v>
      </c>
      <c r="M28" s="5">
        <f t="shared" si="1"/>
        <v>2700</v>
      </c>
      <c r="N28" s="5">
        <f t="shared" si="2"/>
        <v>70.96211176</v>
      </c>
      <c r="O28" s="6">
        <f t="shared" si="3"/>
        <v>0.2988340756</v>
      </c>
      <c r="P28" s="7">
        <f t="shared" si="11"/>
        <v>1502.086493</v>
      </c>
      <c r="Q28" s="8">
        <f t="shared" si="5"/>
        <v>4</v>
      </c>
      <c r="R28" s="8">
        <f t="shared" si="6"/>
        <v>7510.432464</v>
      </c>
      <c r="S28" s="8">
        <f t="shared" si="7"/>
        <v>1.494170378</v>
      </c>
      <c r="T28" s="9">
        <f t="shared" si="8"/>
        <v>0.5563283306</v>
      </c>
    </row>
    <row r="29">
      <c r="A29" s="10" t="s">
        <v>430</v>
      </c>
      <c r="B29" s="10" t="s">
        <v>258</v>
      </c>
      <c r="C29" s="10">
        <v>1976.0</v>
      </c>
      <c r="D29" s="10"/>
      <c r="E29" s="10" t="b">
        <v>1</v>
      </c>
      <c r="F29" s="10" t="b">
        <v>0</v>
      </c>
      <c r="G29" s="10">
        <v>600.0</v>
      </c>
      <c r="H29" s="10">
        <v>20.0</v>
      </c>
      <c r="I29" s="10">
        <v>1835.0</v>
      </c>
      <c r="J29" s="10">
        <v>2250.0</v>
      </c>
      <c r="K29" s="10">
        <v>310.0</v>
      </c>
      <c r="L29" s="10">
        <v>6.0</v>
      </c>
      <c r="M29" s="11">
        <f t="shared" si="1"/>
        <v>620</v>
      </c>
      <c r="N29" s="11">
        <f t="shared" si="2"/>
        <v>125.0333228</v>
      </c>
      <c r="O29" s="12">
        <f t="shared" si="3"/>
        <v>0.302471563</v>
      </c>
      <c r="P29" s="13">
        <f t="shared" si="11"/>
        <v>680.5610166</v>
      </c>
      <c r="Q29" s="14">
        <f t="shared" si="5"/>
        <v>4</v>
      </c>
      <c r="R29" s="14">
        <f t="shared" si="6"/>
        <v>3402.805083</v>
      </c>
      <c r="S29" s="14">
        <f t="shared" si="7"/>
        <v>1.512357815</v>
      </c>
      <c r="T29" s="15">
        <f t="shared" si="8"/>
        <v>1.097679059</v>
      </c>
    </row>
    <row r="30">
      <c r="A30" s="4" t="s">
        <v>644</v>
      </c>
      <c r="B30" s="4" t="s">
        <v>572</v>
      </c>
      <c r="C30" s="4">
        <v>2009.0</v>
      </c>
      <c r="D30" s="4"/>
      <c r="E30" s="4" t="b">
        <v>1</v>
      </c>
      <c r="F30" s="4" t="b">
        <v>0</v>
      </c>
      <c r="G30" s="4">
        <v>3000.0</v>
      </c>
      <c r="H30" s="4">
        <v>0.0</v>
      </c>
      <c r="I30" s="17">
        <f>7087*0.95</f>
        <v>6732.65</v>
      </c>
      <c r="J30" s="4">
        <v>4621.29</v>
      </c>
      <c r="K30" s="4">
        <v>337.0</v>
      </c>
      <c r="L30" s="4">
        <v>19.31</v>
      </c>
      <c r="M30" s="5">
        <f t="shared" si="1"/>
        <v>3000</v>
      </c>
      <c r="N30" s="5">
        <f t="shared" si="2"/>
        <v>69.99330611</v>
      </c>
      <c r="O30" s="6">
        <f t="shared" si="3"/>
        <v>0.304743427</v>
      </c>
      <c r="P30" s="7">
        <f t="shared" si="11"/>
        <v>1408.307752</v>
      </c>
      <c r="Q30" s="8">
        <f t="shared" si="5"/>
        <v>4</v>
      </c>
      <c r="R30" s="8">
        <f t="shared" si="6"/>
        <v>7041.53876</v>
      </c>
      <c r="S30" s="8">
        <f t="shared" si="7"/>
        <v>1.523717135</v>
      </c>
      <c r="T30" s="9">
        <f t="shared" si="8"/>
        <v>0.4694359173</v>
      </c>
    </row>
    <row r="31">
      <c r="A31" s="10" t="s">
        <v>568</v>
      </c>
      <c r="B31" s="10" t="s">
        <v>553</v>
      </c>
      <c r="C31" s="10">
        <v>2000.0</v>
      </c>
      <c r="D31" s="10"/>
      <c r="E31" s="10" t="b">
        <v>1</v>
      </c>
      <c r="F31" s="10" t="b">
        <v>0</v>
      </c>
      <c r="G31" s="10">
        <v>2200.0</v>
      </c>
      <c r="H31" s="10">
        <v>0.0</v>
      </c>
      <c r="I31" s="10">
        <v>3016.0</v>
      </c>
      <c r="J31" s="10">
        <v>3172.0</v>
      </c>
      <c r="K31" s="10">
        <v>341.5</v>
      </c>
      <c r="L31" s="10">
        <v>16.08</v>
      </c>
      <c r="M31" s="11">
        <f t="shared" si="1"/>
        <v>2200</v>
      </c>
      <c r="N31" s="11">
        <f t="shared" si="2"/>
        <v>107.2460152</v>
      </c>
      <c r="O31" s="12">
        <f t="shared" si="3"/>
        <v>0.3095799992</v>
      </c>
      <c r="P31" s="13">
        <f t="shared" si="11"/>
        <v>981.9877574</v>
      </c>
      <c r="Q31" s="14">
        <f t="shared" si="5"/>
        <v>4</v>
      </c>
      <c r="R31" s="14">
        <f t="shared" si="6"/>
        <v>4909.938787</v>
      </c>
      <c r="S31" s="14">
        <f t="shared" si="7"/>
        <v>1.547899996</v>
      </c>
      <c r="T31" s="15">
        <f t="shared" si="8"/>
        <v>0.4463580716</v>
      </c>
    </row>
    <row r="32">
      <c r="A32" s="4" t="s">
        <v>571</v>
      </c>
      <c r="B32" s="4" t="s">
        <v>572</v>
      </c>
      <c r="C32" s="4">
        <v>2001.0</v>
      </c>
      <c r="D32" s="4"/>
      <c r="E32" s="4" t="b">
        <v>1</v>
      </c>
      <c r="F32" s="4" t="b">
        <v>0</v>
      </c>
      <c r="G32" s="4">
        <v>3000.0</v>
      </c>
      <c r="H32" s="4">
        <v>0.0</v>
      </c>
      <c r="I32" s="4">
        <v>7087.0</v>
      </c>
      <c r="J32" s="4">
        <v>4378.81</v>
      </c>
      <c r="K32" s="4">
        <v>337.0</v>
      </c>
      <c r="L32" s="4">
        <v>19.31</v>
      </c>
      <c r="M32" s="5">
        <f t="shared" si="1"/>
        <v>3000</v>
      </c>
      <c r="N32" s="5">
        <f t="shared" si="2"/>
        <v>63.00470633</v>
      </c>
      <c r="O32" s="6">
        <f t="shared" si="3"/>
        <v>0.3124608088</v>
      </c>
      <c r="P32" s="7">
        <f t="shared" si="11"/>
        <v>1368.206514</v>
      </c>
      <c r="Q32" s="8">
        <f t="shared" si="5"/>
        <v>4</v>
      </c>
      <c r="R32" s="8">
        <f t="shared" si="6"/>
        <v>6841.032571</v>
      </c>
      <c r="S32" s="8">
        <f t="shared" si="7"/>
        <v>1.562304044</v>
      </c>
      <c r="T32" s="9">
        <f t="shared" si="8"/>
        <v>0.4560688381</v>
      </c>
    </row>
    <row r="33">
      <c r="A33" s="10" t="s">
        <v>257</v>
      </c>
      <c r="B33" s="10" t="s">
        <v>258</v>
      </c>
      <c r="C33" s="10">
        <v>1963.0</v>
      </c>
      <c r="D33" s="10"/>
      <c r="E33" s="10" t="b">
        <v>1</v>
      </c>
      <c r="F33" s="10" t="b">
        <v>0</v>
      </c>
      <c r="G33" s="10">
        <v>600.0</v>
      </c>
      <c r="H33" s="10">
        <v>0.0</v>
      </c>
      <c r="I33" s="10">
        <v>1800.0</v>
      </c>
      <c r="J33" s="10">
        <v>1947.53</v>
      </c>
      <c r="K33" s="10">
        <v>290.0</v>
      </c>
      <c r="L33" s="10">
        <v>5.0</v>
      </c>
      <c r="M33" s="11">
        <f t="shared" si="1"/>
        <v>600</v>
      </c>
      <c r="N33" s="11">
        <f t="shared" si="2"/>
        <v>110.3293284</v>
      </c>
      <c r="O33" s="12">
        <f t="shared" si="3"/>
        <v>0.3127649115</v>
      </c>
      <c r="P33" s="13">
        <f t="shared" si="11"/>
        <v>609.1190482</v>
      </c>
      <c r="Q33" s="14">
        <f t="shared" si="5"/>
        <v>4</v>
      </c>
      <c r="R33" s="14">
        <f t="shared" si="6"/>
        <v>3045.595241</v>
      </c>
      <c r="S33" s="14">
        <f t="shared" si="7"/>
        <v>1.563824558</v>
      </c>
      <c r="T33" s="15">
        <f t="shared" si="8"/>
        <v>1.015198414</v>
      </c>
    </row>
    <row r="34" hidden="1">
      <c r="A34" s="4" t="s">
        <v>888</v>
      </c>
      <c r="B34" s="4" t="s">
        <v>886</v>
      </c>
      <c r="C34" s="21"/>
      <c r="D34" s="4" t="b">
        <v>1</v>
      </c>
      <c r="E34" s="4" t="b">
        <v>1</v>
      </c>
      <c r="F34" s="4" t="b">
        <v>0</v>
      </c>
      <c r="G34" s="4">
        <v>12600.0</v>
      </c>
      <c r="H34" s="4">
        <v>0.0</v>
      </c>
      <c r="I34" s="4">
        <v>3629.0</v>
      </c>
      <c r="J34" s="4">
        <v>39.03</v>
      </c>
      <c r="K34" s="4">
        <v>1350.0</v>
      </c>
      <c r="L34" s="4">
        <v>10.0</v>
      </c>
      <c r="M34" s="5">
        <f t="shared" si="1"/>
        <v>12600</v>
      </c>
      <c r="N34" s="5">
        <f t="shared" si="2"/>
        <v>1.096707734</v>
      </c>
      <c r="O34" s="6">
        <f t="shared" si="3"/>
        <v>197.7741337</v>
      </c>
      <c r="P34" s="7">
        <f>0.9*(0.00015*I34*K34*L34+797)+0.1*(43.1*POW(I34,0.549))</f>
        <v>7719.124439</v>
      </c>
      <c r="Q34" s="8">
        <f t="shared" si="5"/>
        <v>4</v>
      </c>
      <c r="R34" s="8">
        <f t="shared" si="6"/>
        <v>38595.6222</v>
      </c>
      <c r="S34" s="8">
        <f t="shared" si="7"/>
        <v>988.8706686</v>
      </c>
      <c r="T34" s="9">
        <f t="shared" si="8"/>
        <v>0.6126289238</v>
      </c>
    </row>
    <row r="35">
      <c r="A35" s="10" t="s">
        <v>116</v>
      </c>
      <c r="B35" s="10" t="s">
        <v>117</v>
      </c>
      <c r="C35" s="10">
        <v>1958.0</v>
      </c>
      <c r="D35" s="10"/>
      <c r="E35" s="10" t="b">
        <v>1</v>
      </c>
      <c r="F35" s="10" t="b">
        <v>0</v>
      </c>
      <c r="G35" s="16"/>
      <c r="H35" s="10">
        <v>0.0</v>
      </c>
      <c r="I35" s="10">
        <v>1670.0</v>
      </c>
      <c r="J35" s="10">
        <v>1801.5</v>
      </c>
      <c r="K35" s="10">
        <v>282.0</v>
      </c>
      <c r="L35" s="10">
        <v>3.92</v>
      </c>
      <c r="M35" s="11">
        <f t="shared" si="1"/>
        <v>0</v>
      </c>
      <c r="N35" s="11">
        <f t="shared" si="2"/>
        <v>110.0011229</v>
      </c>
      <c r="O35" s="12">
        <f t="shared" si="3"/>
        <v>0.3136332504</v>
      </c>
      <c r="P35" s="13">
        <f t="shared" ref="P35:P47" si="12">0.2*(8.17*POW(I35*L35,0.46))+0.8*(0.252*J35+136)</f>
        <v>565.0103005</v>
      </c>
      <c r="Q35" s="14">
        <f t="shared" si="5"/>
        <v>4</v>
      </c>
      <c r="R35" s="14">
        <f t="shared" si="6"/>
        <v>2825.051503</v>
      </c>
      <c r="S35" s="14">
        <f t="shared" si="7"/>
        <v>1.568166252</v>
      </c>
      <c r="T35" s="15" t="str">
        <f t="shared" si="8"/>
        <v>#N/A</v>
      </c>
    </row>
    <row r="36">
      <c r="A36" s="4" t="s">
        <v>693</v>
      </c>
      <c r="B36" s="4" t="s">
        <v>694</v>
      </c>
      <c r="C36" s="4">
        <v>2020.0</v>
      </c>
      <c r="D36" s="4"/>
      <c r="E36" s="4" t="b">
        <v>1</v>
      </c>
      <c r="F36" s="4" t="b">
        <v>0</v>
      </c>
      <c r="G36" s="4">
        <v>2700.0</v>
      </c>
      <c r="H36" s="4">
        <v>0.0</v>
      </c>
      <c r="I36" s="4">
        <v>2250.0</v>
      </c>
      <c r="J36" s="4">
        <v>2647.5</v>
      </c>
      <c r="K36" s="4">
        <v>341.0</v>
      </c>
      <c r="L36" s="4">
        <v>13.4</v>
      </c>
      <c r="M36" s="5">
        <f t="shared" si="1"/>
        <v>2700</v>
      </c>
      <c r="N36" s="5">
        <f t="shared" si="2"/>
        <v>119.9866074</v>
      </c>
      <c r="O36" s="6">
        <f t="shared" si="3"/>
        <v>0.3136348936</v>
      </c>
      <c r="P36" s="7">
        <f t="shared" si="12"/>
        <v>830.3483807</v>
      </c>
      <c r="Q36" s="8">
        <f t="shared" si="5"/>
        <v>4</v>
      </c>
      <c r="R36" s="8">
        <f t="shared" si="6"/>
        <v>4151.741903</v>
      </c>
      <c r="S36" s="8">
        <f t="shared" si="7"/>
        <v>1.568174468</v>
      </c>
      <c r="T36" s="9">
        <f t="shared" si="8"/>
        <v>0.3075364373</v>
      </c>
    </row>
    <row r="37">
      <c r="A37" s="10" t="s">
        <v>733</v>
      </c>
      <c r="B37" s="10" t="s">
        <v>698</v>
      </c>
      <c r="C37" s="10">
        <v>2020.0</v>
      </c>
      <c r="D37" s="10"/>
      <c r="E37" s="10" t="b">
        <v>1</v>
      </c>
      <c r="F37" s="10" t="b">
        <v>0</v>
      </c>
      <c r="G37" s="10">
        <v>1500.0</v>
      </c>
      <c r="H37" s="10">
        <v>10.0</v>
      </c>
      <c r="I37" s="10">
        <v>2100.0</v>
      </c>
      <c r="J37" s="10">
        <v>3011.0</v>
      </c>
      <c r="K37" s="10">
        <v>364.7</v>
      </c>
      <c r="L37" s="10">
        <v>23.4</v>
      </c>
      <c r="M37" s="11">
        <f t="shared" si="1"/>
        <v>1510</v>
      </c>
      <c r="N37" s="11">
        <f t="shared" si="2"/>
        <v>146.2078813</v>
      </c>
      <c r="O37" s="12">
        <f t="shared" si="3"/>
        <v>0.3158252614</v>
      </c>
      <c r="P37" s="13">
        <f t="shared" si="12"/>
        <v>950.9498622</v>
      </c>
      <c r="Q37" s="14">
        <f t="shared" si="5"/>
        <v>4</v>
      </c>
      <c r="R37" s="14">
        <f t="shared" si="6"/>
        <v>4754.749311</v>
      </c>
      <c r="S37" s="14">
        <f t="shared" si="7"/>
        <v>1.579126307</v>
      </c>
      <c r="T37" s="15">
        <f t="shared" si="8"/>
        <v>0.6297681207</v>
      </c>
    </row>
    <row r="38">
      <c r="A38" s="4" t="s">
        <v>584</v>
      </c>
      <c r="B38" s="4" t="s">
        <v>585</v>
      </c>
      <c r="C38" s="4">
        <v>2002.0</v>
      </c>
      <c r="D38" s="4"/>
      <c r="E38" s="4" t="b">
        <v>1</v>
      </c>
      <c r="F38" s="4" t="b">
        <v>0</v>
      </c>
      <c r="G38" s="4">
        <v>1240.0</v>
      </c>
      <c r="H38" s="4">
        <v>0.0</v>
      </c>
      <c r="I38" s="4">
        <v>5330.0</v>
      </c>
      <c r="J38" s="4">
        <v>4152.0</v>
      </c>
      <c r="K38" s="4">
        <v>338.4</v>
      </c>
      <c r="L38" s="4">
        <v>26.66</v>
      </c>
      <c r="M38" s="5">
        <f t="shared" si="1"/>
        <v>1240</v>
      </c>
      <c r="N38" s="5">
        <f t="shared" si="2"/>
        <v>79.43455354</v>
      </c>
      <c r="O38" s="6">
        <f t="shared" si="3"/>
        <v>0.3201006662</v>
      </c>
      <c r="P38" s="7">
        <f t="shared" si="12"/>
        <v>1329.057966</v>
      </c>
      <c r="Q38" s="8">
        <f t="shared" si="5"/>
        <v>4</v>
      </c>
      <c r="R38" s="8">
        <f t="shared" si="6"/>
        <v>6645.289831</v>
      </c>
      <c r="S38" s="8">
        <f t="shared" si="7"/>
        <v>1.600503331</v>
      </c>
      <c r="T38" s="9">
        <f t="shared" si="8"/>
        <v>1.07182094</v>
      </c>
    </row>
    <row r="39">
      <c r="A39" s="10" t="s">
        <v>734</v>
      </c>
      <c r="B39" s="10" t="s">
        <v>735</v>
      </c>
      <c r="C39" s="20"/>
      <c r="D39" s="10"/>
      <c r="E39" s="10" t="b">
        <v>1</v>
      </c>
      <c r="F39" s="10" t="b">
        <v>0</v>
      </c>
      <c r="G39" s="20"/>
      <c r="H39" s="20"/>
      <c r="I39" s="10">
        <v>1600.0</v>
      </c>
      <c r="J39" s="10">
        <v>2640.0</v>
      </c>
      <c r="K39" s="10">
        <v>363.0</v>
      </c>
      <c r="L39" s="10">
        <v>35.0</v>
      </c>
      <c r="M39" s="11">
        <f t="shared" si="1"/>
        <v>0</v>
      </c>
      <c r="N39" s="11">
        <f t="shared" si="2"/>
        <v>168.2531747</v>
      </c>
      <c r="O39" s="12">
        <f t="shared" si="3"/>
        <v>0.337395455</v>
      </c>
      <c r="P39" s="13">
        <f t="shared" si="12"/>
        <v>890.7240013</v>
      </c>
      <c r="Q39" s="14">
        <f t="shared" si="5"/>
        <v>4</v>
      </c>
      <c r="R39" s="14">
        <f t="shared" si="6"/>
        <v>4453.620007</v>
      </c>
      <c r="S39" s="14">
        <f t="shared" si="7"/>
        <v>1.686977275</v>
      </c>
      <c r="T39" s="15" t="str">
        <f t="shared" si="8"/>
        <v>#N/A</v>
      </c>
    </row>
    <row r="40">
      <c r="A40" s="4" t="s">
        <v>605</v>
      </c>
      <c r="B40" s="4" t="s">
        <v>297</v>
      </c>
      <c r="C40" s="4">
        <v>2005.0</v>
      </c>
      <c r="D40" s="4"/>
      <c r="E40" s="4" t="b">
        <v>1</v>
      </c>
      <c r="F40" s="4" t="b">
        <v>0</v>
      </c>
      <c r="G40" s="4">
        <v>515.0</v>
      </c>
      <c r="H40" s="4">
        <v>300.0</v>
      </c>
      <c r="I40" s="4">
        <v>1070.0</v>
      </c>
      <c r="J40" s="4">
        <v>1830.0</v>
      </c>
      <c r="K40" s="4">
        <v>315.8</v>
      </c>
      <c r="L40" s="4">
        <v>16.6</v>
      </c>
      <c r="M40" s="5">
        <f t="shared" si="1"/>
        <v>815</v>
      </c>
      <c r="N40" s="5">
        <f t="shared" si="2"/>
        <v>174.4000621</v>
      </c>
      <c r="O40" s="6">
        <f t="shared" si="3"/>
        <v>0.3415111791</v>
      </c>
      <c r="P40" s="7">
        <f t="shared" si="12"/>
        <v>624.9654578</v>
      </c>
      <c r="Q40" s="8">
        <f t="shared" si="5"/>
        <v>4</v>
      </c>
      <c r="R40" s="8">
        <f t="shared" si="6"/>
        <v>3124.827289</v>
      </c>
      <c r="S40" s="8">
        <f t="shared" si="7"/>
        <v>1.707555896</v>
      </c>
      <c r="T40" s="9">
        <f t="shared" si="8"/>
        <v>0.7668287826</v>
      </c>
    </row>
    <row r="41">
      <c r="A41" s="10" t="s">
        <v>697</v>
      </c>
      <c r="B41" s="10" t="s">
        <v>698</v>
      </c>
      <c r="C41" s="10">
        <v>2020.0</v>
      </c>
      <c r="D41" s="10"/>
      <c r="E41" s="10" t="b">
        <v>1</v>
      </c>
      <c r="F41" s="10" t="b">
        <v>0</v>
      </c>
      <c r="G41" s="10">
        <v>1500.0</v>
      </c>
      <c r="H41" s="10">
        <v>0.0</v>
      </c>
      <c r="I41" s="10">
        <v>2100.0</v>
      </c>
      <c r="J41" s="10">
        <v>2210.0</v>
      </c>
      <c r="K41" s="10">
        <v>356.2</v>
      </c>
      <c r="L41" s="10">
        <v>17.1</v>
      </c>
      <c r="M41" s="11">
        <f t="shared" si="1"/>
        <v>1500</v>
      </c>
      <c r="N41" s="11">
        <f t="shared" si="2"/>
        <v>107.3129916</v>
      </c>
      <c r="O41" s="12">
        <f t="shared" si="3"/>
        <v>0.3429306069</v>
      </c>
      <c r="P41" s="13">
        <f t="shared" si="12"/>
        <v>757.8766413</v>
      </c>
      <c r="Q41" s="14">
        <f t="shared" si="5"/>
        <v>4</v>
      </c>
      <c r="R41" s="14">
        <f t="shared" si="6"/>
        <v>3789.383207</v>
      </c>
      <c r="S41" s="14">
        <f t="shared" si="7"/>
        <v>1.714653035</v>
      </c>
      <c r="T41" s="15">
        <f t="shared" si="8"/>
        <v>0.5052510942</v>
      </c>
    </row>
    <row r="42">
      <c r="A42" s="4" t="s">
        <v>213</v>
      </c>
      <c r="B42" s="4" t="s">
        <v>214</v>
      </c>
      <c r="C42" s="4">
        <v>1961.0</v>
      </c>
      <c r="D42" s="4"/>
      <c r="E42" s="4" t="b">
        <v>1</v>
      </c>
      <c r="F42" s="4" t="b">
        <v>0</v>
      </c>
      <c r="G42" s="4">
        <v>590.0</v>
      </c>
      <c r="H42" s="4">
        <v>0.0</v>
      </c>
      <c r="I42" s="4">
        <v>1492.0</v>
      </c>
      <c r="J42" s="4">
        <v>1628.0</v>
      </c>
      <c r="K42" s="4">
        <v>309.5</v>
      </c>
      <c r="L42" s="4">
        <v>7.85</v>
      </c>
      <c r="M42" s="5">
        <f t="shared" si="1"/>
        <v>590</v>
      </c>
      <c r="N42" s="5">
        <f t="shared" si="2"/>
        <v>111.2666213</v>
      </c>
      <c r="O42" s="6">
        <f t="shared" si="3"/>
        <v>0.3431047999</v>
      </c>
      <c r="P42" s="7">
        <f t="shared" si="12"/>
        <v>558.5746142</v>
      </c>
      <c r="Q42" s="8">
        <f t="shared" si="5"/>
        <v>4</v>
      </c>
      <c r="R42" s="8">
        <f t="shared" si="6"/>
        <v>2792.873071</v>
      </c>
      <c r="S42" s="8">
        <f t="shared" si="7"/>
        <v>1.715523999</v>
      </c>
      <c r="T42" s="9">
        <f t="shared" si="8"/>
        <v>0.9467366342</v>
      </c>
    </row>
    <row r="43">
      <c r="A43" s="10" t="s">
        <v>259</v>
      </c>
      <c r="B43" s="10" t="s">
        <v>214</v>
      </c>
      <c r="C43" s="10">
        <v>1963.0</v>
      </c>
      <c r="D43" s="10"/>
      <c r="E43" s="10" t="b">
        <v>1</v>
      </c>
      <c r="F43" s="10" t="b">
        <v>0</v>
      </c>
      <c r="G43" s="10">
        <v>590.0</v>
      </c>
      <c r="H43" s="10">
        <v>10.0</v>
      </c>
      <c r="I43" s="10">
        <v>1492.0</v>
      </c>
      <c r="J43" s="10">
        <v>1628.0</v>
      </c>
      <c r="K43" s="10">
        <v>318.0</v>
      </c>
      <c r="L43" s="10">
        <v>7.85</v>
      </c>
      <c r="M43" s="11">
        <f t="shared" si="1"/>
        <v>600</v>
      </c>
      <c r="N43" s="11">
        <f t="shared" si="2"/>
        <v>111.2666213</v>
      </c>
      <c r="O43" s="12">
        <f t="shared" si="3"/>
        <v>0.3431047999</v>
      </c>
      <c r="P43" s="13">
        <f t="shared" si="12"/>
        <v>558.5746142</v>
      </c>
      <c r="Q43" s="14">
        <f t="shared" si="5"/>
        <v>4</v>
      </c>
      <c r="R43" s="14">
        <f t="shared" si="6"/>
        <v>2792.873071</v>
      </c>
      <c r="S43" s="14">
        <f t="shared" si="7"/>
        <v>1.715523999</v>
      </c>
      <c r="T43" s="15">
        <f t="shared" si="8"/>
        <v>0.9309576903</v>
      </c>
    </row>
    <row r="44">
      <c r="A44" s="4" t="s">
        <v>493</v>
      </c>
      <c r="B44" s="4" t="s">
        <v>297</v>
      </c>
      <c r="C44" s="4">
        <v>1986.0</v>
      </c>
      <c r="D44" s="4"/>
      <c r="E44" s="4" t="b">
        <v>1</v>
      </c>
      <c r="F44" s="4" t="b">
        <v>0</v>
      </c>
      <c r="G44" s="4">
        <v>515.0</v>
      </c>
      <c r="H44" s="4">
        <v>100.0</v>
      </c>
      <c r="I44" s="4">
        <v>1080.0</v>
      </c>
      <c r="J44" s="4">
        <v>1748.0</v>
      </c>
      <c r="K44" s="4">
        <v>316.0</v>
      </c>
      <c r="L44" s="4">
        <v>14.71</v>
      </c>
      <c r="M44" s="5">
        <f t="shared" si="1"/>
        <v>615</v>
      </c>
      <c r="N44" s="5">
        <f t="shared" si="2"/>
        <v>165.042957</v>
      </c>
      <c r="O44" s="6">
        <f t="shared" si="3"/>
        <v>0.3438605056</v>
      </c>
      <c r="P44" s="7">
        <f t="shared" si="12"/>
        <v>601.0681637</v>
      </c>
      <c r="Q44" s="8">
        <f t="shared" si="5"/>
        <v>4</v>
      </c>
      <c r="R44" s="8">
        <f t="shared" si="6"/>
        <v>3005.340819</v>
      </c>
      <c r="S44" s="8">
        <f t="shared" si="7"/>
        <v>1.719302528</v>
      </c>
      <c r="T44" s="9">
        <f t="shared" si="8"/>
        <v>0.9773466077</v>
      </c>
    </row>
    <row r="45">
      <c r="A45" s="10" t="s">
        <v>663</v>
      </c>
      <c r="B45" s="10" t="s">
        <v>321</v>
      </c>
      <c r="C45" s="10">
        <v>2009.0</v>
      </c>
      <c r="D45" s="10"/>
      <c r="E45" s="10" t="b">
        <v>1</v>
      </c>
      <c r="F45" s="10" t="b">
        <v>0</v>
      </c>
      <c r="G45" s="10">
        <v>525.0</v>
      </c>
      <c r="H45" s="10">
        <v>300.0</v>
      </c>
      <c r="I45" s="10">
        <v>1436.0</v>
      </c>
      <c r="J45" s="10">
        <v>1922.0</v>
      </c>
      <c r="K45" s="10">
        <v>327.8</v>
      </c>
      <c r="L45" s="10">
        <v>16.6</v>
      </c>
      <c r="M45" s="11">
        <f t="shared" si="1"/>
        <v>825</v>
      </c>
      <c r="N45" s="11">
        <f t="shared" si="2"/>
        <v>136.4829078</v>
      </c>
      <c r="O45" s="12">
        <f t="shared" si="3"/>
        <v>0.3459157455</v>
      </c>
      <c r="P45" s="13">
        <f t="shared" si="12"/>
        <v>664.8500629</v>
      </c>
      <c r="Q45" s="14">
        <f t="shared" si="5"/>
        <v>4</v>
      </c>
      <c r="R45" s="14">
        <f t="shared" si="6"/>
        <v>3324.250314</v>
      </c>
      <c r="S45" s="14">
        <f t="shared" si="7"/>
        <v>1.729578728</v>
      </c>
      <c r="T45" s="15">
        <f t="shared" si="8"/>
        <v>0.8058788641</v>
      </c>
    </row>
    <row r="46">
      <c r="A46" s="4" t="s">
        <v>541</v>
      </c>
      <c r="B46" s="4" t="s">
        <v>297</v>
      </c>
      <c r="C46" s="4">
        <v>1993.0</v>
      </c>
      <c r="D46" s="4"/>
      <c r="E46" s="4" t="b">
        <v>1</v>
      </c>
      <c r="F46" s="4" t="b">
        <v>0</v>
      </c>
      <c r="G46" s="4">
        <v>515.0</v>
      </c>
      <c r="H46" s="4">
        <v>200.0</v>
      </c>
      <c r="I46" s="4">
        <v>1070.0</v>
      </c>
      <c r="J46" s="4">
        <v>1746.0</v>
      </c>
      <c r="K46" s="4">
        <v>316.0</v>
      </c>
      <c r="L46" s="4">
        <v>15.69</v>
      </c>
      <c r="M46" s="5">
        <f t="shared" si="1"/>
        <v>715</v>
      </c>
      <c r="N46" s="5">
        <f t="shared" si="2"/>
        <v>166.3948133</v>
      </c>
      <c r="O46" s="6">
        <f t="shared" si="3"/>
        <v>0.3460834095</v>
      </c>
      <c r="P46" s="7">
        <f t="shared" si="12"/>
        <v>604.261633</v>
      </c>
      <c r="Q46" s="8">
        <f t="shared" si="5"/>
        <v>4</v>
      </c>
      <c r="R46" s="8">
        <f t="shared" si="6"/>
        <v>3021.308165</v>
      </c>
      <c r="S46" s="8">
        <f t="shared" si="7"/>
        <v>1.730417048</v>
      </c>
      <c r="T46" s="9">
        <f t="shared" si="8"/>
        <v>0.845121165</v>
      </c>
    </row>
    <row r="47">
      <c r="A47" s="10" t="s">
        <v>415</v>
      </c>
      <c r="B47" s="10" t="s">
        <v>361</v>
      </c>
      <c r="C47" s="10">
        <v>1975.0</v>
      </c>
      <c r="D47" s="10"/>
      <c r="E47" s="10" t="b">
        <v>1</v>
      </c>
      <c r="F47" s="10" t="b">
        <v>0</v>
      </c>
      <c r="G47" s="10">
        <v>670.0</v>
      </c>
      <c r="H47" s="10">
        <v>100.0</v>
      </c>
      <c r="I47" s="10">
        <v>1240.0</v>
      </c>
      <c r="J47" s="10">
        <v>1765.7</v>
      </c>
      <c r="K47" s="10">
        <v>331.0</v>
      </c>
      <c r="L47" s="10">
        <v>14.83</v>
      </c>
      <c r="M47" s="11">
        <f t="shared" si="1"/>
        <v>770</v>
      </c>
      <c r="N47" s="11">
        <f t="shared" si="2"/>
        <v>145.2026542</v>
      </c>
      <c r="O47" s="12">
        <f t="shared" si="3"/>
        <v>0.3479480037</v>
      </c>
      <c r="P47" s="13">
        <f t="shared" si="12"/>
        <v>614.3717902</v>
      </c>
      <c r="Q47" s="14">
        <f t="shared" si="5"/>
        <v>4</v>
      </c>
      <c r="R47" s="14">
        <f t="shared" si="6"/>
        <v>3071.858951</v>
      </c>
      <c r="S47" s="14">
        <f t="shared" si="7"/>
        <v>1.739740019</v>
      </c>
      <c r="T47" s="15">
        <f t="shared" si="8"/>
        <v>0.7978854418</v>
      </c>
    </row>
    <row r="48" hidden="1">
      <c r="A48" s="4" t="s">
        <v>885</v>
      </c>
      <c r="B48" s="4" t="s">
        <v>886</v>
      </c>
      <c r="C48" s="21"/>
      <c r="D48" s="4" t="b">
        <v>1</v>
      </c>
      <c r="E48" s="4" t="b">
        <v>1</v>
      </c>
      <c r="F48" s="4" t="b">
        <v>0</v>
      </c>
      <c r="G48" s="4">
        <v>12600.0</v>
      </c>
      <c r="H48" s="4">
        <v>0.0</v>
      </c>
      <c r="I48" s="4">
        <v>3629.0</v>
      </c>
      <c r="J48" s="4">
        <v>40.88</v>
      </c>
      <c r="K48" s="4">
        <v>1414.0</v>
      </c>
      <c r="L48" s="4">
        <v>10.0</v>
      </c>
      <c r="M48" s="5">
        <f t="shared" si="1"/>
        <v>12600</v>
      </c>
      <c r="N48" s="5">
        <f t="shared" si="2"/>
        <v>1.148691063</v>
      </c>
      <c r="O48" s="6">
        <f t="shared" si="3"/>
        <v>196.4938855</v>
      </c>
      <c r="P48" s="7">
        <f>0.9*(0.00015*I48*K48*L48+797)+0.1*(43.1*POW(I48,0.549))</f>
        <v>8032.670039</v>
      </c>
      <c r="Q48" s="8">
        <f t="shared" si="5"/>
        <v>4</v>
      </c>
      <c r="R48" s="8">
        <f t="shared" si="6"/>
        <v>40163.3502</v>
      </c>
      <c r="S48" s="8">
        <f t="shared" si="7"/>
        <v>982.4694275</v>
      </c>
      <c r="T48" s="9">
        <f t="shared" si="8"/>
        <v>0.6375134952</v>
      </c>
    </row>
    <row r="49">
      <c r="A49" s="10" t="s">
        <v>436</v>
      </c>
      <c r="B49" s="10" t="s">
        <v>297</v>
      </c>
      <c r="C49" s="10">
        <v>1977.0</v>
      </c>
      <c r="D49" s="10"/>
      <c r="E49" s="10" t="b">
        <v>1</v>
      </c>
      <c r="F49" s="10" t="b">
        <v>0</v>
      </c>
      <c r="G49" s="10">
        <v>515.0</v>
      </c>
      <c r="H49" s="10">
        <v>75.0</v>
      </c>
      <c r="I49" s="10">
        <v>1080.0</v>
      </c>
      <c r="J49" s="10">
        <v>1698.0</v>
      </c>
      <c r="K49" s="10">
        <v>316.0</v>
      </c>
      <c r="L49" s="10">
        <v>14.71</v>
      </c>
      <c r="M49" s="11">
        <f t="shared" si="1"/>
        <v>590</v>
      </c>
      <c r="N49" s="11">
        <f t="shared" si="2"/>
        <v>160.3220486</v>
      </c>
      <c r="O49" s="12">
        <f t="shared" si="3"/>
        <v>0.3480495664</v>
      </c>
      <c r="P49" s="13">
        <f>0.2*(8.17*POW(I49*L49,0.46))+0.8*(0.252*J49+136)</f>
        <v>590.9881637</v>
      </c>
      <c r="Q49" s="14">
        <f t="shared" si="5"/>
        <v>4</v>
      </c>
      <c r="R49" s="14">
        <f t="shared" si="6"/>
        <v>2954.940819</v>
      </c>
      <c r="S49" s="14">
        <f t="shared" si="7"/>
        <v>1.740247832</v>
      </c>
      <c r="T49" s="15">
        <f t="shared" si="8"/>
        <v>1.001674854</v>
      </c>
    </row>
    <row r="50" hidden="1">
      <c r="A50" s="4" t="s">
        <v>92</v>
      </c>
      <c r="B50" s="4" t="s">
        <v>93</v>
      </c>
      <c r="C50" s="4">
        <v>1972.0</v>
      </c>
      <c r="D50" s="4"/>
      <c r="E50" s="4" t="b">
        <v>0</v>
      </c>
      <c r="F50" s="4" t="b">
        <v>1</v>
      </c>
      <c r="G50" s="4">
        <v>9000.0</v>
      </c>
      <c r="H50" s="4">
        <v>0.0</v>
      </c>
      <c r="I50" s="4">
        <v>156126.0</v>
      </c>
      <c r="J50" s="4">
        <v>35391.0</v>
      </c>
      <c r="K50" s="4">
        <v>263.0</v>
      </c>
      <c r="L50" s="4">
        <v>4.15</v>
      </c>
      <c r="M50" s="5">
        <f t="shared" si="1"/>
        <v>9000</v>
      </c>
      <c r="N50" s="5">
        <f t="shared" si="2"/>
        <v>23.11516108</v>
      </c>
      <c r="O50" s="6">
        <f t="shared" si="3"/>
        <v>0.2636024318</v>
      </c>
      <c r="P50" s="7">
        <f t="shared" ref="P50:P53" si="13">0.2*(8.17*POW(I50*L50,0.46))+0.8*(0.146*POW(I50*K50,0.639))</f>
        <v>9329.153663</v>
      </c>
      <c r="Q50" s="8">
        <f t="shared" si="5"/>
        <v>1.05</v>
      </c>
      <c r="R50" s="8">
        <f t="shared" si="6"/>
        <v>19124.76501</v>
      </c>
      <c r="S50" s="8">
        <f t="shared" si="7"/>
        <v>0.5403849852</v>
      </c>
      <c r="T50" s="9">
        <f t="shared" si="8"/>
        <v>1.036572629</v>
      </c>
    </row>
    <row r="51" hidden="1">
      <c r="A51" s="10" t="s">
        <v>94</v>
      </c>
      <c r="B51" s="10" t="s">
        <v>95</v>
      </c>
      <c r="C51" s="10">
        <v>1966.0</v>
      </c>
      <c r="D51" s="10"/>
      <c r="E51" s="10" t="b">
        <v>0</v>
      </c>
      <c r="F51" s="10" t="b">
        <v>1</v>
      </c>
      <c r="G51" s="10">
        <v>6000.0</v>
      </c>
      <c r="H51" s="10">
        <v>0.0</v>
      </c>
      <c r="I51" s="10">
        <v>89174.0</v>
      </c>
      <c r="J51" s="10">
        <v>15866.8</v>
      </c>
      <c r="K51" s="10">
        <v>263.0</v>
      </c>
      <c r="L51" s="10">
        <v>4.15</v>
      </c>
      <c r="M51" s="11">
        <f t="shared" si="1"/>
        <v>6000</v>
      </c>
      <c r="N51" s="11">
        <f t="shared" si="2"/>
        <v>18.14389078</v>
      </c>
      <c r="O51" s="12">
        <f t="shared" si="3"/>
        <v>0.4146565854</v>
      </c>
      <c r="P51" s="13">
        <f t="shared" si="13"/>
        <v>6579.273109</v>
      </c>
      <c r="Q51" s="14">
        <f t="shared" si="5"/>
        <v>1.05</v>
      </c>
      <c r="R51" s="14">
        <f t="shared" si="6"/>
        <v>13487.50987</v>
      </c>
      <c r="S51" s="14">
        <f t="shared" si="7"/>
        <v>0.8500460001</v>
      </c>
      <c r="T51" s="15">
        <f t="shared" si="8"/>
        <v>1.096545518</v>
      </c>
    </row>
    <row r="52" hidden="1">
      <c r="A52" s="4" t="s">
        <v>96</v>
      </c>
      <c r="B52" s="4" t="s">
        <v>95</v>
      </c>
      <c r="C52" s="4">
        <v>1969.0</v>
      </c>
      <c r="D52" s="4"/>
      <c r="E52" s="4" t="b">
        <v>0</v>
      </c>
      <c r="F52" s="4" t="b">
        <v>1</v>
      </c>
      <c r="G52" s="4">
        <v>6000.0</v>
      </c>
      <c r="H52" s="4">
        <v>0.0</v>
      </c>
      <c r="I52" s="4">
        <v>89174.0</v>
      </c>
      <c r="J52" s="4">
        <v>26708.0</v>
      </c>
      <c r="K52" s="4">
        <v>263.0</v>
      </c>
      <c r="L52" s="4">
        <v>4.14</v>
      </c>
      <c r="M52" s="5">
        <f t="shared" si="1"/>
        <v>6000</v>
      </c>
      <c r="N52" s="5">
        <f t="shared" si="2"/>
        <v>30.54094303</v>
      </c>
      <c r="O52" s="6">
        <f t="shared" si="3"/>
        <v>0.2463161951</v>
      </c>
      <c r="P52" s="7">
        <f t="shared" si="13"/>
        <v>6578.612938</v>
      </c>
      <c r="Q52" s="8">
        <f t="shared" si="5"/>
        <v>1.05</v>
      </c>
      <c r="R52" s="8">
        <f t="shared" si="6"/>
        <v>13486.15652</v>
      </c>
      <c r="S52" s="8">
        <f t="shared" si="7"/>
        <v>0.5049481999</v>
      </c>
      <c r="T52" s="9">
        <f t="shared" si="8"/>
        <v>1.09643549</v>
      </c>
    </row>
    <row r="53" hidden="1">
      <c r="A53" s="10" t="s">
        <v>97</v>
      </c>
      <c r="B53" s="10" t="s">
        <v>98</v>
      </c>
      <c r="C53" s="10">
        <v>2002.0</v>
      </c>
      <c r="D53" s="10"/>
      <c r="E53" s="10" t="b">
        <v>0</v>
      </c>
      <c r="F53" s="10" t="b">
        <v>1</v>
      </c>
      <c r="G53" s="10">
        <v>2400.0</v>
      </c>
      <c r="H53" s="10">
        <v>0.0</v>
      </c>
      <c r="I53" s="10">
        <v>3950.0</v>
      </c>
      <c r="J53" s="10">
        <v>1688.4</v>
      </c>
      <c r="K53" s="10">
        <v>275.0</v>
      </c>
      <c r="L53" s="16"/>
      <c r="M53" s="11">
        <f t="shared" si="1"/>
        <v>2400</v>
      </c>
      <c r="N53" s="11">
        <f t="shared" si="2"/>
        <v>43.58705947</v>
      </c>
      <c r="O53" s="12">
        <f t="shared" si="3"/>
        <v>0.4976530095</v>
      </c>
      <c r="P53" s="13">
        <f t="shared" si="13"/>
        <v>840.2373412</v>
      </c>
      <c r="Q53" s="14">
        <f t="shared" si="5"/>
        <v>1.05</v>
      </c>
      <c r="R53" s="14">
        <f t="shared" si="6"/>
        <v>1722.48655</v>
      </c>
      <c r="S53" s="14">
        <f t="shared" si="7"/>
        <v>1.020188669</v>
      </c>
      <c r="T53" s="15">
        <f t="shared" si="8"/>
        <v>0.3500988922</v>
      </c>
    </row>
    <row r="54" hidden="1">
      <c r="A54" s="4" t="s">
        <v>883</v>
      </c>
      <c r="B54" s="4" t="s">
        <v>883</v>
      </c>
      <c r="C54" s="21"/>
      <c r="D54" s="4" t="b">
        <v>1</v>
      </c>
      <c r="E54" s="4" t="b">
        <v>1</v>
      </c>
      <c r="F54" s="4" t="b">
        <v>0</v>
      </c>
      <c r="G54" s="4">
        <v>769.0</v>
      </c>
      <c r="H54" s="4">
        <v>0.0</v>
      </c>
      <c r="I54" s="4">
        <v>12080.0</v>
      </c>
      <c r="J54" s="4">
        <v>29.3</v>
      </c>
      <c r="K54" s="4">
        <v>768.0</v>
      </c>
      <c r="L54" s="4">
        <v>1.415</v>
      </c>
      <c r="M54" s="5">
        <f t="shared" si="1"/>
        <v>769</v>
      </c>
      <c r="N54" s="5">
        <f t="shared" si="2"/>
        <v>0.2473318291</v>
      </c>
      <c r="O54" s="6">
        <f t="shared" si="3"/>
        <v>110.5916853</v>
      </c>
      <c r="P54" s="7">
        <f>0.9*(0.00015*I54*K54*L54+797)+0.1*(43.1*POW(I54,0.549))</f>
        <v>3240.33638</v>
      </c>
      <c r="Q54" s="8">
        <f t="shared" si="5"/>
        <v>4</v>
      </c>
      <c r="R54" s="8">
        <f t="shared" si="6"/>
        <v>16201.6819</v>
      </c>
      <c r="S54" s="8">
        <f t="shared" si="7"/>
        <v>552.9584266</v>
      </c>
      <c r="T54" s="9">
        <f t="shared" si="8"/>
        <v>4.213701404</v>
      </c>
    </row>
    <row r="55" hidden="1">
      <c r="A55" s="10" t="s">
        <v>101</v>
      </c>
      <c r="B55" s="10" t="s">
        <v>101</v>
      </c>
      <c r="C55" s="10">
        <v>1974.0</v>
      </c>
      <c r="D55" s="10"/>
      <c r="E55" s="10" t="b">
        <v>0</v>
      </c>
      <c r="F55" s="10" t="b">
        <v>1</v>
      </c>
      <c r="G55" s="10">
        <v>4000.0</v>
      </c>
      <c r="H55" s="10">
        <v>0.0</v>
      </c>
      <c r="I55" s="10">
        <v>11.1</v>
      </c>
      <c r="J55" s="10">
        <v>27.491</v>
      </c>
      <c r="K55" s="10">
        <v>271.03</v>
      </c>
      <c r="L55" s="16"/>
      <c r="M55" s="11">
        <f t="shared" si="1"/>
        <v>4000</v>
      </c>
      <c r="N55" s="11">
        <f t="shared" si="2"/>
        <v>252.5497147</v>
      </c>
      <c r="O55" s="12">
        <f t="shared" si="3"/>
        <v>0.7094336508</v>
      </c>
      <c r="P55" s="13">
        <f t="shared" ref="P55:P61" si="14">0.2*(8.17*POW(I55*L55,0.46))+0.8*(0.146*POW(I55*K55,0.639))</f>
        <v>19.5030405</v>
      </c>
      <c r="Q55" s="14">
        <f t="shared" si="5"/>
        <v>1.05</v>
      </c>
      <c r="R55" s="14">
        <f t="shared" si="6"/>
        <v>39.98123302</v>
      </c>
      <c r="S55" s="14">
        <f t="shared" si="7"/>
        <v>1.454338984</v>
      </c>
      <c r="T55" s="15">
        <f t="shared" si="8"/>
        <v>0.004875760124</v>
      </c>
    </row>
    <row r="56" hidden="1">
      <c r="A56" s="4" t="s">
        <v>102</v>
      </c>
      <c r="B56" s="4" t="s">
        <v>102</v>
      </c>
      <c r="C56" s="4">
        <v>1960.0</v>
      </c>
      <c r="D56" s="4"/>
      <c r="E56" s="4" t="b">
        <v>0</v>
      </c>
      <c r="F56" s="4" t="b">
        <v>1</v>
      </c>
      <c r="G56" s="4">
        <v>300.0</v>
      </c>
      <c r="H56" s="4">
        <v>0.0</v>
      </c>
      <c r="I56" s="4">
        <v>1402.325</v>
      </c>
      <c r="J56" s="4">
        <v>493.6442</v>
      </c>
      <c r="K56" s="4">
        <v>241.4</v>
      </c>
      <c r="L56" s="4">
        <v>2.03</v>
      </c>
      <c r="M56" s="5">
        <f t="shared" si="1"/>
        <v>300</v>
      </c>
      <c r="N56" s="5">
        <f t="shared" si="2"/>
        <v>35.89588667</v>
      </c>
      <c r="O56" s="6">
        <f t="shared" si="3"/>
        <v>0.9365228445</v>
      </c>
      <c r="P56" s="7">
        <f t="shared" si="14"/>
        <v>462.3090704</v>
      </c>
      <c r="Q56" s="8">
        <f t="shared" si="5"/>
        <v>1.05</v>
      </c>
      <c r="R56" s="8">
        <f t="shared" si="6"/>
        <v>947.7335943</v>
      </c>
      <c r="S56" s="8">
        <f t="shared" si="7"/>
        <v>1.919871831</v>
      </c>
      <c r="T56" s="9">
        <f t="shared" si="8"/>
        <v>1.541030235</v>
      </c>
    </row>
    <row r="57" hidden="1">
      <c r="A57" s="10" t="s">
        <v>103</v>
      </c>
      <c r="B57" s="10" t="s">
        <v>103</v>
      </c>
      <c r="C57" s="10">
        <v>1962.0</v>
      </c>
      <c r="D57" s="10"/>
      <c r="E57" s="10" t="b">
        <v>0</v>
      </c>
      <c r="F57" s="10" t="b">
        <v>1</v>
      </c>
      <c r="G57" s="10">
        <v>350.0</v>
      </c>
      <c r="H57" s="10">
        <v>0.0</v>
      </c>
      <c r="I57" s="10">
        <v>1065.533</v>
      </c>
      <c r="J57" s="10">
        <v>449.02112</v>
      </c>
      <c r="K57" s="10">
        <v>258.88</v>
      </c>
      <c r="L57" s="16"/>
      <c r="M57" s="11">
        <f t="shared" si="1"/>
        <v>350</v>
      </c>
      <c r="N57" s="11">
        <f t="shared" si="2"/>
        <v>42.97136876</v>
      </c>
      <c r="O57" s="12">
        <f t="shared" si="3"/>
        <v>0.7794015541</v>
      </c>
      <c r="P57" s="13">
        <f t="shared" si="14"/>
        <v>349.9677588</v>
      </c>
      <c r="Q57" s="14">
        <f t="shared" si="5"/>
        <v>1.05</v>
      </c>
      <c r="R57" s="14">
        <f t="shared" si="6"/>
        <v>717.4339054</v>
      </c>
      <c r="S57" s="14">
        <f t="shared" si="7"/>
        <v>1.597773186</v>
      </c>
      <c r="T57" s="15">
        <f t="shared" si="8"/>
        <v>0.9999078821</v>
      </c>
    </row>
    <row r="58" hidden="1">
      <c r="A58" s="4" t="s">
        <v>104</v>
      </c>
      <c r="B58" s="4" t="s">
        <v>104</v>
      </c>
      <c r="C58" s="4">
        <v>1972.0</v>
      </c>
      <c r="D58" s="4"/>
      <c r="E58" s="4" t="b">
        <v>0</v>
      </c>
      <c r="F58" s="4" t="b">
        <v>1</v>
      </c>
      <c r="G58" s="4">
        <v>400.0</v>
      </c>
      <c r="H58" s="4">
        <v>0.0</v>
      </c>
      <c r="I58" s="4">
        <v>1391.121</v>
      </c>
      <c r="J58" s="4">
        <v>530.25896</v>
      </c>
      <c r="K58" s="4">
        <v>260.289</v>
      </c>
      <c r="L58" s="4">
        <v>6.69</v>
      </c>
      <c r="M58" s="5">
        <f t="shared" si="1"/>
        <v>400</v>
      </c>
      <c r="N58" s="5">
        <f t="shared" si="2"/>
        <v>38.86891629</v>
      </c>
      <c r="O58" s="6">
        <f t="shared" si="3"/>
        <v>0.9915668793</v>
      </c>
      <c r="P58" s="7">
        <f t="shared" si="14"/>
        <v>525.7872222</v>
      </c>
      <c r="Q58" s="8">
        <f t="shared" si="5"/>
        <v>1.05</v>
      </c>
      <c r="R58" s="8">
        <f t="shared" si="6"/>
        <v>1077.863805</v>
      </c>
      <c r="S58" s="8">
        <f t="shared" si="7"/>
        <v>2.032712102</v>
      </c>
      <c r="T58" s="9">
        <f t="shared" si="8"/>
        <v>1.314468055</v>
      </c>
    </row>
    <row r="59" hidden="1">
      <c r="A59" s="10" t="s">
        <v>105</v>
      </c>
      <c r="B59" s="10" t="s">
        <v>105</v>
      </c>
      <c r="C59" s="10">
        <v>1959.0</v>
      </c>
      <c r="D59" s="10"/>
      <c r="E59" s="10" t="b">
        <v>0</v>
      </c>
      <c r="F59" s="10" t="b">
        <v>1</v>
      </c>
      <c r="G59" s="10">
        <v>180.0</v>
      </c>
      <c r="H59" s="10">
        <v>0.0</v>
      </c>
      <c r="I59" s="10">
        <v>22.49816</v>
      </c>
      <c r="J59" s="10">
        <v>16.35</v>
      </c>
      <c r="K59" s="10">
        <v>255.04</v>
      </c>
      <c r="L59" s="10">
        <v>1.49</v>
      </c>
      <c r="M59" s="11">
        <f t="shared" si="1"/>
        <v>180</v>
      </c>
      <c r="N59" s="11">
        <f t="shared" si="2"/>
        <v>74.1054381</v>
      </c>
      <c r="O59" s="12">
        <f t="shared" si="3"/>
        <v>2.304853096</v>
      </c>
      <c r="P59" s="13">
        <f t="shared" si="14"/>
        <v>37.68434812</v>
      </c>
      <c r="Q59" s="14">
        <f t="shared" si="5"/>
        <v>1.05</v>
      </c>
      <c r="R59" s="14">
        <f t="shared" si="6"/>
        <v>77.25291365</v>
      </c>
      <c r="S59" s="14">
        <f t="shared" si="7"/>
        <v>4.724948847</v>
      </c>
      <c r="T59" s="15">
        <f t="shared" si="8"/>
        <v>0.2093574896</v>
      </c>
    </row>
    <row r="60" hidden="1">
      <c r="A60" s="4" t="s">
        <v>106</v>
      </c>
      <c r="B60" s="4" t="s">
        <v>106</v>
      </c>
      <c r="C60" s="4">
        <v>1963.0</v>
      </c>
      <c r="D60" s="4"/>
      <c r="E60" s="4" t="b">
        <v>0</v>
      </c>
      <c r="F60" s="4" t="b">
        <v>1</v>
      </c>
      <c r="G60" s="4">
        <v>195.0</v>
      </c>
      <c r="H60" s="4">
        <v>0.0</v>
      </c>
      <c r="I60" s="4">
        <v>32.7</v>
      </c>
      <c r="J60" s="4">
        <v>29.09</v>
      </c>
      <c r="K60" s="4">
        <v>279.0</v>
      </c>
      <c r="L60" s="17"/>
      <c r="M60" s="5">
        <f t="shared" si="1"/>
        <v>195</v>
      </c>
      <c r="N60" s="5">
        <f t="shared" si="2"/>
        <v>90.71420351</v>
      </c>
      <c r="O60" s="6">
        <f t="shared" si="3"/>
        <v>1.362185401</v>
      </c>
      <c r="P60" s="7">
        <f t="shared" si="14"/>
        <v>39.6259733</v>
      </c>
      <c r="Q60" s="8">
        <f t="shared" si="5"/>
        <v>1.05</v>
      </c>
      <c r="R60" s="8">
        <f t="shared" si="6"/>
        <v>81.23324527</v>
      </c>
      <c r="S60" s="8">
        <f t="shared" si="7"/>
        <v>2.792480071</v>
      </c>
      <c r="T60" s="9">
        <f t="shared" si="8"/>
        <v>0.2032101195</v>
      </c>
    </row>
    <row r="61" hidden="1">
      <c r="A61" s="10" t="s">
        <v>107</v>
      </c>
      <c r="B61" s="10" t="s">
        <v>107</v>
      </c>
      <c r="C61" s="10">
        <v>1965.0</v>
      </c>
      <c r="D61" s="10"/>
      <c r="E61" s="10" t="b">
        <v>0</v>
      </c>
      <c r="F61" s="10" t="b">
        <v>1</v>
      </c>
      <c r="G61" s="10">
        <v>215.0</v>
      </c>
      <c r="H61" s="10">
        <v>0.0</v>
      </c>
      <c r="I61" s="10">
        <v>23.16585</v>
      </c>
      <c r="J61" s="10">
        <v>25.227</v>
      </c>
      <c r="K61" s="10">
        <v>284.5</v>
      </c>
      <c r="L61" s="10">
        <v>5.92</v>
      </c>
      <c r="M61" s="11">
        <f t="shared" si="1"/>
        <v>215</v>
      </c>
      <c r="N61" s="11">
        <f t="shared" si="2"/>
        <v>111.0444073</v>
      </c>
      <c r="O61" s="12">
        <f t="shared" si="3"/>
        <v>1.899063126</v>
      </c>
      <c r="P61" s="13">
        <f t="shared" si="14"/>
        <v>47.90766548</v>
      </c>
      <c r="Q61" s="14">
        <f t="shared" si="5"/>
        <v>1.05</v>
      </c>
      <c r="R61" s="14">
        <f t="shared" si="6"/>
        <v>98.21071423</v>
      </c>
      <c r="S61" s="14">
        <f t="shared" si="7"/>
        <v>3.893079408</v>
      </c>
      <c r="T61" s="15">
        <f t="shared" si="8"/>
        <v>0.2228263511</v>
      </c>
    </row>
    <row r="62">
      <c r="A62" s="4" t="s">
        <v>504</v>
      </c>
      <c r="B62" s="4" t="s">
        <v>321</v>
      </c>
      <c r="C62" s="4">
        <v>1986.0</v>
      </c>
      <c r="D62" s="4"/>
      <c r="E62" s="4" t="b">
        <v>1</v>
      </c>
      <c r="F62" s="4" t="b">
        <v>0</v>
      </c>
      <c r="G62" s="4">
        <v>525.0</v>
      </c>
      <c r="H62" s="4">
        <v>100.0</v>
      </c>
      <c r="I62" s="4">
        <v>1450.0</v>
      </c>
      <c r="J62" s="4">
        <v>1834.0</v>
      </c>
      <c r="K62" s="4">
        <v>327.8</v>
      </c>
      <c r="L62" s="4">
        <v>14.71</v>
      </c>
      <c r="M62" s="5">
        <f t="shared" si="1"/>
        <v>625</v>
      </c>
      <c r="N62" s="5">
        <f t="shared" si="2"/>
        <v>128.9765193</v>
      </c>
      <c r="O62" s="6">
        <f t="shared" si="3"/>
        <v>0.3482579787</v>
      </c>
      <c r="P62" s="7">
        <f t="shared" ref="P62:P63" si="15">0.2*(8.17*POW(I62*L62,0.46))+0.8*(0.252*J62+136)</f>
        <v>638.7051329</v>
      </c>
      <c r="Q62" s="8">
        <f t="shared" si="5"/>
        <v>4</v>
      </c>
      <c r="R62" s="8">
        <f t="shared" si="6"/>
        <v>3193.525664</v>
      </c>
      <c r="S62" s="8">
        <f t="shared" si="7"/>
        <v>1.741289893</v>
      </c>
      <c r="T62" s="9">
        <f t="shared" si="8"/>
        <v>1.021928213</v>
      </c>
    </row>
    <row r="63">
      <c r="A63" s="10" t="s">
        <v>668</v>
      </c>
      <c r="B63" s="10" t="s">
        <v>374</v>
      </c>
      <c r="C63" s="10">
        <v>2009.0</v>
      </c>
      <c r="D63" s="10" t="b">
        <v>0</v>
      </c>
      <c r="E63" s="10" t="b">
        <v>1</v>
      </c>
      <c r="F63" s="10" t="b">
        <v>0</v>
      </c>
      <c r="G63" s="10"/>
      <c r="H63" s="10"/>
      <c r="I63" s="10">
        <v>1473.0</v>
      </c>
      <c r="J63" s="10">
        <v>1823.9</v>
      </c>
      <c r="K63" s="10">
        <v>326.0</v>
      </c>
      <c r="L63" s="10">
        <v>14.54</v>
      </c>
      <c r="M63" s="11">
        <f t="shared" si="1"/>
        <v>0</v>
      </c>
      <c r="N63" s="11">
        <f t="shared" si="2"/>
        <v>126.2634349</v>
      </c>
      <c r="O63" s="12">
        <f t="shared" si="3"/>
        <v>0.3492364372</v>
      </c>
      <c r="P63" s="13">
        <f t="shared" si="15"/>
        <v>636.9723378</v>
      </c>
      <c r="Q63" s="14">
        <f t="shared" si="5"/>
        <v>4</v>
      </c>
      <c r="R63" s="14">
        <f t="shared" si="6"/>
        <v>3184.861689</v>
      </c>
      <c r="S63" s="14">
        <f t="shared" si="7"/>
        <v>1.746182186</v>
      </c>
      <c r="T63" s="15" t="str">
        <f t="shared" si="8"/>
        <v>#N/A</v>
      </c>
    </row>
    <row r="64" hidden="1">
      <c r="A64" s="4" t="s">
        <v>110</v>
      </c>
      <c r="B64" s="4" t="s">
        <v>110</v>
      </c>
      <c r="C64" s="4">
        <v>1960.0</v>
      </c>
      <c r="D64" s="4"/>
      <c r="E64" s="4" t="b">
        <v>0</v>
      </c>
      <c r="F64" s="4" t="b">
        <v>1</v>
      </c>
      <c r="G64" s="4">
        <v>200.0</v>
      </c>
      <c r="H64" s="4">
        <v>0.0</v>
      </c>
      <c r="I64" s="4">
        <v>76.74777</v>
      </c>
      <c r="J64" s="4">
        <v>62.27508</v>
      </c>
      <c r="K64" s="4">
        <v>256.0</v>
      </c>
      <c r="L64" s="4">
        <v>2.03</v>
      </c>
      <c r="M64" s="5">
        <f t="shared" si="1"/>
        <v>200</v>
      </c>
      <c r="N64" s="5">
        <f t="shared" si="2"/>
        <v>82.74235011</v>
      </c>
      <c r="O64" s="6">
        <f t="shared" si="3"/>
        <v>1.306463909</v>
      </c>
      <c r="P64" s="7">
        <f t="shared" ref="P64:P66" si="16">0.2*(8.17*POW(I64*L64,0.46))+0.8*(0.146*POW(I64*K64,0.639))</f>
        <v>81.36014445</v>
      </c>
      <c r="Q64" s="8">
        <f t="shared" si="5"/>
        <v>1.05</v>
      </c>
      <c r="R64" s="8">
        <f t="shared" si="6"/>
        <v>166.7882961</v>
      </c>
      <c r="S64" s="8">
        <f t="shared" si="7"/>
        <v>2.678251014</v>
      </c>
      <c r="T64" s="9">
        <f t="shared" si="8"/>
        <v>0.4068007223</v>
      </c>
    </row>
    <row r="65" hidden="1">
      <c r="A65" s="10" t="s">
        <v>111</v>
      </c>
      <c r="B65" s="10" t="s">
        <v>111</v>
      </c>
      <c r="C65" s="10">
        <v>1962.0</v>
      </c>
      <c r="D65" s="10"/>
      <c r="E65" s="10" t="b">
        <v>0</v>
      </c>
      <c r="F65" s="10" t="b">
        <v>1</v>
      </c>
      <c r="G65" s="10">
        <v>230.0</v>
      </c>
      <c r="H65" s="10">
        <v>0.0</v>
      </c>
      <c r="I65" s="10">
        <v>116.0</v>
      </c>
      <c r="J65" s="10">
        <v>93.074555</v>
      </c>
      <c r="K65" s="10">
        <v>281.15</v>
      </c>
      <c r="L65" s="10">
        <v>2.87</v>
      </c>
      <c r="M65" s="11">
        <f t="shared" si="1"/>
        <v>230</v>
      </c>
      <c r="N65" s="11">
        <f t="shared" si="2"/>
        <v>81.81864868</v>
      </c>
      <c r="O65" s="12">
        <f t="shared" si="3"/>
        <v>1.21480653</v>
      </c>
      <c r="P65" s="13">
        <f t="shared" si="16"/>
        <v>113.0675772</v>
      </c>
      <c r="Q65" s="14">
        <f t="shared" si="5"/>
        <v>1.05</v>
      </c>
      <c r="R65" s="14">
        <f t="shared" si="6"/>
        <v>231.7885333</v>
      </c>
      <c r="S65" s="14">
        <f t="shared" si="7"/>
        <v>2.490353387</v>
      </c>
      <c r="T65" s="15">
        <f t="shared" si="8"/>
        <v>0.4915981618</v>
      </c>
    </row>
    <row r="66" hidden="1">
      <c r="A66" s="4" t="s">
        <v>112</v>
      </c>
      <c r="B66" s="4" t="s">
        <v>111</v>
      </c>
      <c r="C66" s="4"/>
      <c r="D66" s="4" t="b">
        <v>0</v>
      </c>
      <c r="E66" s="4" t="b">
        <v>0</v>
      </c>
      <c r="F66" s="4" t="b">
        <v>1</v>
      </c>
      <c r="G66" s="4"/>
      <c r="H66" s="4"/>
      <c r="I66" s="4">
        <v>99.0</v>
      </c>
      <c r="J66" s="4">
        <v>126.8</v>
      </c>
      <c r="K66" s="4">
        <v>284.95</v>
      </c>
      <c r="L66" s="4">
        <v>4.76</v>
      </c>
      <c r="M66" s="5">
        <f t="shared" si="1"/>
        <v>0</v>
      </c>
      <c r="N66" s="5">
        <f t="shared" si="2"/>
        <v>130.6060762</v>
      </c>
      <c r="O66" s="6">
        <f t="shared" si="3"/>
        <v>0.861570187</v>
      </c>
      <c r="P66" s="7">
        <f t="shared" si="16"/>
        <v>109.2470997</v>
      </c>
      <c r="Q66" s="8">
        <f t="shared" si="5"/>
        <v>1.05</v>
      </c>
      <c r="R66" s="8">
        <f t="shared" si="6"/>
        <v>223.9565544</v>
      </c>
      <c r="S66" s="8">
        <f t="shared" si="7"/>
        <v>1.766218883</v>
      </c>
      <c r="T66" s="9" t="str">
        <f t="shared" si="8"/>
        <v>#N/A</v>
      </c>
    </row>
    <row r="67">
      <c r="A67" s="10" t="s">
        <v>821</v>
      </c>
      <c r="B67" s="10" t="s">
        <v>735</v>
      </c>
      <c r="C67" s="20"/>
      <c r="D67" s="10"/>
      <c r="E67" s="10" t="b">
        <v>1</v>
      </c>
      <c r="F67" s="10" t="b">
        <v>0</v>
      </c>
      <c r="G67" s="20"/>
      <c r="H67" s="20"/>
      <c r="I67" s="10">
        <v>1600.0</v>
      </c>
      <c r="J67" s="10">
        <v>2300.0</v>
      </c>
      <c r="K67" s="10">
        <v>363.0</v>
      </c>
      <c r="L67" s="10">
        <v>30.0</v>
      </c>
      <c r="M67" s="11">
        <f t="shared" si="1"/>
        <v>0</v>
      </c>
      <c r="N67" s="11">
        <f t="shared" si="2"/>
        <v>146.5842052</v>
      </c>
      <c r="O67" s="12">
        <f t="shared" si="3"/>
        <v>0.3500378823</v>
      </c>
      <c r="P67" s="13">
        <f>0.2*(8.17*POW(I67*L67,0.46))+0.8*(0.252*J67+136)</f>
        <v>805.0871292</v>
      </c>
      <c r="Q67" s="14">
        <f t="shared" si="5"/>
        <v>4</v>
      </c>
      <c r="R67" s="14">
        <f t="shared" si="6"/>
        <v>4025.435646</v>
      </c>
      <c r="S67" s="14">
        <f t="shared" si="7"/>
        <v>1.750189411</v>
      </c>
      <c r="T67" s="15" t="str">
        <f t="shared" si="8"/>
        <v>#N/A</v>
      </c>
    </row>
    <row r="68" hidden="1">
      <c r="A68" s="4" t="s">
        <v>752</v>
      </c>
      <c r="B68" s="4" t="s">
        <v>752</v>
      </c>
      <c r="C68" s="4">
        <v>2021.0</v>
      </c>
      <c r="D68" s="4" t="b">
        <v>1</v>
      </c>
      <c r="E68" s="4" t="b">
        <v>1</v>
      </c>
      <c r="F68" s="4" t="b">
        <v>0</v>
      </c>
      <c r="G68" s="4">
        <v>17500.0</v>
      </c>
      <c r="H68" s="4">
        <v>0.0</v>
      </c>
      <c r="I68" s="4">
        <v>2270.0</v>
      </c>
      <c r="J68" s="4">
        <v>66.72</v>
      </c>
      <c r="K68" s="4">
        <v>925.0</v>
      </c>
      <c r="L68" s="4">
        <v>13.79</v>
      </c>
      <c r="M68" s="5">
        <f t="shared" si="1"/>
        <v>17500</v>
      </c>
      <c r="N68" s="5">
        <f t="shared" si="2"/>
        <v>2.997157072</v>
      </c>
      <c r="O68" s="6">
        <f t="shared" si="3"/>
        <v>73.83350235</v>
      </c>
      <c r="P68" s="7">
        <f>0.9*(0.00015*I68*K68*L68+797)+0.1*(43.1*POW(I68,0.549))</f>
        <v>4926.171276</v>
      </c>
      <c r="Q68" s="8">
        <f t="shared" si="5"/>
        <v>4</v>
      </c>
      <c r="R68" s="8">
        <f t="shared" si="6"/>
        <v>24630.85638</v>
      </c>
      <c r="S68" s="8">
        <f t="shared" si="7"/>
        <v>369.1675117</v>
      </c>
      <c r="T68" s="9">
        <f t="shared" si="8"/>
        <v>0.2814955015</v>
      </c>
    </row>
    <row r="69" hidden="1">
      <c r="A69" s="10" t="s">
        <v>115</v>
      </c>
      <c r="B69" s="10" t="s">
        <v>115</v>
      </c>
      <c r="C69" s="10">
        <v>2018.0</v>
      </c>
      <c r="D69" s="10" t="b">
        <v>0</v>
      </c>
      <c r="E69" s="10" t="b">
        <v>0</v>
      </c>
      <c r="F69" s="10" t="b">
        <v>1</v>
      </c>
      <c r="G69" s="16"/>
      <c r="H69" s="10">
        <v>0.0</v>
      </c>
      <c r="I69" s="10">
        <v>85500.0</v>
      </c>
      <c r="J69" s="10">
        <v>20337.0</v>
      </c>
      <c r="K69" s="10">
        <v>265.0</v>
      </c>
      <c r="L69" s="16"/>
      <c r="M69" s="11">
        <f t="shared" si="1"/>
        <v>0</v>
      </c>
      <c r="N69" s="11">
        <f t="shared" si="2"/>
        <v>24.25493399</v>
      </c>
      <c r="O69" s="12">
        <f t="shared" si="3"/>
        <v>0.2878302367</v>
      </c>
      <c r="P69" s="13">
        <f>0.2*(8.17*POW(I69*L69,0.46))+0.8*(0.146*POW(I69*K69,0.639))</f>
        <v>5853.603525</v>
      </c>
      <c r="Q69" s="14">
        <f t="shared" si="5"/>
        <v>1.05</v>
      </c>
      <c r="R69" s="14">
        <f t="shared" si="6"/>
        <v>11999.88723</v>
      </c>
      <c r="S69" s="14">
        <f t="shared" si="7"/>
        <v>0.5900519853</v>
      </c>
      <c r="T69" s="15" t="str">
        <f t="shared" si="8"/>
        <v>#N/A</v>
      </c>
    </row>
    <row r="70">
      <c r="A70" s="4" t="s">
        <v>594</v>
      </c>
      <c r="B70" s="4" t="s">
        <v>321</v>
      </c>
      <c r="C70" s="4">
        <v>1999.0</v>
      </c>
      <c r="D70" s="4"/>
      <c r="E70" s="4" t="b">
        <v>1</v>
      </c>
      <c r="F70" s="4" t="b">
        <v>0</v>
      </c>
      <c r="G70" s="4">
        <v>525.0</v>
      </c>
      <c r="H70" s="4">
        <v>200.0</v>
      </c>
      <c r="I70" s="4">
        <v>1436.0</v>
      </c>
      <c r="J70" s="4">
        <v>1834.0</v>
      </c>
      <c r="K70" s="4">
        <v>327.8</v>
      </c>
      <c r="L70" s="4">
        <v>15.69</v>
      </c>
      <c r="M70" s="5">
        <f t="shared" si="1"/>
        <v>725</v>
      </c>
      <c r="N70" s="5">
        <f t="shared" si="2"/>
        <v>130.2339505</v>
      </c>
      <c r="O70" s="6">
        <f t="shared" si="3"/>
        <v>0.3504872297</v>
      </c>
      <c r="P70" s="7">
        <f t="shared" ref="P70:P71" si="17">0.2*(8.17*POW(I70*L70,0.46))+0.8*(0.252*J70+136)</f>
        <v>642.7935793</v>
      </c>
      <c r="Q70" s="8">
        <f t="shared" si="5"/>
        <v>4</v>
      </c>
      <c r="R70" s="8">
        <f t="shared" si="6"/>
        <v>3213.967897</v>
      </c>
      <c r="S70" s="8">
        <f t="shared" si="7"/>
        <v>1.752436149</v>
      </c>
      <c r="T70" s="9">
        <f t="shared" si="8"/>
        <v>0.8866118335</v>
      </c>
    </row>
    <row r="71">
      <c r="A71" s="10" t="s">
        <v>754</v>
      </c>
      <c r="B71" s="10" t="s">
        <v>297</v>
      </c>
      <c r="C71" s="10"/>
      <c r="D71" s="10"/>
      <c r="E71" s="10" t="b">
        <v>1</v>
      </c>
      <c r="F71" s="10" t="b">
        <v>0</v>
      </c>
      <c r="G71" s="10">
        <v>515.0</v>
      </c>
      <c r="H71" s="16"/>
      <c r="I71" s="10">
        <v>1090.0</v>
      </c>
      <c r="J71" s="10">
        <v>1653.4</v>
      </c>
      <c r="K71" s="10">
        <v>341.0</v>
      </c>
      <c r="L71" s="10">
        <v>14.7</v>
      </c>
      <c r="M71" s="11">
        <f t="shared" si="1"/>
        <v>515</v>
      </c>
      <c r="N71" s="11">
        <f t="shared" si="2"/>
        <v>154.6787873</v>
      </c>
      <c r="O71" s="12">
        <f t="shared" si="3"/>
        <v>0.3523328513</v>
      </c>
      <c r="P71" s="13">
        <f t="shared" si="17"/>
        <v>582.5471364</v>
      </c>
      <c r="Q71" s="14">
        <f t="shared" si="5"/>
        <v>4</v>
      </c>
      <c r="R71" s="14">
        <f t="shared" si="6"/>
        <v>2912.735682</v>
      </c>
      <c r="S71" s="14">
        <f t="shared" si="7"/>
        <v>1.761664257</v>
      </c>
      <c r="T71" s="15">
        <f t="shared" si="8"/>
        <v>1.131159488</v>
      </c>
    </row>
    <row r="72" hidden="1">
      <c r="A72" s="4" t="s">
        <v>588</v>
      </c>
      <c r="B72" s="4" t="s">
        <v>529</v>
      </c>
      <c r="C72" s="4">
        <v>1997.0</v>
      </c>
      <c r="D72" s="4" t="b">
        <v>1</v>
      </c>
      <c r="E72" s="4" t="b">
        <v>1</v>
      </c>
      <c r="F72" s="4" t="b">
        <v>0</v>
      </c>
      <c r="G72" s="4">
        <v>400.0</v>
      </c>
      <c r="H72" s="4">
        <v>250.0</v>
      </c>
      <c r="I72" s="4">
        <v>40.0</v>
      </c>
      <c r="J72" s="4">
        <v>13.3</v>
      </c>
      <c r="K72" s="4">
        <v>483.0</v>
      </c>
      <c r="L72" s="4">
        <v>13.78</v>
      </c>
      <c r="M72" s="5">
        <f t="shared" si="1"/>
        <v>650</v>
      </c>
      <c r="N72" s="5">
        <f t="shared" si="2"/>
        <v>33.90556398</v>
      </c>
      <c r="O72" s="6">
        <f t="shared" si="3"/>
        <v>24.73684211</v>
      </c>
      <c r="P72" s="19">
        <v>329.0</v>
      </c>
      <c r="Q72" s="8">
        <f t="shared" si="5"/>
        <v>4</v>
      </c>
      <c r="R72" s="8">
        <f t="shared" si="6"/>
        <v>1645</v>
      </c>
      <c r="S72" s="8">
        <f t="shared" si="7"/>
        <v>123.6842105</v>
      </c>
      <c r="T72" s="9">
        <f t="shared" si="8"/>
        <v>0.5061538462</v>
      </c>
    </row>
    <row r="73" hidden="1">
      <c r="A73" s="10" t="s">
        <v>525</v>
      </c>
      <c r="B73" s="10" t="s">
        <v>526</v>
      </c>
      <c r="C73" s="10">
        <v>1986.0</v>
      </c>
      <c r="D73" s="10" t="b">
        <v>1</v>
      </c>
      <c r="E73" s="10" t="b">
        <v>1</v>
      </c>
      <c r="F73" s="10" t="b">
        <v>0</v>
      </c>
      <c r="G73" s="10">
        <v>433.0</v>
      </c>
      <c r="H73" s="10">
        <v>0.0</v>
      </c>
      <c r="I73" s="10">
        <v>2000.0</v>
      </c>
      <c r="J73" s="10">
        <v>35.3</v>
      </c>
      <c r="K73" s="10">
        <v>910.0</v>
      </c>
      <c r="L73" s="10">
        <v>4.0</v>
      </c>
      <c r="M73" s="11">
        <f t="shared" si="1"/>
        <v>433</v>
      </c>
      <c r="N73" s="11">
        <f t="shared" si="2"/>
        <v>1.799799111</v>
      </c>
      <c r="O73" s="12">
        <f t="shared" si="3"/>
        <v>56.08590307</v>
      </c>
      <c r="P73" s="13">
        <f>0.9*(0.00015*I73*K73*L73+797)+0.1*(43.1*POW(I73,0.549))</f>
        <v>1979.832378</v>
      </c>
      <c r="Q73" s="14">
        <f t="shared" si="5"/>
        <v>4</v>
      </c>
      <c r="R73" s="14">
        <f t="shared" si="6"/>
        <v>9899.161892</v>
      </c>
      <c r="S73" s="14">
        <f t="shared" si="7"/>
        <v>280.4295153</v>
      </c>
      <c r="T73" s="15">
        <f t="shared" si="8"/>
        <v>4.572361151</v>
      </c>
    </row>
    <row r="74" hidden="1">
      <c r="A74" s="4" t="s">
        <v>121</v>
      </c>
      <c r="B74" s="4" t="s">
        <v>122</v>
      </c>
      <c r="C74" s="4">
        <v>1958.0</v>
      </c>
      <c r="D74" s="4"/>
      <c r="E74" s="4" t="b">
        <v>0</v>
      </c>
      <c r="F74" s="4" t="b">
        <v>1</v>
      </c>
      <c r="G74" s="4">
        <v>30.0</v>
      </c>
      <c r="H74" s="4">
        <v>30.0</v>
      </c>
      <c r="I74" s="4">
        <v>5.07</v>
      </c>
      <c r="J74" s="4">
        <v>8.0</v>
      </c>
      <c r="K74" s="4">
        <v>235.0</v>
      </c>
      <c r="L74" s="17"/>
      <c r="M74" s="5">
        <f t="shared" si="1"/>
        <v>60</v>
      </c>
      <c r="N74" s="5">
        <f t="shared" si="2"/>
        <v>160.9019661</v>
      </c>
      <c r="O74" s="6">
        <f t="shared" si="3"/>
        <v>1.348855123</v>
      </c>
      <c r="P74" s="7">
        <f t="shared" ref="P74:P75" si="18">0.2*(8.17*POW(I74*L74,0.46))+0.8*(0.146*POW(I74*K74,0.639))</f>
        <v>10.79084099</v>
      </c>
      <c r="Q74" s="8">
        <f t="shared" si="5"/>
        <v>1.05</v>
      </c>
      <c r="R74" s="8">
        <f t="shared" si="6"/>
        <v>22.12122402</v>
      </c>
      <c r="S74" s="8">
        <f t="shared" si="7"/>
        <v>2.765153002</v>
      </c>
      <c r="T74" s="9">
        <f t="shared" si="8"/>
        <v>0.1798473498</v>
      </c>
    </row>
    <row r="75" hidden="1">
      <c r="A75" s="10" t="s">
        <v>123</v>
      </c>
      <c r="B75" s="10" t="s">
        <v>122</v>
      </c>
      <c r="C75" s="10">
        <v>1956.0</v>
      </c>
      <c r="D75" s="10"/>
      <c r="E75" s="10" t="b">
        <v>0</v>
      </c>
      <c r="F75" s="10" t="b">
        <v>1</v>
      </c>
      <c r="G75" s="10">
        <v>30.0</v>
      </c>
      <c r="H75" s="10">
        <v>0.0</v>
      </c>
      <c r="I75" s="10">
        <v>5.07</v>
      </c>
      <c r="J75" s="10">
        <v>8.0</v>
      </c>
      <c r="K75" s="10">
        <v>220.0</v>
      </c>
      <c r="L75" s="16"/>
      <c r="M75" s="11">
        <f t="shared" si="1"/>
        <v>30</v>
      </c>
      <c r="N75" s="11">
        <f t="shared" si="2"/>
        <v>160.9019661</v>
      </c>
      <c r="O75" s="12">
        <f t="shared" si="3"/>
        <v>1.293186121</v>
      </c>
      <c r="P75" s="13">
        <f t="shared" si="18"/>
        <v>10.34548897</v>
      </c>
      <c r="Q75" s="14">
        <f t="shared" si="5"/>
        <v>1.05</v>
      </c>
      <c r="R75" s="14">
        <f t="shared" si="6"/>
        <v>21.20825238</v>
      </c>
      <c r="S75" s="14">
        <f t="shared" si="7"/>
        <v>2.651031547</v>
      </c>
      <c r="T75" s="15">
        <f t="shared" si="8"/>
        <v>0.3448496322</v>
      </c>
    </row>
    <row r="76" hidden="1">
      <c r="A76" s="4" t="s">
        <v>881</v>
      </c>
      <c r="B76" s="4" t="s">
        <v>881</v>
      </c>
      <c r="C76" s="21"/>
      <c r="D76" s="4" t="b">
        <v>1</v>
      </c>
      <c r="E76" s="4" t="b">
        <v>1</v>
      </c>
      <c r="F76" s="4" t="b">
        <v>0</v>
      </c>
      <c r="G76" s="21"/>
      <c r="H76" s="17"/>
      <c r="I76" s="4">
        <v>3670.0</v>
      </c>
      <c r="J76" s="4">
        <v>111.6</v>
      </c>
      <c r="K76" s="4">
        <v>894.0</v>
      </c>
      <c r="L76" s="4">
        <v>6.89</v>
      </c>
      <c r="M76" s="5">
        <f t="shared" si="1"/>
        <v>0</v>
      </c>
      <c r="N76" s="5">
        <f t="shared" si="2"/>
        <v>3.100826404</v>
      </c>
      <c r="O76" s="6">
        <f t="shared" si="3"/>
        <v>37.27128852</v>
      </c>
      <c r="P76" s="7">
        <f>0.9*(0.00015*I76*K76*L76+797)+0.1*(43.1*POW(I76,0.549))</f>
        <v>4159.475798</v>
      </c>
      <c r="Q76" s="8">
        <f t="shared" si="5"/>
        <v>4</v>
      </c>
      <c r="R76" s="8">
        <f t="shared" si="6"/>
        <v>20797.37899</v>
      </c>
      <c r="S76" s="8">
        <f t="shared" si="7"/>
        <v>186.3564426</v>
      </c>
      <c r="T76" s="9" t="str">
        <f t="shared" si="8"/>
        <v>#N/A</v>
      </c>
    </row>
    <row r="77">
      <c r="A77" s="10" t="s">
        <v>422</v>
      </c>
      <c r="B77" s="10" t="s">
        <v>321</v>
      </c>
      <c r="C77" s="10">
        <v>1973.0</v>
      </c>
      <c r="D77" s="10"/>
      <c r="E77" s="10" t="b">
        <v>1</v>
      </c>
      <c r="F77" s="10" t="b">
        <v>0</v>
      </c>
      <c r="G77" s="10">
        <v>525.0</v>
      </c>
      <c r="H77" s="10">
        <v>75.0</v>
      </c>
      <c r="I77" s="10">
        <v>1450.0</v>
      </c>
      <c r="J77" s="10">
        <v>1782.0</v>
      </c>
      <c r="K77" s="10">
        <v>327.8</v>
      </c>
      <c r="L77" s="10">
        <v>14.71</v>
      </c>
      <c r="M77" s="11">
        <f t="shared" si="1"/>
        <v>600</v>
      </c>
      <c r="N77" s="11">
        <f t="shared" si="2"/>
        <v>125.3196059</v>
      </c>
      <c r="O77" s="12">
        <f t="shared" si="3"/>
        <v>0.3525375605</v>
      </c>
      <c r="P77" s="13">
        <f>0.2*(8.17*POW(I77*L77,0.46))+0.8*(0.252*J77+136)</f>
        <v>628.2219329</v>
      </c>
      <c r="Q77" s="14">
        <f t="shared" si="5"/>
        <v>4</v>
      </c>
      <c r="R77" s="14">
        <f t="shared" si="6"/>
        <v>3141.109664</v>
      </c>
      <c r="S77" s="14">
        <f t="shared" si="7"/>
        <v>1.762687803</v>
      </c>
      <c r="T77" s="15">
        <f t="shared" si="8"/>
        <v>1.047036555</v>
      </c>
    </row>
    <row r="78" hidden="1">
      <c r="A78" s="4" t="s">
        <v>879</v>
      </c>
      <c r="B78" s="4" t="s">
        <v>879</v>
      </c>
      <c r="C78" s="21"/>
      <c r="D78" s="4" t="b">
        <v>1</v>
      </c>
      <c r="E78" s="4" t="b">
        <v>1</v>
      </c>
      <c r="F78" s="4" t="b">
        <v>0</v>
      </c>
      <c r="G78" s="4">
        <v>1646.0</v>
      </c>
      <c r="H78" s="4">
        <v>0.0</v>
      </c>
      <c r="I78" s="4">
        <v>14890.0</v>
      </c>
      <c r="J78" s="4">
        <v>220.0</v>
      </c>
      <c r="K78" s="4">
        <v>830.0</v>
      </c>
      <c r="L78" s="4">
        <v>3.61</v>
      </c>
      <c r="M78" s="5">
        <f t="shared" si="1"/>
        <v>1646</v>
      </c>
      <c r="N78" s="5">
        <f t="shared" si="2"/>
        <v>1.506632412</v>
      </c>
      <c r="O78" s="6">
        <f t="shared" si="3"/>
        <v>34.46580014</v>
      </c>
      <c r="P78" s="7">
        <f>0.9*(0.00015*I78*K78*L78+797)+0.1*(43.1*POW(I78,0.549))</f>
        <v>7582.476031</v>
      </c>
      <c r="Q78" s="8">
        <f t="shared" si="5"/>
        <v>4</v>
      </c>
      <c r="R78" s="8">
        <f t="shared" si="6"/>
        <v>37912.38016</v>
      </c>
      <c r="S78" s="8">
        <f t="shared" si="7"/>
        <v>172.3290007</v>
      </c>
      <c r="T78" s="9">
        <f t="shared" si="8"/>
        <v>4.606607552</v>
      </c>
    </row>
    <row r="79" hidden="1">
      <c r="A79" s="10" t="s">
        <v>338</v>
      </c>
      <c r="B79" s="10" t="s">
        <v>292</v>
      </c>
      <c r="C79" s="10">
        <v>1966.0</v>
      </c>
      <c r="D79" s="10" t="b">
        <v>1</v>
      </c>
      <c r="E79" s="10" t="b">
        <v>0</v>
      </c>
      <c r="F79" s="10" t="b">
        <v>0</v>
      </c>
      <c r="G79" s="10">
        <v>200.0</v>
      </c>
      <c r="H79" s="10">
        <v>100.0</v>
      </c>
      <c r="I79" s="10">
        <v>81.0</v>
      </c>
      <c r="J79" s="10">
        <v>26.7</v>
      </c>
      <c r="K79" s="10">
        <v>430.0</v>
      </c>
      <c r="L79" s="10">
        <v>0.45</v>
      </c>
      <c r="M79" s="11">
        <f t="shared" si="1"/>
        <v>300</v>
      </c>
      <c r="N79" s="11">
        <f t="shared" si="2"/>
        <v>33.61286766</v>
      </c>
      <c r="O79" s="12">
        <f t="shared" si="3"/>
        <v>9.513108614</v>
      </c>
      <c r="P79" s="18">
        <v>254.0</v>
      </c>
      <c r="Q79" s="14">
        <f t="shared" si="5"/>
        <v>1.75</v>
      </c>
      <c r="R79" s="14">
        <f t="shared" si="6"/>
        <v>698.5</v>
      </c>
      <c r="S79" s="14">
        <f t="shared" si="7"/>
        <v>26.16104869</v>
      </c>
      <c r="T79" s="15">
        <f t="shared" si="8"/>
        <v>0.8466666667</v>
      </c>
    </row>
    <row r="80">
      <c r="A80" s="4" t="s">
        <v>441</v>
      </c>
      <c r="B80" s="4" t="s">
        <v>374</v>
      </c>
      <c r="C80" s="4">
        <v>1975.0</v>
      </c>
      <c r="D80" s="4"/>
      <c r="E80" s="4" t="b">
        <v>1</v>
      </c>
      <c r="F80" s="4" t="b">
        <v>0</v>
      </c>
      <c r="G80" s="4">
        <v>780.0</v>
      </c>
      <c r="H80" s="4">
        <v>100.0</v>
      </c>
      <c r="I80" s="4">
        <v>1396.0</v>
      </c>
      <c r="J80" s="4">
        <v>1757.4</v>
      </c>
      <c r="K80" s="4">
        <v>346.0</v>
      </c>
      <c r="L80" s="4">
        <v>14.57</v>
      </c>
      <c r="M80" s="5">
        <f t="shared" si="1"/>
        <v>880</v>
      </c>
      <c r="N80" s="5">
        <f t="shared" si="2"/>
        <v>128.3702914</v>
      </c>
      <c r="O80" s="6">
        <f t="shared" si="3"/>
        <v>0.3526799164</v>
      </c>
      <c r="P80" s="7">
        <f>0.2*(8.17*POW(I80*L80,0.46))+0.8*(0.252*J80+136)</f>
        <v>619.799685</v>
      </c>
      <c r="Q80" s="8">
        <f t="shared" si="5"/>
        <v>4</v>
      </c>
      <c r="R80" s="8">
        <f t="shared" si="6"/>
        <v>3098.998425</v>
      </c>
      <c r="S80" s="8">
        <f t="shared" si="7"/>
        <v>1.763399582</v>
      </c>
      <c r="T80" s="9">
        <f t="shared" si="8"/>
        <v>0.7043178239</v>
      </c>
    </row>
    <row r="81" hidden="1">
      <c r="A81" s="10" t="s">
        <v>132</v>
      </c>
      <c r="B81" s="10" t="s">
        <v>132</v>
      </c>
      <c r="C81" s="16"/>
      <c r="D81" s="10"/>
      <c r="E81" s="10" t="b">
        <v>0</v>
      </c>
      <c r="F81" s="10" t="b">
        <v>1</v>
      </c>
      <c r="G81" s="16"/>
      <c r="H81" s="16"/>
      <c r="I81" s="10">
        <v>21.77</v>
      </c>
      <c r="J81" s="10">
        <v>35.5</v>
      </c>
      <c r="K81" s="10">
        <v>204.0</v>
      </c>
      <c r="L81" s="16"/>
      <c r="M81" s="11">
        <f t="shared" si="1"/>
        <v>0</v>
      </c>
      <c r="N81" s="11">
        <f t="shared" si="2"/>
        <v>166.2835345</v>
      </c>
      <c r="O81" s="12">
        <f t="shared" si="3"/>
        <v>0.7046276852</v>
      </c>
      <c r="P81" s="13">
        <f t="shared" ref="P81:P93" si="19">0.2*(8.17*POW(I81*L81,0.46))+0.8*(0.146*POW(I81*K81,0.639))</f>
        <v>25.01428283</v>
      </c>
      <c r="Q81" s="14">
        <f t="shared" si="5"/>
        <v>1.05</v>
      </c>
      <c r="R81" s="14">
        <f t="shared" si="6"/>
        <v>51.27927979</v>
      </c>
      <c r="S81" s="14">
        <f t="shared" si="7"/>
        <v>1.444486755</v>
      </c>
      <c r="T81" s="15" t="str">
        <f t="shared" si="8"/>
        <v>#N/A</v>
      </c>
    </row>
    <row r="82" hidden="1">
      <c r="A82" s="4" t="s">
        <v>133</v>
      </c>
      <c r="B82" s="4" t="s">
        <v>134</v>
      </c>
      <c r="C82" s="4">
        <v>1960.0</v>
      </c>
      <c r="D82" s="4"/>
      <c r="E82" s="4" t="b">
        <v>0</v>
      </c>
      <c r="F82" s="4" t="b">
        <v>1</v>
      </c>
      <c r="G82" s="4">
        <v>150.0</v>
      </c>
      <c r="H82" s="4">
        <v>0.0</v>
      </c>
      <c r="I82" s="4">
        <v>651.0</v>
      </c>
      <c r="J82" s="4">
        <v>324.6</v>
      </c>
      <c r="K82" s="4">
        <v>247.0</v>
      </c>
      <c r="L82" s="4">
        <v>2.75</v>
      </c>
      <c r="M82" s="5">
        <f t="shared" si="1"/>
        <v>150</v>
      </c>
      <c r="N82" s="5">
        <f t="shared" si="2"/>
        <v>50.84483591</v>
      </c>
      <c r="O82" s="6">
        <f t="shared" si="3"/>
        <v>0.9215200805</v>
      </c>
      <c r="P82" s="7">
        <f t="shared" si="19"/>
        <v>299.1254181</v>
      </c>
      <c r="Q82" s="8">
        <f t="shared" si="5"/>
        <v>1.05</v>
      </c>
      <c r="R82" s="8">
        <f t="shared" si="6"/>
        <v>613.2071072</v>
      </c>
      <c r="S82" s="8">
        <f t="shared" si="7"/>
        <v>1.889116165</v>
      </c>
      <c r="T82" s="9">
        <f t="shared" si="8"/>
        <v>1.994169454</v>
      </c>
    </row>
    <row r="83" hidden="1">
      <c r="A83" s="10" t="s">
        <v>135</v>
      </c>
      <c r="B83" s="10" t="s">
        <v>134</v>
      </c>
      <c r="C83" s="10">
        <v>1960.0</v>
      </c>
      <c r="D83" s="10"/>
      <c r="E83" s="10" t="b">
        <v>0</v>
      </c>
      <c r="F83" s="10" t="b">
        <v>1</v>
      </c>
      <c r="G83" s="10">
        <v>150.0</v>
      </c>
      <c r="H83" s="10">
        <v>0.0</v>
      </c>
      <c r="I83" s="10">
        <v>651.0</v>
      </c>
      <c r="J83" s="10">
        <v>349.3</v>
      </c>
      <c r="K83" s="10">
        <v>273.21</v>
      </c>
      <c r="L83" s="10">
        <v>2.75</v>
      </c>
      <c r="M83" s="11">
        <f t="shared" si="1"/>
        <v>150</v>
      </c>
      <c r="N83" s="11">
        <f t="shared" si="2"/>
        <v>54.71380525</v>
      </c>
      <c r="O83" s="12">
        <f t="shared" si="3"/>
        <v>0.9035970021</v>
      </c>
      <c r="P83" s="13">
        <f t="shared" si="19"/>
        <v>315.6264328</v>
      </c>
      <c r="Q83" s="14">
        <f t="shared" si="5"/>
        <v>1.05</v>
      </c>
      <c r="R83" s="14">
        <f t="shared" si="6"/>
        <v>647.0341873</v>
      </c>
      <c r="S83" s="14">
        <f t="shared" si="7"/>
        <v>1.852373854</v>
      </c>
      <c r="T83" s="15">
        <f t="shared" si="8"/>
        <v>2.104176219</v>
      </c>
    </row>
    <row r="84" hidden="1">
      <c r="A84" s="4" t="s">
        <v>136</v>
      </c>
      <c r="B84" s="4" t="s">
        <v>134</v>
      </c>
      <c r="C84" s="4">
        <v>1956.0</v>
      </c>
      <c r="D84" s="4"/>
      <c r="E84" s="4" t="b">
        <v>0</v>
      </c>
      <c r="F84" s="4" t="b">
        <v>1</v>
      </c>
      <c r="G84" s="4">
        <v>150.0</v>
      </c>
      <c r="H84" s="4">
        <v>0.0</v>
      </c>
      <c r="I84" s="4">
        <v>651.0</v>
      </c>
      <c r="J84" s="4">
        <v>304.3</v>
      </c>
      <c r="K84" s="4">
        <v>214.5</v>
      </c>
      <c r="L84" s="17"/>
      <c r="M84" s="5">
        <f t="shared" si="1"/>
        <v>150</v>
      </c>
      <c r="N84" s="5">
        <f t="shared" si="2"/>
        <v>47.66507568</v>
      </c>
      <c r="O84" s="6">
        <f t="shared" si="3"/>
        <v>0.7443911215</v>
      </c>
      <c r="P84" s="7">
        <f t="shared" si="19"/>
        <v>226.5182183</v>
      </c>
      <c r="Q84" s="8">
        <f t="shared" si="5"/>
        <v>1.05</v>
      </c>
      <c r="R84" s="8">
        <f t="shared" si="6"/>
        <v>464.3623475</v>
      </c>
      <c r="S84" s="8">
        <f t="shared" si="7"/>
        <v>1.526001799</v>
      </c>
      <c r="T84" s="9">
        <f t="shared" si="8"/>
        <v>1.510121455</v>
      </c>
    </row>
    <row r="85" hidden="1">
      <c r="A85" s="10" t="s">
        <v>137</v>
      </c>
      <c r="B85" s="10" t="s">
        <v>137</v>
      </c>
      <c r="C85" s="10">
        <v>1989.0</v>
      </c>
      <c r="D85" s="10"/>
      <c r="E85" s="10" t="b">
        <v>0</v>
      </c>
      <c r="F85" s="10" t="b">
        <v>1</v>
      </c>
      <c r="G85" s="10">
        <v>750.0</v>
      </c>
      <c r="H85" s="10">
        <v>0.0</v>
      </c>
      <c r="I85" s="10">
        <v>4350.0</v>
      </c>
      <c r="J85" s="10">
        <v>1875.0</v>
      </c>
      <c r="K85" s="10">
        <v>280.0</v>
      </c>
      <c r="L85" s="16"/>
      <c r="M85" s="11">
        <f t="shared" si="1"/>
        <v>750</v>
      </c>
      <c r="N85" s="11">
        <f t="shared" si="2"/>
        <v>43.95328491</v>
      </c>
      <c r="O85" s="12">
        <f t="shared" si="3"/>
        <v>0.4821366966</v>
      </c>
      <c r="P85" s="13">
        <f t="shared" si="19"/>
        <v>904.0063061</v>
      </c>
      <c r="Q85" s="14">
        <f t="shared" si="5"/>
        <v>1.05</v>
      </c>
      <c r="R85" s="14">
        <f t="shared" si="6"/>
        <v>1853.212927</v>
      </c>
      <c r="S85" s="14">
        <f t="shared" si="7"/>
        <v>0.988380228</v>
      </c>
      <c r="T85" s="15">
        <f t="shared" si="8"/>
        <v>1.205341741</v>
      </c>
    </row>
    <row r="86" hidden="1">
      <c r="A86" s="4" t="s">
        <v>138</v>
      </c>
      <c r="B86" s="4" t="s">
        <v>139</v>
      </c>
      <c r="C86" s="4">
        <v>1965.0</v>
      </c>
      <c r="D86" s="4"/>
      <c r="E86" s="4" t="b">
        <v>0</v>
      </c>
      <c r="F86" s="4" t="b">
        <v>1</v>
      </c>
      <c r="G86" s="4">
        <v>180.0</v>
      </c>
      <c r="H86" s="4">
        <v>0.0</v>
      </c>
      <c r="I86" s="4">
        <v>677.0</v>
      </c>
      <c r="J86" s="4">
        <v>369.23</v>
      </c>
      <c r="K86" s="4">
        <v>260.7</v>
      </c>
      <c r="L86" s="4">
        <v>5.51</v>
      </c>
      <c r="M86" s="5">
        <f t="shared" si="1"/>
        <v>180</v>
      </c>
      <c r="N86" s="5">
        <f t="shared" si="2"/>
        <v>55.61444848</v>
      </c>
      <c r="O86" s="6">
        <f t="shared" si="3"/>
        <v>0.9070510181</v>
      </c>
      <c r="P86" s="7">
        <f t="shared" si="19"/>
        <v>334.9104474</v>
      </c>
      <c r="Q86" s="8">
        <f t="shared" si="5"/>
        <v>1.05</v>
      </c>
      <c r="R86" s="8">
        <f t="shared" si="6"/>
        <v>686.5664172</v>
      </c>
      <c r="S86" s="8">
        <f t="shared" si="7"/>
        <v>1.859454587</v>
      </c>
      <c r="T86" s="9">
        <f t="shared" si="8"/>
        <v>1.860613597</v>
      </c>
    </row>
    <row r="87" hidden="1">
      <c r="A87" s="10" t="s">
        <v>140</v>
      </c>
      <c r="B87" s="10" t="s">
        <v>139</v>
      </c>
      <c r="C87" s="10">
        <v>1965.0</v>
      </c>
      <c r="D87" s="10"/>
      <c r="E87" s="10" t="b">
        <v>0</v>
      </c>
      <c r="F87" s="10" t="b">
        <v>1</v>
      </c>
      <c r="G87" s="10">
        <v>180.0</v>
      </c>
      <c r="H87" s="10">
        <v>0.0</v>
      </c>
      <c r="I87" s="10">
        <v>677.0</v>
      </c>
      <c r="J87" s="10">
        <v>318.1</v>
      </c>
      <c r="K87" s="10">
        <v>282.2</v>
      </c>
      <c r="L87" s="10">
        <v>5.51</v>
      </c>
      <c r="M87" s="11">
        <f t="shared" si="1"/>
        <v>180</v>
      </c>
      <c r="N87" s="11">
        <f t="shared" si="2"/>
        <v>47.91310582</v>
      </c>
      <c r="O87" s="12">
        <f t="shared" si="3"/>
        <v>1.095805845</v>
      </c>
      <c r="P87" s="13">
        <f t="shared" si="19"/>
        <v>348.5758393</v>
      </c>
      <c r="Q87" s="14">
        <f t="shared" si="5"/>
        <v>1.05</v>
      </c>
      <c r="R87" s="14">
        <f t="shared" si="6"/>
        <v>714.5804706</v>
      </c>
      <c r="S87" s="14">
        <f t="shared" si="7"/>
        <v>2.246401983</v>
      </c>
      <c r="T87" s="15">
        <f t="shared" si="8"/>
        <v>1.936532441</v>
      </c>
    </row>
    <row r="88" hidden="1">
      <c r="A88" s="4" t="s">
        <v>141</v>
      </c>
      <c r="B88" s="4" t="s">
        <v>141</v>
      </c>
      <c r="C88" s="4">
        <v>2013.0</v>
      </c>
      <c r="D88" s="4"/>
      <c r="E88" s="4" t="b">
        <v>0</v>
      </c>
      <c r="F88" s="4" t="b">
        <v>1</v>
      </c>
      <c r="G88" s="4">
        <v>350.0</v>
      </c>
      <c r="H88" s="4">
        <v>0.0</v>
      </c>
      <c r="I88" s="4">
        <v>1224.0</v>
      </c>
      <c r="J88" s="4">
        <v>330.7653</v>
      </c>
      <c r="K88" s="4">
        <v>293.1</v>
      </c>
      <c r="L88" s="17"/>
      <c r="M88" s="5">
        <f t="shared" si="1"/>
        <v>350</v>
      </c>
      <c r="N88" s="5">
        <f t="shared" si="2"/>
        <v>27.55610606</v>
      </c>
      <c r="O88" s="6">
        <f t="shared" si="3"/>
        <v>1.251521557</v>
      </c>
      <c r="P88" s="7">
        <f t="shared" si="19"/>
        <v>413.9599032</v>
      </c>
      <c r="Q88" s="8">
        <f t="shared" si="5"/>
        <v>1.05</v>
      </c>
      <c r="R88" s="8">
        <f t="shared" si="6"/>
        <v>848.6178016</v>
      </c>
      <c r="S88" s="8">
        <f t="shared" si="7"/>
        <v>2.565619192</v>
      </c>
      <c r="T88" s="9">
        <f t="shared" si="8"/>
        <v>1.182742581</v>
      </c>
    </row>
    <row r="89" hidden="1">
      <c r="A89" s="10" t="s">
        <v>142</v>
      </c>
      <c r="B89" s="10" t="s">
        <v>142</v>
      </c>
      <c r="C89" s="10">
        <v>2013.0</v>
      </c>
      <c r="D89" s="10"/>
      <c r="E89" s="10" t="b">
        <v>0</v>
      </c>
      <c r="F89" s="10" t="b">
        <v>1</v>
      </c>
      <c r="G89" s="10">
        <v>350.0</v>
      </c>
      <c r="H89" s="10">
        <v>0.0</v>
      </c>
      <c r="I89" s="10">
        <v>1224.0</v>
      </c>
      <c r="J89" s="10">
        <v>396.2921</v>
      </c>
      <c r="K89" s="10">
        <v>300.6</v>
      </c>
      <c r="L89" s="16"/>
      <c r="M89" s="11">
        <f t="shared" si="1"/>
        <v>350</v>
      </c>
      <c r="N89" s="11">
        <f t="shared" si="2"/>
        <v>33.01515345</v>
      </c>
      <c r="O89" s="12">
        <f t="shared" si="3"/>
        <v>1.061584844</v>
      </c>
      <c r="P89" s="13">
        <f t="shared" si="19"/>
        <v>420.6976873</v>
      </c>
      <c r="Q89" s="14">
        <f t="shared" si="5"/>
        <v>1.05</v>
      </c>
      <c r="R89" s="14">
        <f t="shared" si="6"/>
        <v>862.430259</v>
      </c>
      <c r="S89" s="14">
        <f t="shared" si="7"/>
        <v>2.176248931</v>
      </c>
      <c r="T89" s="15">
        <f t="shared" si="8"/>
        <v>1.201993392</v>
      </c>
    </row>
    <row r="90" hidden="1">
      <c r="A90" s="4" t="s">
        <v>143</v>
      </c>
      <c r="B90" s="4" t="s">
        <v>143</v>
      </c>
      <c r="C90" s="4">
        <v>2013.0</v>
      </c>
      <c r="D90" s="4"/>
      <c r="E90" s="4" t="b">
        <v>0</v>
      </c>
      <c r="F90" s="4" t="b">
        <v>1</v>
      </c>
      <c r="G90" s="4">
        <v>550.0</v>
      </c>
      <c r="H90" s="4">
        <v>0.0</v>
      </c>
      <c r="I90" s="4">
        <v>2300.0</v>
      </c>
      <c r="J90" s="4">
        <v>533.3418</v>
      </c>
      <c r="K90" s="4">
        <v>294.4</v>
      </c>
      <c r="L90" s="17"/>
      <c r="M90" s="5">
        <f t="shared" si="1"/>
        <v>550</v>
      </c>
      <c r="N90" s="5">
        <f t="shared" si="2"/>
        <v>23.64596865</v>
      </c>
      <c r="O90" s="6">
        <f t="shared" si="3"/>
        <v>1.164749588</v>
      </c>
      <c r="P90" s="7">
        <f t="shared" si="19"/>
        <v>621.2096418</v>
      </c>
      <c r="Q90" s="8">
        <f t="shared" si="5"/>
        <v>1.05</v>
      </c>
      <c r="R90" s="8">
        <f t="shared" si="6"/>
        <v>1273.479766</v>
      </c>
      <c r="S90" s="8">
        <f t="shared" si="7"/>
        <v>2.387736655</v>
      </c>
      <c r="T90" s="9">
        <f t="shared" si="8"/>
        <v>1.129472076</v>
      </c>
    </row>
    <row r="91" hidden="1">
      <c r="A91" s="10" t="s">
        <v>144</v>
      </c>
      <c r="B91" s="10" t="s">
        <v>144</v>
      </c>
      <c r="C91" s="10">
        <v>1975.0</v>
      </c>
      <c r="D91" s="10"/>
      <c r="E91" s="10" t="b">
        <v>0</v>
      </c>
      <c r="F91" s="10" t="b">
        <v>1</v>
      </c>
      <c r="G91" s="10">
        <v>361.0</v>
      </c>
      <c r="H91" s="10">
        <v>0.0</v>
      </c>
      <c r="I91" s="10">
        <v>1269.0</v>
      </c>
      <c r="J91" s="10">
        <v>460.0</v>
      </c>
      <c r="K91" s="10">
        <v>261.0</v>
      </c>
      <c r="L91" s="16"/>
      <c r="M91" s="11">
        <f t="shared" si="1"/>
        <v>361</v>
      </c>
      <c r="N91" s="11">
        <f t="shared" si="2"/>
        <v>36.96370816</v>
      </c>
      <c r="O91" s="12">
        <f t="shared" si="3"/>
        <v>0.855126316</v>
      </c>
      <c r="P91" s="13">
        <f t="shared" si="19"/>
        <v>393.3581054</v>
      </c>
      <c r="Q91" s="14">
        <f t="shared" si="5"/>
        <v>1.05</v>
      </c>
      <c r="R91" s="14">
        <f t="shared" si="6"/>
        <v>806.384116</v>
      </c>
      <c r="S91" s="14">
        <f t="shared" si="7"/>
        <v>1.753008948</v>
      </c>
      <c r="T91" s="15">
        <f t="shared" si="8"/>
        <v>1.089634641</v>
      </c>
    </row>
    <row r="92" hidden="1">
      <c r="A92" s="4" t="s">
        <v>145</v>
      </c>
      <c r="B92" s="4" t="s">
        <v>145</v>
      </c>
      <c r="C92" s="4">
        <v>1989.0</v>
      </c>
      <c r="D92" s="4"/>
      <c r="E92" s="4" t="b">
        <v>0</v>
      </c>
      <c r="F92" s="4" t="b">
        <v>1</v>
      </c>
      <c r="G92" s="17"/>
      <c r="H92" s="4">
        <v>0.0</v>
      </c>
      <c r="I92" s="4">
        <v>1457.0</v>
      </c>
      <c r="J92" s="4">
        <v>538.0</v>
      </c>
      <c r="K92" s="4">
        <v>265.0</v>
      </c>
      <c r="L92" s="17"/>
      <c r="M92" s="5">
        <f t="shared" si="1"/>
        <v>0</v>
      </c>
      <c r="N92" s="5">
        <f t="shared" si="2"/>
        <v>37.65321352</v>
      </c>
      <c r="O92" s="6">
        <f t="shared" si="3"/>
        <v>0.8064275091</v>
      </c>
      <c r="P92" s="7">
        <f t="shared" si="19"/>
        <v>433.8579999</v>
      </c>
      <c r="Q92" s="8">
        <f t="shared" si="5"/>
        <v>1.05</v>
      </c>
      <c r="R92" s="8">
        <f t="shared" si="6"/>
        <v>889.4088998</v>
      </c>
      <c r="S92" s="8">
        <f t="shared" si="7"/>
        <v>1.653176394</v>
      </c>
      <c r="T92" s="9" t="str">
        <f t="shared" si="8"/>
        <v>#N/A</v>
      </c>
    </row>
    <row r="93" hidden="1">
      <c r="A93" s="10" t="s">
        <v>146</v>
      </c>
      <c r="B93" s="10" t="s">
        <v>146</v>
      </c>
      <c r="C93" s="10">
        <v>2001.0</v>
      </c>
      <c r="D93" s="10"/>
      <c r="E93" s="10" t="b">
        <v>0</v>
      </c>
      <c r="F93" s="10" t="b">
        <v>1</v>
      </c>
      <c r="G93" s="10">
        <v>500.0</v>
      </c>
      <c r="H93" s="10">
        <v>0.0</v>
      </c>
      <c r="I93" s="10">
        <v>1723.0</v>
      </c>
      <c r="J93" s="10">
        <v>765.0</v>
      </c>
      <c r="K93" s="10">
        <v>282.4</v>
      </c>
      <c r="L93" s="16"/>
      <c r="M93" s="11">
        <f t="shared" si="1"/>
        <v>500</v>
      </c>
      <c r="N93" s="11">
        <f t="shared" si="2"/>
        <v>45.27468953</v>
      </c>
      <c r="O93" s="12">
        <f t="shared" si="3"/>
        <v>0.6574613669</v>
      </c>
      <c r="P93" s="13">
        <f t="shared" si="19"/>
        <v>502.9579457</v>
      </c>
      <c r="Q93" s="14">
        <f t="shared" si="5"/>
        <v>1.05</v>
      </c>
      <c r="R93" s="14">
        <f t="shared" si="6"/>
        <v>1031.063789</v>
      </c>
      <c r="S93" s="14">
        <f t="shared" si="7"/>
        <v>1.347795802</v>
      </c>
      <c r="T93" s="15">
        <f t="shared" si="8"/>
        <v>1.005915891</v>
      </c>
    </row>
    <row r="94" hidden="1">
      <c r="A94" s="4" t="s">
        <v>863</v>
      </c>
      <c r="B94" s="4" t="s">
        <v>863</v>
      </c>
      <c r="C94" s="21"/>
      <c r="D94" s="4" t="b">
        <v>1</v>
      </c>
      <c r="E94" s="4" t="b">
        <v>1</v>
      </c>
      <c r="F94" s="4" t="b">
        <v>0</v>
      </c>
      <c r="G94" s="4">
        <v>1657.0</v>
      </c>
      <c r="H94" s="4">
        <v>0.0</v>
      </c>
      <c r="I94" s="4">
        <v>11330.0</v>
      </c>
      <c r="J94" s="4">
        <v>243.0</v>
      </c>
      <c r="K94" s="4">
        <v>848.0</v>
      </c>
      <c r="L94" s="4">
        <v>4.15</v>
      </c>
      <c r="M94" s="5">
        <f t="shared" si="1"/>
        <v>1657</v>
      </c>
      <c r="N94" s="5">
        <f t="shared" si="2"/>
        <v>2.187034766</v>
      </c>
      <c r="O94" s="6">
        <f t="shared" si="3"/>
        <v>28.08619181</v>
      </c>
      <c r="P94" s="7">
        <f t="shared" ref="P94:P95" si="20">0.9*(0.00015*I94*K94*L94+797)+0.1*(43.1*POW(I94,0.549))</f>
        <v>6824.944609</v>
      </c>
      <c r="Q94" s="8">
        <f t="shared" si="5"/>
        <v>4</v>
      </c>
      <c r="R94" s="8">
        <f t="shared" si="6"/>
        <v>34124.72304</v>
      </c>
      <c r="S94" s="8">
        <f t="shared" si="7"/>
        <v>140.430959</v>
      </c>
      <c r="T94" s="9">
        <f t="shared" si="8"/>
        <v>4.118856131</v>
      </c>
    </row>
    <row r="95" hidden="1">
      <c r="A95" s="10" t="s">
        <v>860</v>
      </c>
      <c r="B95" s="10" t="s">
        <v>860</v>
      </c>
      <c r="C95" s="20"/>
      <c r="D95" s="10" t="b">
        <v>1</v>
      </c>
      <c r="E95" s="10" t="b">
        <v>1</v>
      </c>
      <c r="F95" s="10" t="b">
        <v>0</v>
      </c>
      <c r="G95" s="20"/>
      <c r="H95" s="16"/>
      <c r="I95" s="10">
        <v>2500.0</v>
      </c>
      <c r="J95" s="10">
        <v>72.95</v>
      </c>
      <c r="K95" s="10">
        <v>875.0</v>
      </c>
      <c r="L95" s="10">
        <v>3.1</v>
      </c>
      <c r="M95" s="11">
        <f t="shared" si="1"/>
        <v>0</v>
      </c>
      <c r="N95" s="11">
        <f t="shared" si="2"/>
        <v>2.975531901</v>
      </c>
      <c r="O95" s="12">
        <f t="shared" si="3"/>
        <v>26.71634603</v>
      </c>
      <c r="P95" s="13">
        <f t="shared" si="20"/>
        <v>1948.957443</v>
      </c>
      <c r="Q95" s="14">
        <f t="shared" si="5"/>
        <v>4</v>
      </c>
      <c r="R95" s="14">
        <f t="shared" si="6"/>
        <v>9744.787213</v>
      </c>
      <c r="S95" s="14">
        <f t="shared" si="7"/>
        <v>133.5817301</v>
      </c>
      <c r="T95" s="15" t="str">
        <f t="shared" si="8"/>
        <v>#N/A</v>
      </c>
    </row>
    <row r="96">
      <c r="A96" s="4" t="s">
        <v>325</v>
      </c>
      <c r="B96" s="4" t="s">
        <v>297</v>
      </c>
      <c r="C96" s="4">
        <v>1967.0</v>
      </c>
      <c r="D96" s="4"/>
      <c r="E96" s="4" t="b">
        <v>1</v>
      </c>
      <c r="F96" s="4" t="b">
        <v>0</v>
      </c>
      <c r="G96" s="4">
        <v>515.0</v>
      </c>
      <c r="H96" s="4">
        <v>50.0</v>
      </c>
      <c r="I96" s="4">
        <v>1080.0</v>
      </c>
      <c r="J96" s="4">
        <v>1635.0</v>
      </c>
      <c r="K96" s="4">
        <v>316.0</v>
      </c>
      <c r="L96" s="4">
        <v>14.71</v>
      </c>
      <c r="M96" s="5">
        <f t="shared" si="1"/>
        <v>565</v>
      </c>
      <c r="N96" s="5">
        <f t="shared" si="2"/>
        <v>154.373704</v>
      </c>
      <c r="O96" s="6">
        <f t="shared" si="3"/>
        <v>0.3536925772</v>
      </c>
      <c r="P96" s="7">
        <f>0.2*(8.17*POW(I96*L96,0.46))+0.8*(0.252*J96+136)</f>
        <v>578.2873637</v>
      </c>
      <c r="Q96" s="8">
        <f t="shared" si="5"/>
        <v>4</v>
      </c>
      <c r="R96" s="8">
        <f t="shared" si="6"/>
        <v>2891.436819</v>
      </c>
      <c r="S96" s="8">
        <f t="shared" si="7"/>
        <v>1.768462886</v>
      </c>
      <c r="T96" s="9">
        <f t="shared" si="8"/>
        <v>1.023517458</v>
      </c>
    </row>
    <row r="97" hidden="1">
      <c r="A97" s="10" t="s">
        <v>851</v>
      </c>
      <c r="B97" s="10" t="s">
        <v>851</v>
      </c>
      <c r="C97" s="20"/>
      <c r="D97" s="10" t="b">
        <v>1</v>
      </c>
      <c r="E97" s="10" t="b">
        <v>1</v>
      </c>
      <c r="F97" s="10" t="b">
        <v>0</v>
      </c>
      <c r="G97" s="10">
        <v>1969.0</v>
      </c>
      <c r="H97" s="10">
        <v>0.0</v>
      </c>
      <c r="I97" s="10">
        <v>10380.0</v>
      </c>
      <c r="J97" s="10">
        <v>239.0</v>
      </c>
      <c r="K97" s="10">
        <v>850.0</v>
      </c>
      <c r="L97" s="10">
        <v>3.81</v>
      </c>
      <c r="M97" s="11">
        <f t="shared" si="1"/>
        <v>1969</v>
      </c>
      <c r="N97" s="11">
        <f t="shared" si="2"/>
        <v>2.347901485</v>
      </c>
      <c r="O97" s="12">
        <f t="shared" si="3"/>
        <v>24.87965502</v>
      </c>
      <c r="P97" s="13">
        <f>0.9*(0.00015*I97*K97*L97+797)+0.1*(43.1*POW(I97,0.549))</f>
        <v>5946.23755</v>
      </c>
      <c r="Q97" s="14">
        <f t="shared" si="5"/>
        <v>4</v>
      </c>
      <c r="R97" s="14">
        <f t="shared" si="6"/>
        <v>29731.18775</v>
      </c>
      <c r="S97" s="14">
        <f t="shared" si="7"/>
        <v>124.3982751</v>
      </c>
      <c r="T97" s="15">
        <f t="shared" si="8"/>
        <v>3.019927654</v>
      </c>
    </row>
    <row r="98" hidden="1">
      <c r="A98" s="4" t="s">
        <v>152</v>
      </c>
      <c r="B98" s="4" t="s">
        <v>152</v>
      </c>
      <c r="C98" s="4">
        <v>1970.0</v>
      </c>
      <c r="D98" s="4"/>
      <c r="E98" s="4" t="b">
        <v>0</v>
      </c>
      <c r="F98" s="4" t="b">
        <v>1</v>
      </c>
      <c r="G98" s="17"/>
      <c r="H98" s="4">
        <v>0.0</v>
      </c>
      <c r="I98" s="4">
        <v>67.0</v>
      </c>
      <c r="J98" s="4">
        <v>50.0</v>
      </c>
      <c r="K98" s="4">
        <v>275.0</v>
      </c>
      <c r="L98" s="4">
        <v>5.8</v>
      </c>
      <c r="M98" s="5">
        <f t="shared" si="1"/>
        <v>0</v>
      </c>
      <c r="N98" s="5">
        <f t="shared" si="2"/>
        <v>76.09822463</v>
      </c>
      <c r="O98" s="6">
        <f t="shared" si="3"/>
        <v>1.749367592</v>
      </c>
      <c r="P98" s="7">
        <f>0.2*(8.17*POW(I98*L98,0.46))+0.8*(0.146*POW(I98*K98,0.639))</f>
        <v>87.46837958</v>
      </c>
      <c r="Q98" s="8">
        <f t="shared" si="5"/>
        <v>1.05</v>
      </c>
      <c r="R98" s="8">
        <f t="shared" si="6"/>
        <v>179.3101781</v>
      </c>
      <c r="S98" s="8">
        <f t="shared" si="7"/>
        <v>3.586203563</v>
      </c>
      <c r="T98" s="9" t="str">
        <f t="shared" si="8"/>
        <v>#N/A</v>
      </c>
    </row>
    <row r="99">
      <c r="A99" s="10" t="s">
        <v>746</v>
      </c>
      <c r="B99" s="10" t="s">
        <v>297</v>
      </c>
      <c r="C99" s="10"/>
      <c r="D99" s="10"/>
      <c r="E99" s="10" t="b">
        <v>1</v>
      </c>
      <c r="F99" s="10" t="b">
        <v>0</v>
      </c>
      <c r="G99" s="10">
        <v>515.0</v>
      </c>
      <c r="H99" s="16"/>
      <c r="I99" s="10">
        <v>1080.0</v>
      </c>
      <c r="J99" s="10">
        <v>1633.8</v>
      </c>
      <c r="K99" s="10">
        <v>302.0</v>
      </c>
      <c r="L99" s="10">
        <v>14.7</v>
      </c>
      <c r="M99" s="11">
        <f t="shared" si="1"/>
        <v>515</v>
      </c>
      <c r="N99" s="11">
        <f t="shared" si="2"/>
        <v>154.2604022</v>
      </c>
      <c r="O99" s="12">
        <f t="shared" si="3"/>
        <v>0.3537775102</v>
      </c>
      <c r="P99" s="13">
        <f t="shared" ref="P99:P105" si="21">0.2*(8.17*POW(I99*L99,0.46))+0.8*(0.252*J99+136)</f>
        <v>578.0016962</v>
      </c>
      <c r="Q99" s="14">
        <f t="shared" si="5"/>
        <v>4</v>
      </c>
      <c r="R99" s="14">
        <f t="shared" si="6"/>
        <v>2890.008481</v>
      </c>
      <c r="S99" s="14">
        <f t="shared" si="7"/>
        <v>1.768887551</v>
      </c>
      <c r="T99" s="15">
        <f t="shared" si="8"/>
        <v>1.122333391</v>
      </c>
    </row>
    <row r="100">
      <c r="A100" s="4" t="s">
        <v>389</v>
      </c>
      <c r="B100" s="4" t="s">
        <v>160</v>
      </c>
      <c r="C100" s="4">
        <v>1972.0</v>
      </c>
      <c r="D100" s="4"/>
      <c r="E100" s="4" t="b">
        <v>1</v>
      </c>
      <c r="F100" s="4" t="b">
        <v>0</v>
      </c>
      <c r="G100" s="4">
        <v>250.0</v>
      </c>
      <c r="H100" s="4">
        <v>140.0</v>
      </c>
      <c r="I100" s="4">
        <v>758.0</v>
      </c>
      <c r="J100" s="4">
        <v>1225.3</v>
      </c>
      <c r="K100" s="4">
        <v>303.5</v>
      </c>
      <c r="L100" s="4">
        <v>5.88</v>
      </c>
      <c r="M100" s="5">
        <f t="shared" si="1"/>
        <v>390</v>
      </c>
      <c r="N100" s="5">
        <f t="shared" si="2"/>
        <v>164.8361837</v>
      </c>
      <c r="O100" s="6">
        <f t="shared" si="3"/>
        <v>0.3540112642</v>
      </c>
      <c r="P100" s="7">
        <f t="shared" si="21"/>
        <v>433.7700021</v>
      </c>
      <c r="Q100" s="8">
        <f t="shared" si="5"/>
        <v>4</v>
      </c>
      <c r="R100" s="8">
        <f t="shared" si="6"/>
        <v>2168.85001</v>
      </c>
      <c r="S100" s="8">
        <f t="shared" si="7"/>
        <v>1.770056321</v>
      </c>
      <c r="T100" s="9">
        <f t="shared" si="8"/>
        <v>1.112230775</v>
      </c>
    </row>
    <row r="101">
      <c r="A101" s="10" t="s">
        <v>705</v>
      </c>
      <c r="B101" s="10" t="s">
        <v>361</v>
      </c>
      <c r="C101" s="10">
        <v>2009.0</v>
      </c>
      <c r="D101" s="10" t="b">
        <v>0</v>
      </c>
      <c r="E101" s="10" t="b">
        <v>1</v>
      </c>
      <c r="F101" s="10" t="b">
        <v>0</v>
      </c>
      <c r="G101" s="10"/>
      <c r="H101" s="10"/>
      <c r="I101" s="10">
        <v>1407.9</v>
      </c>
      <c r="J101" s="10">
        <v>1753.3</v>
      </c>
      <c r="K101" s="10">
        <v>331.0</v>
      </c>
      <c r="L101" s="10">
        <v>14.83</v>
      </c>
      <c r="M101" s="11">
        <f t="shared" si="1"/>
        <v>0</v>
      </c>
      <c r="N101" s="11">
        <f t="shared" si="2"/>
        <v>126.988311</v>
      </c>
      <c r="O101" s="12">
        <f t="shared" si="3"/>
        <v>0.3541159109</v>
      </c>
      <c r="P101" s="13">
        <f t="shared" si="21"/>
        <v>620.8714266</v>
      </c>
      <c r="Q101" s="14">
        <f t="shared" si="5"/>
        <v>4</v>
      </c>
      <c r="R101" s="14">
        <f t="shared" si="6"/>
        <v>3104.357133</v>
      </c>
      <c r="S101" s="14">
        <f t="shared" si="7"/>
        <v>1.770579554</v>
      </c>
      <c r="T101" s="15" t="str">
        <f t="shared" si="8"/>
        <v>#N/A</v>
      </c>
    </row>
    <row r="102">
      <c r="A102" s="4" t="s">
        <v>654</v>
      </c>
      <c r="B102" s="4" t="s">
        <v>361</v>
      </c>
      <c r="C102" s="4">
        <v>2013.0</v>
      </c>
      <c r="D102" s="4"/>
      <c r="E102" s="4" t="b">
        <v>1</v>
      </c>
      <c r="F102" s="4" t="b">
        <v>0</v>
      </c>
      <c r="G102" s="4">
        <v>670.0</v>
      </c>
      <c r="H102" s="4">
        <v>300.0</v>
      </c>
      <c r="I102" s="4">
        <v>1459.0</v>
      </c>
      <c r="J102" s="4">
        <v>1815.0</v>
      </c>
      <c r="K102" s="4">
        <v>331.9</v>
      </c>
      <c r="L102" s="4">
        <v>16.42</v>
      </c>
      <c r="M102" s="5">
        <f t="shared" si="1"/>
        <v>970</v>
      </c>
      <c r="N102" s="5">
        <f t="shared" si="2"/>
        <v>126.8529761</v>
      </c>
      <c r="O102" s="6">
        <f t="shared" si="3"/>
        <v>0.354636935</v>
      </c>
      <c r="P102" s="7">
        <f t="shared" si="21"/>
        <v>643.666037</v>
      </c>
      <c r="Q102" s="8">
        <f t="shared" si="5"/>
        <v>4</v>
      </c>
      <c r="R102" s="8">
        <f t="shared" si="6"/>
        <v>3218.330185</v>
      </c>
      <c r="S102" s="8">
        <f t="shared" si="7"/>
        <v>1.773184675</v>
      </c>
      <c r="T102" s="9">
        <f t="shared" si="8"/>
        <v>0.663573234</v>
      </c>
    </row>
    <row r="103">
      <c r="A103" s="10" t="s">
        <v>710</v>
      </c>
      <c r="B103" s="10" t="s">
        <v>361</v>
      </c>
      <c r="C103" s="10">
        <v>2009.0</v>
      </c>
      <c r="D103" s="10" t="b">
        <v>0</v>
      </c>
      <c r="E103" s="10" t="b">
        <v>1</v>
      </c>
      <c r="F103" s="10" t="b">
        <v>0</v>
      </c>
      <c r="G103" s="10"/>
      <c r="H103" s="10"/>
      <c r="I103" s="10">
        <v>1458.8</v>
      </c>
      <c r="J103" s="10">
        <v>1753.3</v>
      </c>
      <c r="K103" s="10">
        <v>331.0</v>
      </c>
      <c r="L103" s="10">
        <v>14.83</v>
      </c>
      <c r="M103" s="11">
        <f t="shared" si="1"/>
        <v>0</v>
      </c>
      <c r="N103" s="11">
        <f t="shared" si="2"/>
        <v>122.557474</v>
      </c>
      <c r="O103" s="12">
        <f t="shared" si="3"/>
        <v>0.355605907</v>
      </c>
      <c r="P103" s="13">
        <f t="shared" si="21"/>
        <v>623.4838367</v>
      </c>
      <c r="Q103" s="14">
        <f t="shared" si="5"/>
        <v>4</v>
      </c>
      <c r="R103" s="14">
        <f t="shared" si="6"/>
        <v>3117.419183</v>
      </c>
      <c r="S103" s="14">
        <f t="shared" si="7"/>
        <v>1.778029535</v>
      </c>
      <c r="T103" s="15" t="str">
        <f t="shared" si="8"/>
        <v>#N/A</v>
      </c>
    </row>
    <row r="104">
      <c r="A104" s="4" t="s">
        <v>825</v>
      </c>
      <c r="B104" s="4" t="s">
        <v>321</v>
      </c>
      <c r="C104" s="4"/>
      <c r="D104" s="4"/>
      <c r="E104" s="4" t="b">
        <v>1</v>
      </c>
      <c r="F104" s="4" t="b">
        <v>0</v>
      </c>
      <c r="G104" s="4">
        <v>525.0</v>
      </c>
      <c r="H104" s="17"/>
      <c r="I104" s="4">
        <v>1450.0</v>
      </c>
      <c r="J104" s="4">
        <v>1726.0</v>
      </c>
      <c r="K104" s="4">
        <v>357.0</v>
      </c>
      <c r="L104" s="4">
        <v>14.71</v>
      </c>
      <c r="M104" s="5">
        <f t="shared" si="1"/>
        <v>525</v>
      </c>
      <c r="N104" s="5">
        <f t="shared" si="2"/>
        <v>121.3813916</v>
      </c>
      <c r="O104" s="6">
        <f t="shared" si="3"/>
        <v>0.3574347236</v>
      </c>
      <c r="P104" s="7">
        <f t="shared" si="21"/>
        <v>616.9323329</v>
      </c>
      <c r="Q104" s="8">
        <f t="shared" si="5"/>
        <v>4</v>
      </c>
      <c r="R104" s="8">
        <f t="shared" si="6"/>
        <v>3084.661664</v>
      </c>
      <c r="S104" s="8">
        <f t="shared" si="7"/>
        <v>1.787173618</v>
      </c>
      <c r="T104" s="9">
        <f t="shared" si="8"/>
        <v>1.175109205</v>
      </c>
    </row>
    <row r="105">
      <c r="A105" s="10" t="s">
        <v>826</v>
      </c>
      <c r="B105" s="10" t="s">
        <v>809</v>
      </c>
      <c r="C105" s="16"/>
      <c r="D105" s="10"/>
      <c r="E105" s="10" t="b">
        <v>1</v>
      </c>
      <c r="F105" s="10" t="b">
        <v>0</v>
      </c>
      <c r="G105" s="16"/>
      <c r="H105" s="16"/>
      <c r="I105" s="10">
        <v>4183.4</v>
      </c>
      <c r="J105" s="10">
        <v>2926.0</v>
      </c>
      <c r="K105" s="10">
        <v>249.9</v>
      </c>
      <c r="L105" s="10">
        <v>27.6</v>
      </c>
      <c r="M105" s="11">
        <f t="shared" si="1"/>
        <v>0</v>
      </c>
      <c r="N105" s="11">
        <f t="shared" si="2"/>
        <v>71.32212149</v>
      </c>
      <c r="O105" s="12">
        <f t="shared" si="3"/>
        <v>0.3578256532</v>
      </c>
      <c r="P105" s="13">
        <f t="shared" si="21"/>
        <v>1046.997861</v>
      </c>
      <c r="Q105" s="14">
        <f t="shared" si="5"/>
        <v>4</v>
      </c>
      <c r="R105" s="14">
        <f t="shared" si="6"/>
        <v>5234.989307</v>
      </c>
      <c r="S105" s="14">
        <f t="shared" si="7"/>
        <v>1.789128266</v>
      </c>
      <c r="T105" s="15" t="str">
        <f t="shared" si="8"/>
        <v>#N/A</v>
      </c>
    </row>
    <row r="106" hidden="1">
      <c r="A106" s="4" t="s">
        <v>163</v>
      </c>
      <c r="B106" s="4" t="s">
        <v>164</v>
      </c>
      <c r="C106" s="4">
        <v>2002.0</v>
      </c>
      <c r="D106" s="4"/>
      <c r="E106" s="4" t="b">
        <v>0</v>
      </c>
      <c r="F106" s="4" t="b">
        <v>1</v>
      </c>
      <c r="G106" s="4"/>
      <c r="H106" s="4">
        <v>0.0</v>
      </c>
      <c r="I106" s="4">
        <v>37800.0</v>
      </c>
      <c r="J106" s="4">
        <v>7040.0</v>
      </c>
      <c r="K106" s="4">
        <v>277.0</v>
      </c>
      <c r="L106" s="4">
        <v>6.4</v>
      </c>
      <c r="M106" s="5">
        <f t="shared" si="1"/>
        <v>0</v>
      </c>
      <c r="N106" s="5">
        <f t="shared" si="2"/>
        <v>18.99154</v>
      </c>
      <c r="O106" s="6">
        <f t="shared" si="3"/>
        <v>0.5772584426</v>
      </c>
      <c r="P106" s="7">
        <f t="shared" ref="P106:P107" si="22">0.2*(8.17*POW(I106*L106,0.46))+0.8*(0.146*POW(I106*K106,0.639))</f>
        <v>4063.899436</v>
      </c>
      <c r="Q106" s="8">
        <f t="shared" si="5"/>
        <v>1.05</v>
      </c>
      <c r="R106" s="8">
        <f t="shared" si="6"/>
        <v>8330.993844</v>
      </c>
      <c r="S106" s="8">
        <f t="shared" si="7"/>
        <v>1.183379807</v>
      </c>
      <c r="T106" s="9" t="str">
        <f t="shared" si="8"/>
        <v>#N/A</v>
      </c>
    </row>
    <row r="107" hidden="1">
      <c r="A107" s="10" t="s">
        <v>165</v>
      </c>
      <c r="B107" s="10" t="s">
        <v>164</v>
      </c>
      <c r="C107" s="16"/>
      <c r="D107" s="10"/>
      <c r="E107" s="10" t="b">
        <v>0</v>
      </c>
      <c r="F107" s="10" t="b">
        <v>1</v>
      </c>
      <c r="G107" s="16"/>
      <c r="H107" s="16"/>
      <c r="I107" s="10">
        <v>36000.0</v>
      </c>
      <c r="J107" s="10">
        <v>7040.0</v>
      </c>
      <c r="K107" s="10">
        <v>277.0</v>
      </c>
      <c r="L107" s="10">
        <v>6.4</v>
      </c>
      <c r="M107" s="11">
        <f t="shared" si="1"/>
        <v>0</v>
      </c>
      <c r="N107" s="11">
        <f t="shared" si="2"/>
        <v>19.941117</v>
      </c>
      <c r="O107" s="12">
        <f t="shared" si="3"/>
        <v>0.5601301288</v>
      </c>
      <c r="P107" s="13">
        <f t="shared" si="22"/>
        <v>3943.316107</v>
      </c>
      <c r="Q107" s="14">
        <f t="shared" si="5"/>
        <v>1.05</v>
      </c>
      <c r="R107" s="14">
        <f t="shared" si="6"/>
        <v>8083.798019</v>
      </c>
      <c r="S107" s="14">
        <f t="shared" si="7"/>
        <v>1.148266764</v>
      </c>
      <c r="T107" s="15" t="str">
        <f t="shared" si="8"/>
        <v>#N/A</v>
      </c>
    </row>
    <row r="108">
      <c r="A108" s="4" t="s">
        <v>295</v>
      </c>
      <c r="B108" s="4" t="s">
        <v>160</v>
      </c>
      <c r="C108" s="4">
        <v>1965.0</v>
      </c>
      <c r="D108" s="4"/>
      <c r="E108" s="4" t="b">
        <v>1</v>
      </c>
      <c r="F108" s="4" t="b">
        <v>0</v>
      </c>
      <c r="G108" s="4">
        <v>250.0</v>
      </c>
      <c r="H108" s="4">
        <v>150.0</v>
      </c>
      <c r="I108" s="17">
        <f>839*0.8498212157</f>
        <v>713</v>
      </c>
      <c r="J108" s="4">
        <v>1172.1</v>
      </c>
      <c r="K108" s="4">
        <v>296.0</v>
      </c>
      <c r="L108" s="4">
        <v>5.67</v>
      </c>
      <c r="M108" s="5">
        <f t="shared" si="1"/>
        <v>400</v>
      </c>
      <c r="N108" s="5">
        <f t="shared" si="2"/>
        <v>167.6310477</v>
      </c>
      <c r="O108" s="6">
        <f t="shared" si="3"/>
        <v>0.358010152</v>
      </c>
      <c r="P108" s="7">
        <f t="shared" ref="P108:P121" si="23">0.2*(8.17*POW(I108*L108,0.46))+0.8*(0.252*J108+136)</f>
        <v>419.6236991</v>
      </c>
      <c r="Q108" s="8">
        <f t="shared" si="5"/>
        <v>4</v>
      </c>
      <c r="R108" s="8">
        <f t="shared" si="6"/>
        <v>2098.118496</v>
      </c>
      <c r="S108" s="8">
        <f t="shared" si="7"/>
        <v>1.79005076</v>
      </c>
      <c r="T108" s="9">
        <f t="shared" si="8"/>
        <v>1.049059248</v>
      </c>
    </row>
    <row r="109">
      <c r="A109" s="10" t="s">
        <v>372</v>
      </c>
      <c r="B109" s="10" t="s">
        <v>321</v>
      </c>
      <c r="C109" s="10">
        <v>1969.0</v>
      </c>
      <c r="D109" s="10"/>
      <c r="E109" s="10" t="b">
        <v>1</v>
      </c>
      <c r="F109" s="10" t="b">
        <v>0</v>
      </c>
      <c r="G109" s="10">
        <v>525.0</v>
      </c>
      <c r="H109" s="10">
        <v>50.0</v>
      </c>
      <c r="I109" s="10">
        <v>1450.0</v>
      </c>
      <c r="J109" s="10">
        <v>1716.0</v>
      </c>
      <c r="K109" s="10">
        <v>327.8</v>
      </c>
      <c r="L109" s="10">
        <v>14.71</v>
      </c>
      <c r="M109" s="11">
        <f t="shared" si="1"/>
        <v>575</v>
      </c>
      <c r="N109" s="11">
        <f t="shared" si="2"/>
        <v>120.6781391</v>
      </c>
      <c r="O109" s="12">
        <f t="shared" si="3"/>
        <v>0.3583428513</v>
      </c>
      <c r="P109" s="13">
        <f t="shared" si="23"/>
        <v>614.9163329</v>
      </c>
      <c r="Q109" s="14">
        <f t="shared" si="5"/>
        <v>4</v>
      </c>
      <c r="R109" s="14">
        <f t="shared" si="6"/>
        <v>3074.581664</v>
      </c>
      <c r="S109" s="14">
        <f t="shared" si="7"/>
        <v>1.791714257</v>
      </c>
      <c r="T109" s="15">
        <f t="shared" si="8"/>
        <v>1.069419709</v>
      </c>
    </row>
    <row r="110">
      <c r="A110" s="4" t="s">
        <v>431</v>
      </c>
      <c r="B110" s="4" t="s">
        <v>219</v>
      </c>
      <c r="C110" s="4">
        <v>1976.0</v>
      </c>
      <c r="D110" s="4"/>
      <c r="E110" s="4" t="b">
        <v>1</v>
      </c>
      <c r="F110" s="4" t="b">
        <v>0</v>
      </c>
      <c r="G110" s="4">
        <v>250.0</v>
      </c>
      <c r="H110" s="4">
        <v>25.0</v>
      </c>
      <c r="I110" s="4">
        <v>911.0</v>
      </c>
      <c r="J110" s="4">
        <v>1224.46</v>
      </c>
      <c r="K110" s="4">
        <v>295.0</v>
      </c>
      <c r="L110" s="4">
        <v>5.78</v>
      </c>
      <c r="M110" s="5">
        <f t="shared" si="1"/>
        <v>275</v>
      </c>
      <c r="N110" s="5">
        <f t="shared" si="2"/>
        <v>137.0583656</v>
      </c>
      <c r="O110" s="6">
        <f t="shared" si="3"/>
        <v>0.359189668</v>
      </c>
      <c r="P110" s="7">
        <f t="shared" si="23"/>
        <v>439.8133809</v>
      </c>
      <c r="Q110" s="8">
        <f t="shared" si="5"/>
        <v>4</v>
      </c>
      <c r="R110" s="8">
        <f t="shared" si="6"/>
        <v>2199.066905</v>
      </c>
      <c r="S110" s="8">
        <f t="shared" si="7"/>
        <v>1.79594834</v>
      </c>
      <c r="T110" s="9">
        <f t="shared" si="8"/>
        <v>1.599321385</v>
      </c>
    </row>
    <row r="111">
      <c r="A111" s="10" t="s">
        <v>824</v>
      </c>
      <c r="B111" s="10" t="s">
        <v>321</v>
      </c>
      <c r="C111" s="10"/>
      <c r="D111" s="10"/>
      <c r="E111" s="10" t="b">
        <v>1</v>
      </c>
      <c r="F111" s="10" t="b">
        <v>0</v>
      </c>
      <c r="G111" s="10">
        <v>525.0</v>
      </c>
      <c r="H111" s="16"/>
      <c r="I111" s="10">
        <v>1440.0</v>
      </c>
      <c r="J111" s="10">
        <v>1696.6</v>
      </c>
      <c r="K111" s="10">
        <v>314.0</v>
      </c>
      <c r="L111" s="10">
        <v>14.71</v>
      </c>
      <c r="M111" s="11">
        <f t="shared" si="1"/>
        <v>525</v>
      </c>
      <c r="N111" s="11">
        <f t="shared" si="2"/>
        <v>120.1423974</v>
      </c>
      <c r="O111" s="12">
        <f t="shared" si="3"/>
        <v>0.3598350911</v>
      </c>
      <c r="P111" s="13">
        <f t="shared" si="23"/>
        <v>610.4962155</v>
      </c>
      <c r="Q111" s="14">
        <f t="shared" si="5"/>
        <v>4</v>
      </c>
      <c r="R111" s="14">
        <f t="shared" si="6"/>
        <v>3052.481077</v>
      </c>
      <c r="S111" s="14">
        <f t="shared" si="7"/>
        <v>1.799175455</v>
      </c>
      <c r="T111" s="15">
        <f t="shared" si="8"/>
        <v>1.162849934</v>
      </c>
    </row>
    <row r="112">
      <c r="A112" s="4" t="s">
        <v>376</v>
      </c>
      <c r="B112" s="4" t="s">
        <v>160</v>
      </c>
      <c r="C112" s="4">
        <v>1970.0</v>
      </c>
      <c r="D112" s="4"/>
      <c r="E112" s="4" t="b">
        <v>1</v>
      </c>
      <c r="F112" s="4" t="b">
        <v>0</v>
      </c>
      <c r="G112" s="4">
        <v>250.0</v>
      </c>
      <c r="H112" s="4">
        <v>140.0</v>
      </c>
      <c r="I112" s="4">
        <v>758.0</v>
      </c>
      <c r="J112" s="4">
        <v>1170.0</v>
      </c>
      <c r="K112" s="4">
        <v>302.0</v>
      </c>
      <c r="L112" s="4">
        <v>5.7</v>
      </c>
      <c r="M112" s="5">
        <f t="shared" si="1"/>
        <v>390</v>
      </c>
      <c r="N112" s="5">
        <f t="shared" si="2"/>
        <v>157.3968292</v>
      </c>
      <c r="O112" s="6">
        <f t="shared" si="3"/>
        <v>0.3602689296</v>
      </c>
      <c r="P112" s="7">
        <f t="shared" si="23"/>
        <v>421.5146477</v>
      </c>
      <c r="Q112" s="8">
        <f t="shared" si="5"/>
        <v>4</v>
      </c>
      <c r="R112" s="8">
        <f t="shared" si="6"/>
        <v>2107.573238</v>
      </c>
      <c r="S112" s="8">
        <f t="shared" si="7"/>
        <v>1.801344648</v>
      </c>
      <c r="T112" s="9">
        <f t="shared" si="8"/>
        <v>1.080806789</v>
      </c>
    </row>
    <row r="113">
      <c r="A113" s="10" t="s">
        <v>743</v>
      </c>
      <c r="B113" s="10" t="s">
        <v>744</v>
      </c>
      <c r="C113" s="10">
        <v>2018.0</v>
      </c>
      <c r="D113" s="10" t="b">
        <v>0</v>
      </c>
      <c r="E113" s="10" t="b">
        <v>1</v>
      </c>
      <c r="F113" s="10" t="b">
        <v>0</v>
      </c>
      <c r="G113" s="10">
        <v>1350.0</v>
      </c>
      <c r="H113" s="10">
        <v>0.0</v>
      </c>
      <c r="I113" s="10">
        <v>2850.0</v>
      </c>
      <c r="J113" s="10">
        <v>2487.0</v>
      </c>
      <c r="K113" s="10">
        <v>337.0</v>
      </c>
      <c r="L113" s="10">
        <v>26.66</v>
      </c>
      <c r="M113" s="11">
        <f t="shared" si="1"/>
        <v>1350</v>
      </c>
      <c r="N113" s="11">
        <f t="shared" si="2"/>
        <v>88.98365664</v>
      </c>
      <c r="O113" s="12">
        <f t="shared" si="3"/>
        <v>0.3608790288</v>
      </c>
      <c r="P113" s="13">
        <f t="shared" si="23"/>
        <v>897.5061445</v>
      </c>
      <c r="Q113" s="14">
        <f t="shared" si="5"/>
        <v>4</v>
      </c>
      <c r="R113" s="14">
        <f t="shared" si="6"/>
        <v>4487.530723</v>
      </c>
      <c r="S113" s="14">
        <f t="shared" si="7"/>
        <v>1.804395144</v>
      </c>
      <c r="T113" s="15">
        <f t="shared" si="8"/>
        <v>0.6648193663</v>
      </c>
    </row>
    <row r="114">
      <c r="A114" s="4" t="s">
        <v>841</v>
      </c>
      <c r="B114" s="4" t="s">
        <v>836</v>
      </c>
      <c r="C114" s="17"/>
      <c r="D114" s="4"/>
      <c r="E114" s="4" t="b">
        <v>1</v>
      </c>
      <c r="F114" s="4" t="b">
        <v>0</v>
      </c>
      <c r="G114" s="17"/>
      <c r="H114" s="17"/>
      <c r="I114" s="4">
        <v>3586.0</v>
      </c>
      <c r="J114" s="4">
        <v>2473.5</v>
      </c>
      <c r="K114" s="4">
        <v>352.7</v>
      </c>
      <c r="L114" s="4">
        <v>21.02</v>
      </c>
      <c r="M114" s="5">
        <f t="shared" si="1"/>
        <v>0</v>
      </c>
      <c r="N114" s="5">
        <f t="shared" si="2"/>
        <v>70.33653222</v>
      </c>
      <c r="O114" s="6">
        <f t="shared" si="3"/>
        <v>0.3613231731</v>
      </c>
      <c r="P114" s="7">
        <f t="shared" si="23"/>
        <v>893.7328686</v>
      </c>
      <c r="Q114" s="8">
        <f t="shared" si="5"/>
        <v>4</v>
      </c>
      <c r="R114" s="8">
        <f t="shared" si="6"/>
        <v>4468.664343</v>
      </c>
      <c r="S114" s="8">
        <f t="shared" si="7"/>
        <v>1.806615865</v>
      </c>
      <c r="T114" s="9" t="str">
        <f t="shared" si="8"/>
        <v>#N/A</v>
      </c>
    </row>
    <row r="115">
      <c r="A115" s="10" t="s">
        <v>296</v>
      </c>
      <c r="B115" s="10" t="s">
        <v>297</v>
      </c>
      <c r="C115" s="10">
        <v>1965.0</v>
      </c>
      <c r="D115" s="10"/>
      <c r="E115" s="10" t="b">
        <v>1</v>
      </c>
      <c r="F115" s="10" t="b">
        <v>0</v>
      </c>
      <c r="G115" s="10">
        <v>515.0</v>
      </c>
      <c r="H115" s="10">
        <v>0.0</v>
      </c>
      <c r="I115" s="10">
        <v>1080.0</v>
      </c>
      <c r="J115" s="10">
        <v>1545.0</v>
      </c>
      <c r="K115" s="10">
        <v>315.5</v>
      </c>
      <c r="L115" s="10">
        <v>14.7</v>
      </c>
      <c r="M115" s="11">
        <f t="shared" si="1"/>
        <v>515</v>
      </c>
      <c r="N115" s="11">
        <f t="shared" si="2"/>
        <v>145.8760689</v>
      </c>
      <c r="O115" s="12">
        <f t="shared" si="3"/>
        <v>0.3625240234</v>
      </c>
      <c r="P115" s="13">
        <f t="shared" si="23"/>
        <v>560.0996162</v>
      </c>
      <c r="Q115" s="14">
        <f t="shared" si="5"/>
        <v>4</v>
      </c>
      <c r="R115" s="14">
        <f t="shared" si="6"/>
        <v>2800.498081</v>
      </c>
      <c r="S115" s="14">
        <f t="shared" si="7"/>
        <v>1.812620117</v>
      </c>
      <c r="T115" s="15">
        <f t="shared" si="8"/>
        <v>1.08757207</v>
      </c>
    </row>
    <row r="116">
      <c r="A116" s="4" t="s">
        <v>373</v>
      </c>
      <c r="B116" s="4" t="s">
        <v>374</v>
      </c>
      <c r="C116" s="4">
        <v>1969.0</v>
      </c>
      <c r="D116" s="4"/>
      <c r="E116" s="4" t="b">
        <v>1</v>
      </c>
      <c r="F116" s="4" t="b">
        <v>0</v>
      </c>
      <c r="G116" s="4">
        <v>780.0</v>
      </c>
      <c r="H116" s="4">
        <v>0.0</v>
      </c>
      <c r="I116" s="4">
        <v>1396.0</v>
      </c>
      <c r="J116" s="4">
        <v>1647.5</v>
      </c>
      <c r="K116" s="4">
        <v>325.0</v>
      </c>
      <c r="L116" s="4">
        <v>14.5</v>
      </c>
      <c r="M116" s="5">
        <f t="shared" si="1"/>
        <v>780</v>
      </c>
      <c r="N116" s="5">
        <f t="shared" si="2"/>
        <v>120.3425828</v>
      </c>
      <c r="O116" s="6">
        <f t="shared" si="3"/>
        <v>0.3625475369</v>
      </c>
      <c r="P116" s="7">
        <f t="shared" si="23"/>
        <v>597.2970671</v>
      </c>
      <c r="Q116" s="8">
        <f t="shared" si="5"/>
        <v>4</v>
      </c>
      <c r="R116" s="8">
        <f t="shared" si="6"/>
        <v>2986.485335</v>
      </c>
      <c r="S116" s="8">
        <f t="shared" si="7"/>
        <v>1.812737685</v>
      </c>
      <c r="T116" s="9">
        <f t="shared" si="8"/>
        <v>0.7657654706</v>
      </c>
    </row>
    <row r="117">
      <c r="A117" s="10" t="s">
        <v>836</v>
      </c>
      <c r="B117" s="10" t="s">
        <v>836</v>
      </c>
      <c r="C117" s="16"/>
      <c r="D117" s="10"/>
      <c r="E117" s="10" t="b">
        <v>1</v>
      </c>
      <c r="F117" s="10" t="b">
        <v>0</v>
      </c>
      <c r="G117" s="16"/>
      <c r="H117" s="16"/>
      <c r="I117" s="10">
        <v>3370.0</v>
      </c>
      <c r="J117" s="10">
        <v>2429.0</v>
      </c>
      <c r="K117" s="10">
        <v>355.0</v>
      </c>
      <c r="L117" s="10">
        <v>22.27</v>
      </c>
      <c r="M117" s="11">
        <f t="shared" si="1"/>
        <v>0</v>
      </c>
      <c r="N117" s="11">
        <f t="shared" si="2"/>
        <v>73.49823959</v>
      </c>
      <c r="O117" s="12">
        <f t="shared" si="3"/>
        <v>0.3640132917</v>
      </c>
      <c r="P117" s="13">
        <f t="shared" si="23"/>
        <v>884.1882854</v>
      </c>
      <c r="Q117" s="14">
        <f t="shared" si="5"/>
        <v>4</v>
      </c>
      <c r="R117" s="14">
        <f t="shared" si="6"/>
        <v>4420.941427</v>
      </c>
      <c r="S117" s="14">
        <f t="shared" si="7"/>
        <v>1.820066458</v>
      </c>
      <c r="T117" s="15" t="str">
        <f t="shared" si="8"/>
        <v>#N/A</v>
      </c>
    </row>
    <row r="118">
      <c r="A118" s="4" t="s">
        <v>655</v>
      </c>
      <c r="B118" s="4" t="s">
        <v>649</v>
      </c>
      <c r="C118" s="4">
        <v>2013.0</v>
      </c>
      <c r="D118" s="4"/>
      <c r="E118" s="4" t="b">
        <v>1</v>
      </c>
      <c r="F118" s="4" t="b">
        <v>0</v>
      </c>
      <c r="G118" s="4">
        <v>858.0</v>
      </c>
      <c r="H118" s="4">
        <v>0.0</v>
      </c>
      <c r="I118" s="4">
        <v>1900.0</v>
      </c>
      <c r="J118" s="4">
        <v>2085.0</v>
      </c>
      <c r="K118" s="4">
        <v>337.5</v>
      </c>
      <c r="L118" s="4">
        <v>25.75</v>
      </c>
      <c r="M118" s="5">
        <f t="shared" si="1"/>
        <v>858</v>
      </c>
      <c r="N118" s="5">
        <f t="shared" si="2"/>
        <v>111.9004367</v>
      </c>
      <c r="O118" s="6">
        <f t="shared" si="3"/>
        <v>0.3663282833</v>
      </c>
      <c r="P118" s="7">
        <f t="shared" si="23"/>
        <v>763.7944707</v>
      </c>
      <c r="Q118" s="8">
        <f t="shared" si="5"/>
        <v>4</v>
      </c>
      <c r="R118" s="8">
        <f t="shared" si="6"/>
        <v>3818.972353</v>
      </c>
      <c r="S118" s="8">
        <f t="shared" si="7"/>
        <v>1.831641417</v>
      </c>
      <c r="T118" s="9">
        <f t="shared" si="8"/>
        <v>0.8902033458</v>
      </c>
    </row>
    <row r="119">
      <c r="A119" s="10" t="s">
        <v>320</v>
      </c>
      <c r="B119" s="10" t="s">
        <v>321</v>
      </c>
      <c r="C119" s="10">
        <v>1966.0</v>
      </c>
      <c r="D119" s="10"/>
      <c r="E119" s="10" t="b">
        <v>1</v>
      </c>
      <c r="F119" s="10" t="b">
        <v>0</v>
      </c>
      <c r="G119" s="10">
        <v>525.0</v>
      </c>
      <c r="H119" s="10">
        <v>0.0</v>
      </c>
      <c r="I119" s="10">
        <v>1450.0</v>
      </c>
      <c r="J119" s="10">
        <v>1622.0</v>
      </c>
      <c r="K119" s="10">
        <v>327.0</v>
      </c>
      <c r="L119" s="10">
        <v>14.71</v>
      </c>
      <c r="M119" s="11">
        <f t="shared" si="1"/>
        <v>525</v>
      </c>
      <c r="N119" s="11">
        <f t="shared" si="2"/>
        <v>114.067565</v>
      </c>
      <c r="O119" s="12">
        <f t="shared" si="3"/>
        <v>0.3674265924</v>
      </c>
      <c r="P119" s="13">
        <f t="shared" si="23"/>
        <v>595.9659329</v>
      </c>
      <c r="Q119" s="14">
        <f t="shared" si="5"/>
        <v>4</v>
      </c>
      <c r="R119" s="14">
        <f t="shared" si="6"/>
        <v>2979.829664</v>
      </c>
      <c r="S119" s="14">
        <f t="shared" si="7"/>
        <v>1.837132962</v>
      </c>
      <c r="T119" s="15">
        <f t="shared" si="8"/>
        <v>1.135173205</v>
      </c>
    </row>
    <row r="120">
      <c r="A120" s="4" t="s">
        <v>265</v>
      </c>
      <c r="B120" s="4" t="s">
        <v>160</v>
      </c>
      <c r="C120" s="4">
        <v>1964.0</v>
      </c>
      <c r="D120" s="4"/>
      <c r="E120" s="4" t="b">
        <v>1</v>
      </c>
      <c r="F120" s="4" t="b">
        <v>0</v>
      </c>
      <c r="G120" s="4">
        <v>250.0</v>
      </c>
      <c r="H120" s="4">
        <v>250.0</v>
      </c>
      <c r="I120" s="4">
        <v>713.0</v>
      </c>
      <c r="J120" s="4">
        <v>1097.2</v>
      </c>
      <c r="K120" s="4">
        <v>296.0</v>
      </c>
      <c r="L120" s="4">
        <v>5.56</v>
      </c>
      <c r="M120" s="5">
        <f t="shared" si="1"/>
        <v>500</v>
      </c>
      <c r="N120" s="5">
        <f t="shared" si="2"/>
        <v>156.9190218</v>
      </c>
      <c r="O120" s="6">
        <f t="shared" si="3"/>
        <v>0.3680780506</v>
      </c>
      <c r="P120" s="7">
        <f t="shared" si="23"/>
        <v>403.8552371</v>
      </c>
      <c r="Q120" s="8">
        <f t="shared" si="5"/>
        <v>4</v>
      </c>
      <c r="R120" s="8">
        <f t="shared" si="6"/>
        <v>2019.276186</v>
      </c>
      <c r="S120" s="8">
        <f t="shared" si="7"/>
        <v>1.840390253</v>
      </c>
      <c r="T120" s="9">
        <f t="shared" si="8"/>
        <v>0.8077104743</v>
      </c>
    </row>
    <row r="121">
      <c r="A121" s="10" t="s">
        <v>360</v>
      </c>
      <c r="B121" s="10" t="s">
        <v>361</v>
      </c>
      <c r="C121" s="10">
        <v>1969.0</v>
      </c>
      <c r="D121" s="10"/>
      <c r="E121" s="10" t="b">
        <v>1</v>
      </c>
      <c r="F121" s="10" t="b">
        <v>0</v>
      </c>
      <c r="G121" s="10">
        <v>670.0</v>
      </c>
      <c r="H121" s="10">
        <v>0.0</v>
      </c>
      <c r="I121" s="10">
        <v>1247.0</v>
      </c>
      <c r="J121" s="10">
        <v>1543.6</v>
      </c>
      <c r="K121" s="10">
        <v>318.0</v>
      </c>
      <c r="L121" s="10">
        <v>14.5</v>
      </c>
      <c r="M121" s="11">
        <f t="shared" si="1"/>
        <v>670</v>
      </c>
      <c r="N121" s="11">
        <f t="shared" si="2"/>
        <v>126.2256569</v>
      </c>
      <c r="O121" s="12">
        <f t="shared" si="3"/>
        <v>0.3682558029</v>
      </c>
      <c r="P121" s="13">
        <f t="shared" si="23"/>
        <v>568.4396574</v>
      </c>
      <c r="Q121" s="14">
        <f t="shared" si="5"/>
        <v>4</v>
      </c>
      <c r="R121" s="14">
        <f t="shared" si="6"/>
        <v>2842.198287</v>
      </c>
      <c r="S121" s="14">
        <f t="shared" si="7"/>
        <v>1.841279015</v>
      </c>
      <c r="T121" s="15">
        <f t="shared" si="8"/>
        <v>0.8484173991</v>
      </c>
    </row>
    <row r="122" hidden="1">
      <c r="A122" s="4" t="s">
        <v>184</v>
      </c>
      <c r="B122" s="4" t="s">
        <v>184</v>
      </c>
      <c r="C122" s="4">
        <v>1957.0</v>
      </c>
      <c r="D122" s="4"/>
      <c r="E122" s="4" t="b">
        <v>0</v>
      </c>
      <c r="F122" s="4" t="b">
        <v>1</v>
      </c>
      <c r="G122" s="4">
        <v>150.0</v>
      </c>
      <c r="H122" s="4">
        <v>0.0</v>
      </c>
      <c r="I122" s="4">
        <v>21.7</v>
      </c>
      <c r="J122" s="4">
        <v>17.3</v>
      </c>
      <c r="K122" s="4">
        <v>237.46</v>
      </c>
      <c r="L122" s="17"/>
      <c r="M122" s="5">
        <f t="shared" si="1"/>
        <v>150</v>
      </c>
      <c r="N122" s="5">
        <f t="shared" si="2"/>
        <v>81.29534762</v>
      </c>
      <c r="O122" s="6">
        <f t="shared" si="3"/>
        <v>1.58999887</v>
      </c>
      <c r="P122" s="7">
        <f t="shared" ref="P122:P131" si="24">0.2*(8.17*POW(I122*L122,0.46))+0.8*(0.146*POW(I122*K122,0.639))</f>
        <v>27.50698045</v>
      </c>
      <c r="Q122" s="8">
        <f t="shared" si="5"/>
        <v>1.05</v>
      </c>
      <c r="R122" s="8">
        <f t="shared" si="6"/>
        <v>56.38930993</v>
      </c>
      <c r="S122" s="8">
        <f t="shared" si="7"/>
        <v>3.259497684</v>
      </c>
      <c r="T122" s="9">
        <f t="shared" si="8"/>
        <v>0.1833798697</v>
      </c>
    </row>
    <row r="123" hidden="1">
      <c r="A123" s="10" t="s">
        <v>185</v>
      </c>
      <c r="B123" s="10" t="s">
        <v>186</v>
      </c>
      <c r="C123" s="10">
        <v>1990.0</v>
      </c>
      <c r="D123" s="10"/>
      <c r="E123" s="10" t="b">
        <v>0</v>
      </c>
      <c r="F123" s="10" t="b">
        <v>1</v>
      </c>
      <c r="G123" s="10">
        <v>900.0</v>
      </c>
      <c r="H123" s="10">
        <v>0.0</v>
      </c>
      <c r="I123" s="16">
        <f>1196*1.010708</f>
        <v>1208.806768</v>
      </c>
      <c r="J123" s="10">
        <v>666.0</v>
      </c>
      <c r="K123" s="10">
        <v>283.4</v>
      </c>
      <c r="L123" s="16"/>
      <c r="M123" s="11">
        <f t="shared" si="1"/>
        <v>900</v>
      </c>
      <c r="N123" s="11">
        <f t="shared" si="2"/>
        <v>56.18193195</v>
      </c>
      <c r="O123" s="12">
        <f t="shared" si="3"/>
        <v>0.6035012352</v>
      </c>
      <c r="P123" s="13">
        <f t="shared" si="24"/>
        <v>401.9318227</v>
      </c>
      <c r="Q123" s="14">
        <f t="shared" si="5"/>
        <v>1.05</v>
      </c>
      <c r="R123" s="14">
        <f t="shared" si="6"/>
        <v>823.9602364</v>
      </c>
      <c r="S123" s="14">
        <f t="shared" si="7"/>
        <v>1.237177532</v>
      </c>
      <c r="T123" s="15">
        <f t="shared" si="8"/>
        <v>0.4465909141</v>
      </c>
    </row>
    <row r="124" hidden="1">
      <c r="A124" s="4" t="s">
        <v>187</v>
      </c>
      <c r="B124" s="4" t="s">
        <v>186</v>
      </c>
      <c r="C124" s="4">
        <v>1990.0</v>
      </c>
      <c r="D124" s="4"/>
      <c r="E124" s="4" t="b">
        <v>0</v>
      </c>
      <c r="F124" s="4" t="b">
        <v>1</v>
      </c>
      <c r="G124" s="4">
        <v>900.0</v>
      </c>
      <c r="H124" s="4">
        <v>0.0</v>
      </c>
      <c r="I124" s="4">
        <v>1196.0</v>
      </c>
      <c r="J124" s="4">
        <v>644.0</v>
      </c>
      <c r="K124" s="4">
        <v>274.0</v>
      </c>
      <c r="L124" s="17"/>
      <c r="M124" s="5">
        <f t="shared" si="1"/>
        <v>900</v>
      </c>
      <c r="N124" s="5">
        <f t="shared" si="2"/>
        <v>54.90779592</v>
      </c>
      <c r="O124" s="6">
        <f t="shared" si="3"/>
        <v>0.6066662135</v>
      </c>
      <c r="P124" s="7">
        <f t="shared" si="24"/>
        <v>390.6930415</v>
      </c>
      <c r="Q124" s="8">
        <f t="shared" si="5"/>
        <v>1.05</v>
      </c>
      <c r="R124" s="8">
        <f t="shared" si="6"/>
        <v>800.9207351</v>
      </c>
      <c r="S124" s="8">
        <f t="shared" si="7"/>
        <v>1.243665738</v>
      </c>
      <c r="T124" s="9">
        <f t="shared" si="8"/>
        <v>0.4341033794</v>
      </c>
    </row>
    <row r="125" hidden="1">
      <c r="A125" s="10" t="s">
        <v>188</v>
      </c>
      <c r="B125" s="10" t="s">
        <v>189</v>
      </c>
      <c r="C125" s="10">
        <v>1998.0</v>
      </c>
      <c r="D125" s="10"/>
      <c r="E125" s="10" t="b">
        <v>0</v>
      </c>
      <c r="F125" s="10" t="b">
        <v>1</v>
      </c>
      <c r="G125" s="10">
        <v>1200.0</v>
      </c>
      <c r="H125" s="10">
        <v>0.0</v>
      </c>
      <c r="I125" s="10">
        <v>2204.0</v>
      </c>
      <c r="J125" s="10">
        <v>915.0</v>
      </c>
      <c r="K125" s="10">
        <v>290.7</v>
      </c>
      <c r="L125" s="16"/>
      <c r="M125" s="11">
        <f t="shared" si="1"/>
        <v>1200</v>
      </c>
      <c r="N125" s="11">
        <f t="shared" si="2"/>
        <v>42.33395336</v>
      </c>
      <c r="O125" s="12">
        <f t="shared" si="3"/>
        <v>0.6553530578</v>
      </c>
      <c r="P125" s="13">
        <f t="shared" si="24"/>
        <v>599.6480479</v>
      </c>
      <c r="Q125" s="14">
        <f t="shared" si="5"/>
        <v>1.05</v>
      </c>
      <c r="R125" s="14">
        <f t="shared" si="6"/>
        <v>1229.278498</v>
      </c>
      <c r="S125" s="14">
        <f t="shared" si="7"/>
        <v>1.343473768</v>
      </c>
      <c r="T125" s="15">
        <f t="shared" si="8"/>
        <v>0.4997067066</v>
      </c>
    </row>
    <row r="126" hidden="1">
      <c r="A126" s="4" t="s">
        <v>190</v>
      </c>
      <c r="B126" s="4" t="s">
        <v>189</v>
      </c>
      <c r="C126" s="4">
        <v>1998.0</v>
      </c>
      <c r="D126" s="4"/>
      <c r="E126" s="4" t="b">
        <v>0</v>
      </c>
      <c r="F126" s="4" t="b">
        <v>1</v>
      </c>
      <c r="G126" s="4">
        <v>1200.0</v>
      </c>
      <c r="H126" s="4">
        <v>0.0</v>
      </c>
      <c r="I126" s="4">
        <v>2000.0</v>
      </c>
      <c r="J126" s="4">
        <v>885.0</v>
      </c>
      <c r="K126" s="4">
        <v>277.8</v>
      </c>
      <c r="L126" s="17"/>
      <c r="M126" s="5">
        <f t="shared" si="1"/>
        <v>1200</v>
      </c>
      <c r="N126" s="5">
        <f t="shared" si="2"/>
        <v>45.12244229</v>
      </c>
      <c r="O126" s="6">
        <f t="shared" si="3"/>
        <v>0.618589639</v>
      </c>
      <c r="P126" s="7">
        <f t="shared" si="24"/>
        <v>547.4518305</v>
      </c>
      <c r="Q126" s="8">
        <f t="shared" si="5"/>
        <v>1.05</v>
      </c>
      <c r="R126" s="8">
        <f t="shared" si="6"/>
        <v>1122.276253</v>
      </c>
      <c r="S126" s="8">
        <f t="shared" si="7"/>
        <v>1.26810876</v>
      </c>
      <c r="T126" s="9">
        <f t="shared" si="8"/>
        <v>0.4562098588</v>
      </c>
    </row>
    <row r="127" hidden="1">
      <c r="A127" s="10" t="s">
        <v>191</v>
      </c>
      <c r="B127" s="10" t="s">
        <v>189</v>
      </c>
      <c r="C127" s="10">
        <v>1998.0</v>
      </c>
      <c r="D127" s="10"/>
      <c r="E127" s="10" t="b">
        <v>0</v>
      </c>
      <c r="F127" s="10" t="b">
        <v>1</v>
      </c>
      <c r="G127" s="10">
        <v>1200.0</v>
      </c>
      <c r="H127" s="10">
        <v>0.0</v>
      </c>
      <c r="I127" s="10">
        <v>2275.0</v>
      </c>
      <c r="J127" s="10">
        <v>875.0</v>
      </c>
      <c r="K127" s="10">
        <v>279.8</v>
      </c>
      <c r="L127" s="16"/>
      <c r="M127" s="11">
        <f t="shared" si="1"/>
        <v>1200</v>
      </c>
      <c r="N127" s="11">
        <f t="shared" si="2"/>
        <v>39.21985423</v>
      </c>
      <c r="O127" s="12">
        <f t="shared" si="3"/>
        <v>0.6824668985</v>
      </c>
      <c r="P127" s="13">
        <f t="shared" si="24"/>
        <v>597.1585362</v>
      </c>
      <c r="Q127" s="14">
        <f t="shared" si="5"/>
        <v>1.05</v>
      </c>
      <c r="R127" s="14">
        <f t="shared" si="6"/>
        <v>1224.174999</v>
      </c>
      <c r="S127" s="14">
        <f t="shared" si="7"/>
        <v>1.399057142</v>
      </c>
      <c r="T127" s="15">
        <f t="shared" si="8"/>
        <v>0.4976321135</v>
      </c>
    </row>
    <row r="128" hidden="1">
      <c r="A128" s="4" t="s">
        <v>192</v>
      </c>
      <c r="B128" s="4" t="s">
        <v>193</v>
      </c>
      <c r="C128" s="4">
        <v>2002.0</v>
      </c>
      <c r="D128" s="4"/>
      <c r="E128" s="4" t="b">
        <v>0</v>
      </c>
      <c r="F128" s="4" t="b">
        <v>1</v>
      </c>
      <c r="G128" s="4">
        <v>1800.0</v>
      </c>
      <c r="H128" s="4">
        <v>0.0</v>
      </c>
      <c r="I128" s="17">
        <f>3380*0.9822</f>
        <v>3319.836</v>
      </c>
      <c r="J128" s="4">
        <v>1248.91</v>
      </c>
      <c r="K128" s="4">
        <v>274.0</v>
      </c>
      <c r="L128" s="17"/>
      <c r="M128" s="5">
        <f t="shared" si="1"/>
        <v>1800</v>
      </c>
      <c r="N128" s="5">
        <f t="shared" si="2"/>
        <v>38.36134592</v>
      </c>
      <c r="O128" s="6">
        <f t="shared" si="3"/>
        <v>0.6006587888</v>
      </c>
      <c r="P128" s="7">
        <f t="shared" si="24"/>
        <v>750.1687679</v>
      </c>
      <c r="Q128" s="8">
        <f t="shared" si="5"/>
        <v>1.05</v>
      </c>
      <c r="R128" s="8">
        <f t="shared" si="6"/>
        <v>1537.845974</v>
      </c>
      <c r="S128" s="8">
        <f t="shared" si="7"/>
        <v>1.231350517</v>
      </c>
      <c r="T128" s="9">
        <f t="shared" si="8"/>
        <v>0.4167604266</v>
      </c>
    </row>
    <row r="129" hidden="1">
      <c r="A129" s="10" t="s">
        <v>194</v>
      </c>
      <c r="B129" s="10" t="s">
        <v>193</v>
      </c>
      <c r="C129" s="10">
        <v>2002.0</v>
      </c>
      <c r="D129" s="10"/>
      <c r="E129" s="10" t="b">
        <v>0</v>
      </c>
      <c r="F129" s="10" t="b">
        <v>1</v>
      </c>
      <c r="G129" s="10">
        <v>1800.0</v>
      </c>
      <c r="H129" s="10">
        <v>0.0</v>
      </c>
      <c r="I129" s="10">
        <v>3380.0</v>
      </c>
      <c r="J129" s="10">
        <v>1235.947</v>
      </c>
      <c r="K129" s="10">
        <v>274.0</v>
      </c>
      <c r="L129" s="16"/>
      <c r="M129" s="11">
        <f t="shared" si="1"/>
        <v>1800</v>
      </c>
      <c r="N129" s="11">
        <f t="shared" si="2"/>
        <v>37.28743167</v>
      </c>
      <c r="O129" s="12">
        <f t="shared" si="3"/>
        <v>0.6139646635</v>
      </c>
      <c r="P129" s="13">
        <f t="shared" si="24"/>
        <v>758.8277839</v>
      </c>
      <c r="Q129" s="14">
        <f t="shared" si="5"/>
        <v>1.05</v>
      </c>
      <c r="R129" s="14">
        <f t="shared" si="6"/>
        <v>1555.596957</v>
      </c>
      <c r="S129" s="14">
        <f t="shared" si="7"/>
        <v>1.25862756</v>
      </c>
      <c r="T129" s="15">
        <f t="shared" si="8"/>
        <v>0.4215709911</v>
      </c>
    </row>
    <row r="130" hidden="1">
      <c r="A130" s="4" t="s">
        <v>195</v>
      </c>
      <c r="B130" s="4" t="s">
        <v>195</v>
      </c>
      <c r="C130" s="4">
        <v>2018.0</v>
      </c>
      <c r="D130" s="4"/>
      <c r="E130" s="4" t="b">
        <v>0</v>
      </c>
      <c r="F130" s="4" t="b">
        <v>1</v>
      </c>
      <c r="G130" s="4">
        <v>2400.0</v>
      </c>
      <c r="H130" s="4">
        <v>0.0</v>
      </c>
      <c r="I130" s="4">
        <v>5100.0</v>
      </c>
      <c r="J130" s="4">
        <v>1658.0</v>
      </c>
      <c r="K130" s="4">
        <v>275.0</v>
      </c>
      <c r="L130" s="17"/>
      <c r="M130" s="5">
        <f t="shared" si="1"/>
        <v>2400</v>
      </c>
      <c r="N130" s="5">
        <f t="shared" si="2"/>
        <v>33.15077404</v>
      </c>
      <c r="O130" s="6">
        <f t="shared" si="3"/>
        <v>0.5966631965</v>
      </c>
      <c r="P130" s="7">
        <f t="shared" si="24"/>
        <v>989.2675798</v>
      </c>
      <c r="Q130" s="8">
        <f t="shared" si="5"/>
        <v>1.05</v>
      </c>
      <c r="R130" s="8">
        <f t="shared" si="6"/>
        <v>2027.998539</v>
      </c>
      <c r="S130" s="8">
        <f t="shared" si="7"/>
        <v>1.223159553</v>
      </c>
      <c r="T130" s="9">
        <f t="shared" si="8"/>
        <v>0.4121948249</v>
      </c>
    </row>
    <row r="131" hidden="1">
      <c r="A131" s="10" t="s">
        <v>196</v>
      </c>
      <c r="B131" s="10" t="s">
        <v>196</v>
      </c>
      <c r="C131" s="10">
        <v>2020.0</v>
      </c>
      <c r="D131" s="10"/>
      <c r="E131" s="10" t="b">
        <v>0</v>
      </c>
      <c r="F131" s="10" t="b">
        <v>1</v>
      </c>
      <c r="G131" s="10">
        <v>2500.0</v>
      </c>
      <c r="H131" s="10">
        <v>0.0</v>
      </c>
      <c r="I131" s="10">
        <v>5400.0</v>
      </c>
      <c r="J131" s="10">
        <v>2026.0</v>
      </c>
      <c r="K131" s="10">
        <v>275.0</v>
      </c>
      <c r="L131" s="16"/>
      <c r="M131" s="11">
        <f t="shared" si="1"/>
        <v>2500</v>
      </c>
      <c r="N131" s="11">
        <f t="shared" si="2"/>
        <v>38.25824151</v>
      </c>
      <c r="O131" s="12">
        <f t="shared" si="3"/>
        <v>0.5064500352</v>
      </c>
      <c r="P131" s="13">
        <f t="shared" si="24"/>
        <v>1026.067771</v>
      </c>
      <c r="Q131" s="14">
        <f t="shared" si="5"/>
        <v>1.05</v>
      </c>
      <c r="R131" s="14">
        <f t="shared" si="6"/>
        <v>2103.438931</v>
      </c>
      <c r="S131" s="14">
        <f t="shared" si="7"/>
        <v>1.038222572</v>
      </c>
      <c r="T131" s="15">
        <f t="shared" si="8"/>
        <v>0.4104271085</v>
      </c>
    </row>
    <row r="132">
      <c r="A132" s="4" t="s">
        <v>673</v>
      </c>
      <c r="B132" s="4" t="s">
        <v>649</v>
      </c>
      <c r="C132" s="4">
        <v>2018.0</v>
      </c>
      <c r="D132" s="4"/>
      <c r="E132" s="4" t="b">
        <v>1</v>
      </c>
      <c r="F132" s="4" t="b">
        <v>0</v>
      </c>
      <c r="G132" s="4">
        <v>858.0</v>
      </c>
      <c r="H132" s="4">
        <v>0.0</v>
      </c>
      <c r="I132" s="4">
        <v>2200.0</v>
      </c>
      <c r="J132" s="4">
        <v>2085.0</v>
      </c>
      <c r="K132" s="4">
        <v>339.2</v>
      </c>
      <c r="L132" s="4">
        <v>25.75</v>
      </c>
      <c r="M132" s="5">
        <f t="shared" si="1"/>
        <v>858</v>
      </c>
      <c r="N132" s="5">
        <f t="shared" si="2"/>
        <v>96.64128627</v>
      </c>
      <c r="O132" s="6">
        <f t="shared" si="3"/>
        <v>0.3741798885</v>
      </c>
      <c r="P132" s="7">
        <f t="shared" ref="P132:P138" si="25">0.2*(8.17*POW(I132*L132,0.46))+0.8*(0.252*J132+136)</f>
        <v>780.1650675</v>
      </c>
      <c r="Q132" s="8">
        <f t="shared" si="5"/>
        <v>4</v>
      </c>
      <c r="R132" s="8">
        <f t="shared" si="6"/>
        <v>3900.825337</v>
      </c>
      <c r="S132" s="8">
        <f t="shared" si="7"/>
        <v>1.870899442</v>
      </c>
      <c r="T132" s="9">
        <f t="shared" si="8"/>
        <v>0.9092832954</v>
      </c>
    </row>
    <row r="133">
      <c r="A133" s="10" t="s">
        <v>242</v>
      </c>
      <c r="B133" s="10" t="s">
        <v>160</v>
      </c>
      <c r="C133" s="10">
        <v>1962.0</v>
      </c>
      <c r="D133" s="10"/>
      <c r="E133" s="10" t="b">
        <v>1</v>
      </c>
      <c r="F133" s="10" t="b">
        <v>0</v>
      </c>
      <c r="G133" s="10">
        <v>250.0</v>
      </c>
      <c r="H133" s="10">
        <v>130.0</v>
      </c>
      <c r="I133" s="10">
        <v>739.0</v>
      </c>
      <c r="J133" s="10">
        <v>1053.8</v>
      </c>
      <c r="K133" s="10">
        <v>285.2</v>
      </c>
      <c r="L133" s="10">
        <v>5.48</v>
      </c>
      <c r="M133" s="11">
        <f t="shared" si="1"/>
        <v>380</v>
      </c>
      <c r="N133" s="11">
        <f t="shared" si="2"/>
        <v>145.4095997</v>
      </c>
      <c r="O133" s="12">
        <f t="shared" si="3"/>
        <v>0.3756252017</v>
      </c>
      <c r="P133" s="13">
        <f t="shared" si="25"/>
        <v>395.8338376</v>
      </c>
      <c r="Q133" s="14">
        <f t="shared" si="5"/>
        <v>4</v>
      </c>
      <c r="R133" s="14">
        <f t="shared" si="6"/>
        <v>1979.169188</v>
      </c>
      <c r="S133" s="14">
        <f t="shared" si="7"/>
        <v>1.878126009</v>
      </c>
      <c r="T133" s="15">
        <f t="shared" si="8"/>
        <v>1.041667994</v>
      </c>
    </row>
    <row r="134">
      <c r="A134" s="4" t="s">
        <v>661</v>
      </c>
      <c r="B134" s="4" t="s">
        <v>649</v>
      </c>
      <c r="C134" s="4">
        <v>2014.0</v>
      </c>
      <c r="D134" s="4"/>
      <c r="E134" s="4" t="b">
        <v>1</v>
      </c>
      <c r="F134" s="4" t="b">
        <v>0</v>
      </c>
      <c r="G134" s="4">
        <v>858.0</v>
      </c>
      <c r="H134" s="4">
        <v>0.0</v>
      </c>
      <c r="I134" s="4">
        <v>2290.0</v>
      </c>
      <c r="J134" s="4">
        <v>2085.0</v>
      </c>
      <c r="K134" s="4">
        <v>337.5</v>
      </c>
      <c r="L134" s="4">
        <v>25.83</v>
      </c>
      <c r="M134" s="5">
        <f t="shared" si="1"/>
        <v>858</v>
      </c>
      <c r="N134" s="5">
        <f t="shared" si="2"/>
        <v>92.84315711</v>
      </c>
      <c r="O134" s="6">
        <f t="shared" si="3"/>
        <v>0.3765961595</v>
      </c>
      <c r="P134" s="7">
        <f t="shared" si="25"/>
        <v>785.2029926</v>
      </c>
      <c r="Q134" s="8">
        <f t="shared" si="5"/>
        <v>4</v>
      </c>
      <c r="R134" s="8">
        <f t="shared" si="6"/>
        <v>3926.014963</v>
      </c>
      <c r="S134" s="8">
        <f t="shared" si="7"/>
        <v>1.882980798</v>
      </c>
      <c r="T134" s="9">
        <f t="shared" si="8"/>
        <v>0.915155003</v>
      </c>
    </row>
    <row r="135">
      <c r="A135" s="10" t="s">
        <v>850</v>
      </c>
      <c r="B135" s="10" t="s">
        <v>847</v>
      </c>
      <c r="C135" s="16"/>
      <c r="D135" s="10"/>
      <c r="E135" s="10" t="b">
        <v>1</v>
      </c>
      <c r="F135" s="10" t="b">
        <v>0</v>
      </c>
      <c r="G135" s="16"/>
      <c r="H135" s="16"/>
      <c r="I135" s="10">
        <v>3889.0</v>
      </c>
      <c r="J135" s="10">
        <v>2306.0</v>
      </c>
      <c r="K135" s="10">
        <v>358.7</v>
      </c>
      <c r="L135" s="10">
        <v>21.02</v>
      </c>
      <c r="M135" s="11">
        <f t="shared" si="1"/>
        <v>0</v>
      </c>
      <c r="N135" s="11">
        <f t="shared" si="2"/>
        <v>60.46453022</v>
      </c>
      <c r="O135" s="12">
        <f t="shared" si="3"/>
        <v>0.3776445668</v>
      </c>
      <c r="P135" s="13">
        <f t="shared" si="25"/>
        <v>870.8483709</v>
      </c>
      <c r="Q135" s="14">
        <f t="shared" si="5"/>
        <v>4</v>
      </c>
      <c r="R135" s="14">
        <f t="shared" si="6"/>
        <v>4354.241855</v>
      </c>
      <c r="S135" s="14">
        <f t="shared" si="7"/>
        <v>1.888222834</v>
      </c>
      <c r="T135" s="15" t="str">
        <f t="shared" si="8"/>
        <v>#N/A</v>
      </c>
    </row>
    <row r="136">
      <c r="A136" s="4" t="s">
        <v>648</v>
      </c>
      <c r="B136" s="4" t="s">
        <v>649</v>
      </c>
      <c r="C136" s="4">
        <v>2009.0</v>
      </c>
      <c r="D136" s="4"/>
      <c r="E136" s="4" t="b">
        <v>1</v>
      </c>
      <c r="F136" s="4" t="b">
        <v>0</v>
      </c>
      <c r="G136" s="4">
        <v>858.0</v>
      </c>
      <c r="H136" s="4">
        <v>0.0</v>
      </c>
      <c r="I136" s="4">
        <v>2290.0</v>
      </c>
      <c r="J136" s="4">
        <v>1918.0</v>
      </c>
      <c r="K136" s="4">
        <v>338.0</v>
      </c>
      <c r="L136" s="4">
        <v>20.79</v>
      </c>
      <c r="M136" s="5">
        <f t="shared" si="1"/>
        <v>858</v>
      </c>
      <c r="N136" s="5">
        <f t="shared" si="2"/>
        <v>85.40679872</v>
      </c>
      <c r="O136" s="6">
        <f t="shared" si="3"/>
        <v>0.3791463138</v>
      </c>
      <c r="P136" s="7">
        <f t="shared" si="25"/>
        <v>727.2026298</v>
      </c>
      <c r="Q136" s="8">
        <f t="shared" si="5"/>
        <v>4</v>
      </c>
      <c r="R136" s="8">
        <f t="shared" si="6"/>
        <v>3636.013149</v>
      </c>
      <c r="S136" s="8">
        <f t="shared" si="7"/>
        <v>1.895731569</v>
      </c>
      <c r="T136" s="9">
        <f t="shared" si="8"/>
        <v>0.8475555126</v>
      </c>
    </row>
    <row r="137">
      <c r="A137" s="10" t="s">
        <v>847</v>
      </c>
      <c r="B137" s="10" t="s">
        <v>847</v>
      </c>
      <c r="C137" s="16"/>
      <c r="D137" s="10"/>
      <c r="E137" s="10" t="b">
        <v>1</v>
      </c>
      <c r="F137" s="10" t="b">
        <v>0</v>
      </c>
      <c r="G137" s="16"/>
      <c r="H137" s="16"/>
      <c r="I137" s="10">
        <v>3655.0</v>
      </c>
      <c r="J137" s="10">
        <v>2265.0</v>
      </c>
      <c r="K137" s="10">
        <v>361.0</v>
      </c>
      <c r="L137" s="10">
        <v>22.58</v>
      </c>
      <c r="M137" s="11">
        <f t="shared" si="1"/>
        <v>0</v>
      </c>
      <c r="N137" s="11">
        <f t="shared" si="2"/>
        <v>63.19171589</v>
      </c>
      <c r="O137" s="12">
        <f t="shared" si="3"/>
        <v>0.3814079011</v>
      </c>
      <c r="P137" s="13">
        <f t="shared" si="25"/>
        <v>863.888896</v>
      </c>
      <c r="Q137" s="14">
        <f t="shared" si="5"/>
        <v>4</v>
      </c>
      <c r="R137" s="14">
        <f t="shared" si="6"/>
        <v>4319.44448</v>
      </c>
      <c r="S137" s="14">
        <f t="shared" si="7"/>
        <v>1.907039506</v>
      </c>
      <c r="T137" s="15" t="str">
        <f t="shared" si="8"/>
        <v>#N/A</v>
      </c>
    </row>
    <row r="138">
      <c r="A138" s="4" t="s">
        <v>390</v>
      </c>
      <c r="B138" s="4" t="s">
        <v>219</v>
      </c>
      <c r="C138" s="4">
        <v>1972.0</v>
      </c>
      <c r="D138" s="4"/>
      <c r="E138" s="4" t="b">
        <v>1</v>
      </c>
      <c r="F138" s="4" t="b">
        <v>0</v>
      </c>
      <c r="G138" s="4">
        <v>250.0</v>
      </c>
      <c r="H138" s="4">
        <v>15.0</v>
      </c>
      <c r="I138" s="4">
        <v>911.0</v>
      </c>
      <c r="J138" s="4">
        <v>1021.01</v>
      </c>
      <c r="K138" s="4">
        <v>295.0</v>
      </c>
      <c r="L138" s="4">
        <v>4.82</v>
      </c>
      <c r="M138" s="5">
        <f t="shared" si="1"/>
        <v>265</v>
      </c>
      <c r="N138" s="5">
        <f t="shared" si="2"/>
        <v>114.2854498</v>
      </c>
      <c r="O138" s="6">
        <f t="shared" si="3"/>
        <v>0.3839843569</v>
      </c>
      <c r="P138" s="7">
        <f t="shared" si="25"/>
        <v>392.0518683</v>
      </c>
      <c r="Q138" s="8">
        <f t="shared" si="5"/>
        <v>4</v>
      </c>
      <c r="R138" s="8">
        <f t="shared" si="6"/>
        <v>1960.259341</v>
      </c>
      <c r="S138" s="8">
        <f t="shared" si="7"/>
        <v>1.919921785</v>
      </c>
      <c r="T138" s="9">
        <f t="shared" si="8"/>
        <v>1.479441012</v>
      </c>
    </row>
    <row r="139" hidden="1">
      <c r="A139" s="10" t="s">
        <v>849</v>
      </c>
      <c r="B139" s="10" t="s">
        <v>846</v>
      </c>
      <c r="C139" s="20"/>
      <c r="D139" s="10" t="b">
        <v>1</v>
      </c>
      <c r="E139" s="10" t="b">
        <v>0</v>
      </c>
      <c r="F139" s="10" t="b">
        <v>0</v>
      </c>
      <c r="G139" s="20"/>
      <c r="H139" s="10">
        <v>5000.0</v>
      </c>
      <c r="I139" s="10">
        <v>2277.0</v>
      </c>
      <c r="J139" s="10">
        <v>47.596</v>
      </c>
      <c r="K139" s="10">
        <v>1183.0</v>
      </c>
      <c r="L139" s="10">
        <v>0.103</v>
      </c>
      <c r="M139" s="11">
        <f t="shared" si="1"/>
        <v>5000</v>
      </c>
      <c r="N139" s="11">
        <f t="shared" si="2"/>
        <v>2.131506927</v>
      </c>
      <c r="O139" s="12">
        <f t="shared" si="3"/>
        <v>22.16855992</v>
      </c>
      <c r="P139" s="13">
        <f t="shared" ref="P139:P151" si="26">0.9*(0.00015*I139*K139*L139+797)+0.1*(43.1*POW(I139,0.549))</f>
        <v>1055.134778</v>
      </c>
      <c r="Q139" s="14">
        <f t="shared" si="5"/>
        <v>1.75</v>
      </c>
      <c r="R139" s="14">
        <f t="shared" si="6"/>
        <v>2901.62064</v>
      </c>
      <c r="S139" s="14">
        <f t="shared" si="7"/>
        <v>60.96353979</v>
      </c>
      <c r="T139" s="15">
        <f t="shared" si="8"/>
        <v>0.2110269556</v>
      </c>
    </row>
    <row r="140" hidden="1">
      <c r="A140" s="4" t="s">
        <v>845</v>
      </c>
      <c r="B140" s="4" t="s">
        <v>846</v>
      </c>
      <c r="C140" s="21"/>
      <c r="D140" s="4" t="b">
        <v>1</v>
      </c>
      <c r="E140" s="4" t="b">
        <v>0</v>
      </c>
      <c r="F140" s="4" t="b">
        <v>0</v>
      </c>
      <c r="G140" s="21"/>
      <c r="H140" s="4">
        <v>0.0</v>
      </c>
      <c r="I140" s="4">
        <v>2277.0</v>
      </c>
      <c r="J140" s="4">
        <v>47.596</v>
      </c>
      <c r="K140" s="4">
        <v>1037.0</v>
      </c>
      <c r="L140" s="4">
        <v>0.103</v>
      </c>
      <c r="M140" s="5">
        <f t="shared" si="1"/>
        <v>0</v>
      </c>
      <c r="N140" s="5">
        <f t="shared" si="2"/>
        <v>2.131506927</v>
      </c>
      <c r="O140" s="6">
        <f t="shared" si="3"/>
        <v>22.07143819</v>
      </c>
      <c r="P140" s="7">
        <f t="shared" si="26"/>
        <v>1050.512172</v>
      </c>
      <c r="Q140" s="8">
        <f t="shared" si="5"/>
        <v>1.75</v>
      </c>
      <c r="R140" s="8">
        <f t="shared" si="6"/>
        <v>2888.908473</v>
      </c>
      <c r="S140" s="8">
        <f t="shared" si="7"/>
        <v>60.69645502</v>
      </c>
      <c r="T140" s="9" t="str">
        <f t="shared" si="8"/>
        <v>#N/A</v>
      </c>
    </row>
    <row r="141" hidden="1">
      <c r="A141" s="10" t="s">
        <v>844</v>
      </c>
      <c r="B141" s="10" t="s">
        <v>844</v>
      </c>
      <c r="C141" s="20"/>
      <c r="D141" s="10" t="b">
        <v>1</v>
      </c>
      <c r="E141" s="10" t="b">
        <v>1</v>
      </c>
      <c r="F141" s="10" t="b">
        <v>0</v>
      </c>
      <c r="G141" s="20"/>
      <c r="H141" s="16"/>
      <c r="I141" s="10">
        <v>2900.0</v>
      </c>
      <c r="J141" s="10">
        <v>266.89</v>
      </c>
      <c r="K141" s="10">
        <v>1082.0</v>
      </c>
      <c r="L141" s="10">
        <v>11.19</v>
      </c>
      <c r="M141" s="11">
        <f t="shared" si="1"/>
        <v>0</v>
      </c>
      <c r="N141" s="11">
        <f t="shared" si="2"/>
        <v>9.384553769</v>
      </c>
      <c r="O141" s="12">
        <f t="shared" si="3"/>
        <v>21.73348154</v>
      </c>
      <c r="P141" s="13">
        <f t="shared" si="26"/>
        <v>5800.448887</v>
      </c>
      <c r="Q141" s="14">
        <f t="shared" si="5"/>
        <v>4</v>
      </c>
      <c r="R141" s="14">
        <f t="shared" si="6"/>
        <v>29002.24444</v>
      </c>
      <c r="S141" s="14">
        <f t="shared" si="7"/>
        <v>108.6674077</v>
      </c>
      <c r="T141" s="15" t="str">
        <f t="shared" si="8"/>
        <v>#N/A</v>
      </c>
    </row>
    <row r="142" hidden="1">
      <c r="A142" s="4" t="s">
        <v>840</v>
      </c>
      <c r="B142" s="4" t="s">
        <v>840</v>
      </c>
      <c r="C142" s="21"/>
      <c r="D142" s="4" t="b">
        <v>1</v>
      </c>
      <c r="E142" s="4" t="b">
        <v>1</v>
      </c>
      <c r="F142" s="4" t="b">
        <v>0</v>
      </c>
      <c r="G142" s="4">
        <v>673.0</v>
      </c>
      <c r="H142" s="4">
        <v>0.0</v>
      </c>
      <c r="I142" s="4">
        <v>2230.0</v>
      </c>
      <c r="J142" s="4">
        <v>111.0</v>
      </c>
      <c r="K142" s="4">
        <v>901.0</v>
      </c>
      <c r="L142" s="4">
        <v>4.34</v>
      </c>
      <c r="M142" s="5">
        <f t="shared" si="1"/>
        <v>673</v>
      </c>
      <c r="N142" s="5">
        <f t="shared" si="2"/>
        <v>5.075717458</v>
      </c>
      <c r="O142" s="6">
        <f t="shared" si="3"/>
        <v>19.74294557</v>
      </c>
      <c r="P142" s="7">
        <f t="shared" si="26"/>
        <v>2191.466958</v>
      </c>
      <c r="Q142" s="8">
        <f t="shared" si="5"/>
        <v>4</v>
      </c>
      <c r="R142" s="8">
        <f t="shared" si="6"/>
        <v>10957.33479</v>
      </c>
      <c r="S142" s="8">
        <f t="shared" si="7"/>
        <v>98.71472784</v>
      </c>
      <c r="T142" s="9">
        <f t="shared" si="8"/>
        <v>3.256265911</v>
      </c>
    </row>
    <row r="143" hidden="1">
      <c r="A143" s="10" t="s">
        <v>839</v>
      </c>
      <c r="B143" s="10" t="s">
        <v>839</v>
      </c>
      <c r="C143" s="20"/>
      <c r="D143" s="10" t="b">
        <v>1</v>
      </c>
      <c r="E143" s="10" t="b">
        <v>1</v>
      </c>
      <c r="F143" s="10" t="b">
        <v>0</v>
      </c>
      <c r="G143" s="10">
        <v>1988.0</v>
      </c>
      <c r="H143" s="10">
        <v>0.0</v>
      </c>
      <c r="I143" s="10">
        <v>9140.0</v>
      </c>
      <c r="J143" s="10">
        <v>299.0</v>
      </c>
      <c r="K143" s="10">
        <v>828.0</v>
      </c>
      <c r="L143" s="10">
        <v>3.77</v>
      </c>
      <c r="M143" s="11">
        <f t="shared" si="1"/>
        <v>1988</v>
      </c>
      <c r="N143" s="11">
        <f t="shared" si="2"/>
        <v>3.335833116</v>
      </c>
      <c r="O143" s="12">
        <f t="shared" si="3"/>
        <v>17.43550714</v>
      </c>
      <c r="P143" s="13">
        <f t="shared" si="26"/>
        <v>5213.216634</v>
      </c>
      <c r="Q143" s="14">
        <f t="shared" si="5"/>
        <v>4</v>
      </c>
      <c r="R143" s="14">
        <f t="shared" si="6"/>
        <v>26066.08317</v>
      </c>
      <c r="S143" s="14">
        <f t="shared" si="7"/>
        <v>87.17753569</v>
      </c>
      <c r="T143" s="15">
        <f t="shared" si="8"/>
        <v>2.622342371</v>
      </c>
    </row>
    <row r="144" hidden="1">
      <c r="A144" s="4" t="s">
        <v>837</v>
      </c>
      <c r="B144" s="4" t="s">
        <v>838</v>
      </c>
      <c r="C144" s="21"/>
      <c r="D144" s="4" t="b">
        <v>1</v>
      </c>
      <c r="E144" s="4" t="b">
        <v>1</v>
      </c>
      <c r="F144" s="4" t="b">
        <v>0</v>
      </c>
      <c r="G144" s="4">
        <v>2100.0</v>
      </c>
      <c r="H144" s="4">
        <v>0.0</v>
      </c>
      <c r="I144" s="4">
        <v>10117.0</v>
      </c>
      <c r="J144" s="4">
        <v>334.0</v>
      </c>
      <c r="K144" s="4">
        <v>900.0</v>
      </c>
      <c r="L144" s="4">
        <v>3.1</v>
      </c>
      <c r="M144" s="5">
        <f t="shared" si="1"/>
        <v>2100</v>
      </c>
      <c r="N144" s="5">
        <f t="shared" si="2"/>
        <v>3.366464507</v>
      </c>
      <c r="O144" s="6">
        <f t="shared" si="3"/>
        <v>15.59589962</v>
      </c>
      <c r="P144" s="7">
        <f t="shared" si="26"/>
        <v>5209.030472</v>
      </c>
      <c r="Q144" s="8">
        <f t="shared" si="5"/>
        <v>4</v>
      </c>
      <c r="R144" s="8">
        <f t="shared" si="6"/>
        <v>26045.15236</v>
      </c>
      <c r="S144" s="8">
        <f t="shared" si="7"/>
        <v>77.97949808</v>
      </c>
      <c r="T144" s="9">
        <f t="shared" si="8"/>
        <v>2.480490701</v>
      </c>
    </row>
    <row r="145" hidden="1">
      <c r="A145" s="10" t="s">
        <v>342</v>
      </c>
      <c r="B145" s="10" t="s">
        <v>154</v>
      </c>
      <c r="C145" s="10">
        <v>1966.0</v>
      </c>
      <c r="D145" s="10" t="b">
        <v>1</v>
      </c>
      <c r="E145" s="10" t="b">
        <v>1</v>
      </c>
      <c r="F145" s="10" t="b">
        <v>0</v>
      </c>
      <c r="G145" s="10">
        <v>150.0</v>
      </c>
      <c r="H145" s="10">
        <v>1050.0</v>
      </c>
      <c r="I145" s="10">
        <v>150.0</v>
      </c>
      <c r="J145" s="10">
        <v>53.7</v>
      </c>
      <c r="K145" s="10">
        <v>446.2</v>
      </c>
      <c r="L145" s="10">
        <v>2.06</v>
      </c>
      <c r="M145" s="11">
        <f t="shared" si="1"/>
        <v>1200</v>
      </c>
      <c r="N145" s="11">
        <f t="shared" si="2"/>
        <v>36.50584032</v>
      </c>
      <c r="O145" s="12">
        <f t="shared" si="3"/>
        <v>14.96069926</v>
      </c>
      <c r="P145" s="13">
        <f t="shared" si="26"/>
        <v>803.3895502</v>
      </c>
      <c r="Q145" s="14">
        <f t="shared" si="5"/>
        <v>4</v>
      </c>
      <c r="R145" s="14">
        <f t="shared" si="6"/>
        <v>4016.947751</v>
      </c>
      <c r="S145" s="14">
        <f t="shared" si="7"/>
        <v>74.8034963</v>
      </c>
      <c r="T145" s="15">
        <f t="shared" si="8"/>
        <v>0.6694912919</v>
      </c>
    </row>
    <row r="146" hidden="1">
      <c r="A146" s="4" t="s">
        <v>593</v>
      </c>
      <c r="B146" s="4" t="s">
        <v>549</v>
      </c>
      <c r="C146" s="4">
        <v>1998.0</v>
      </c>
      <c r="D146" s="4" t="b">
        <v>1</v>
      </c>
      <c r="E146" s="4" t="b">
        <v>1</v>
      </c>
      <c r="F146" s="4" t="b">
        <v>0</v>
      </c>
      <c r="G146" s="17"/>
      <c r="H146" s="4">
        <v>300.0</v>
      </c>
      <c r="I146" s="4">
        <v>184.6</v>
      </c>
      <c r="J146" s="4">
        <v>66.7</v>
      </c>
      <c r="K146" s="4">
        <v>492.0</v>
      </c>
      <c r="L146" s="4">
        <v>14.15</v>
      </c>
      <c r="M146" s="5">
        <f t="shared" si="1"/>
        <v>300</v>
      </c>
      <c r="N146" s="5">
        <f t="shared" si="2"/>
        <v>36.84456728</v>
      </c>
      <c r="O146" s="6">
        <f t="shared" si="3"/>
        <v>14.48898547</v>
      </c>
      <c r="P146" s="7">
        <f t="shared" si="26"/>
        <v>966.415331</v>
      </c>
      <c r="Q146" s="8">
        <f t="shared" si="5"/>
        <v>4</v>
      </c>
      <c r="R146" s="8">
        <f t="shared" si="6"/>
        <v>4832.076655</v>
      </c>
      <c r="S146" s="8">
        <f t="shared" si="7"/>
        <v>72.44492736</v>
      </c>
      <c r="T146" s="9">
        <f t="shared" si="8"/>
        <v>3.221384437</v>
      </c>
    </row>
    <row r="147" hidden="1">
      <c r="A147" s="10" t="s">
        <v>561</v>
      </c>
      <c r="B147" s="10" t="s">
        <v>549</v>
      </c>
      <c r="C147" s="10">
        <v>1993.0</v>
      </c>
      <c r="D147" s="10" t="b">
        <v>1</v>
      </c>
      <c r="E147" s="10" t="b">
        <v>1</v>
      </c>
      <c r="F147" s="10" t="b">
        <v>0</v>
      </c>
      <c r="G147" s="16"/>
      <c r="H147" s="10">
        <v>100.0</v>
      </c>
      <c r="I147" s="10">
        <v>209.1</v>
      </c>
      <c r="J147" s="10">
        <v>66.7</v>
      </c>
      <c r="K147" s="10">
        <v>481.0</v>
      </c>
      <c r="L147" s="10">
        <v>10.61</v>
      </c>
      <c r="M147" s="11">
        <f t="shared" si="1"/>
        <v>100</v>
      </c>
      <c r="N147" s="11">
        <f t="shared" si="2"/>
        <v>32.52753286</v>
      </c>
      <c r="O147" s="12">
        <f t="shared" si="3"/>
        <v>14.12798704</v>
      </c>
      <c r="P147" s="13">
        <f t="shared" si="26"/>
        <v>942.3367355</v>
      </c>
      <c r="Q147" s="14">
        <f t="shared" si="5"/>
        <v>4</v>
      </c>
      <c r="R147" s="14">
        <f t="shared" si="6"/>
        <v>4711.683678</v>
      </c>
      <c r="S147" s="14">
        <f t="shared" si="7"/>
        <v>70.6399352</v>
      </c>
      <c r="T147" s="15">
        <f t="shared" si="8"/>
        <v>9.423367355</v>
      </c>
    </row>
    <row r="148" hidden="1">
      <c r="A148" s="4" t="s">
        <v>590</v>
      </c>
      <c r="B148" s="4" t="s">
        <v>591</v>
      </c>
      <c r="C148" s="4">
        <v>1998.0</v>
      </c>
      <c r="D148" s="4" t="b">
        <v>1</v>
      </c>
      <c r="E148" s="4" t="b">
        <v>1</v>
      </c>
      <c r="F148" s="4" t="b">
        <v>0</v>
      </c>
      <c r="G148" s="21"/>
      <c r="H148" s="17"/>
      <c r="I148" s="4">
        <v>7000.0</v>
      </c>
      <c r="J148" s="4">
        <v>392.27</v>
      </c>
      <c r="K148" s="4">
        <v>925.0</v>
      </c>
      <c r="L148" s="4">
        <v>4.8</v>
      </c>
      <c r="M148" s="5">
        <f t="shared" si="1"/>
        <v>0</v>
      </c>
      <c r="N148" s="5">
        <f t="shared" si="2"/>
        <v>5.714343967</v>
      </c>
      <c r="O148" s="6">
        <f t="shared" si="3"/>
        <v>13.94336234</v>
      </c>
      <c r="P148" s="7">
        <f t="shared" si="26"/>
        <v>5469.562745</v>
      </c>
      <c r="Q148" s="8">
        <f t="shared" si="5"/>
        <v>4</v>
      </c>
      <c r="R148" s="8">
        <f t="shared" si="6"/>
        <v>27347.81373</v>
      </c>
      <c r="S148" s="8">
        <f t="shared" si="7"/>
        <v>69.7168117</v>
      </c>
      <c r="T148" s="9" t="str">
        <f t="shared" si="8"/>
        <v>#N/A</v>
      </c>
    </row>
    <row r="149" hidden="1">
      <c r="A149" s="10" t="s">
        <v>548</v>
      </c>
      <c r="B149" s="10" t="s">
        <v>549</v>
      </c>
      <c r="C149" s="10">
        <v>1991.0</v>
      </c>
      <c r="D149" s="10" t="b">
        <v>1</v>
      </c>
      <c r="E149" s="10" t="b">
        <v>1</v>
      </c>
      <c r="F149" s="10" t="b">
        <v>0</v>
      </c>
      <c r="G149" s="16"/>
      <c r="H149" s="10">
        <v>0.0</v>
      </c>
      <c r="I149" s="10">
        <v>155.1</v>
      </c>
      <c r="J149" s="10">
        <v>66.7</v>
      </c>
      <c r="K149" s="10">
        <v>463.0</v>
      </c>
      <c r="L149" s="10">
        <v>10.61</v>
      </c>
      <c r="M149" s="11">
        <f t="shared" si="1"/>
        <v>0</v>
      </c>
      <c r="N149" s="11">
        <f t="shared" si="2"/>
        <v>43.85239923</v>
      </c>
      <c r="O149" s="12">
        <f t="shared" si="3"/>
        <v>13.32661536</v>
      </c>
      <c r="P149" s="13">
        <f t="shared" si="26"/>
        <v>888.8852446</v>
      </c>
      <c r="Q149" s="14">
        <f t="shared" si="5"/>
        <v>4</v>
      </c>
      <c r="R149" s="14">
        <f t="shared" si="6"/>
        <v>4444.426223</v>
      </c>
      <c r="S149" s="14">
        <f t="shared" si="7"/>
        <v>66.63307681</v>
      </c>
      <c r="T149" s="15" t="str">
        <f t="shared" si="8"/>
        <v>#N/A</v>
      </c>
    </row>
    <row r="150" hidden="1">
      <c r="A150" s="4" t="s">
        <v>453</v>
      </c>
      <c r="B150" s="4" t="s">
        <v>454</v>
      </c>
      <c r="C150" s="4">
        <v>1975.0</v>
      </c>
      <c r="D150" s="4" t="b">
        <v>1</v>
      </c>
      <c r="E150" s="4" t="b">
        <v>1</v>
      </c>
      <c r="F150" s="4" t="b">
        <v>0</v>
      </c>
      <c r="G150" s="4">
        <v>650.0</v>
      </c>
      <c r="H150" s="4">
        <v>0.0</v>
      </c>
      <c r="I150" s="4">
        <v>282.0</v>
      </c>
      <c r="J150" s="4">
        <v>69.6</v>
      </c>
      <c r="K150" s="4">
        <v>447.5</v>
      </c>
      <c r="L150" s="4">
        <v>5.59</v>
      </c>
      <c r="M150" s="5">
        <f t="shared" si="1"/>
        <v>650</v>
      </c>
      <c r="N150" s="5">
        <f t="shared" si="2"/>
        <v>25.16746391</v>
      </c>
      <c r="O150" s="6">
        <f t="shared" si="3"/>
        <v>13.04538026</v>
      </c>
      <c r="P150" s="7">
        <f t="shared" si="26"/>
        <v>907.9584659</v>
      </c>
      <c r="Q150" s="8">
        <f t="shared" si="5"/>
        <v>4</v>
      </c>
      <c r="R150" s="8">
        <f t="shared" si="6"/>
        <v>4539.792329</v>
      </c>
      <c r="S150" s="8">
        <f t="shared" si="7"/>
        <v>65.22690128</v>
      </c>
      <c r="T150" s="9">
        <f t="shared" si="8"/>
        <v>1.396859178</v>
      </c>
    </row>
    <row r="151" hidden="1">
      <c r="A151" s="10" t="s">
        <v>339</v>
      </c>
      <c r="B151" s="10" t="s">
        <v>340</v>
      </c>
      <c r="C151" s="10">
        <v>1966.0</v>
      </c>
      <c r="D151" s="10" t="b">
        <v>1</v>
      </c>
      <c r="E151" s="10" t="b">
        <v>1</v>
      </c>
      <c r="F151" s="10" t="b">
        <v>0</v>
      </c>
      <c r="G151" s="10">
        <v>500.0</v>
      </c>
      <c r="H151" s="10">
        <v>0.0</v>
      </c>
      <c r="I151" s="10">
        <v>150.0</v>
      </c>
      <c r="J151" s="10">
        <v>62.4</v>
      </c>
      <c r="K151" s="10">
        <v>440.8</v>
      </c>
      <c r="L151" s="10">
        <v>3.0</v>
      </c>
      <c r="M151" s="11">
        <f t="shared" si="1"/>
        <v>500</v>
      </c>
      <c r="N151" s="11">
        <f t="shared" si="2"/>
        <v>42.42019434</v>
      </c>
      <c r="O151" s="12">
        <f t="shared" si="3"/>
        <v>13.00568778</v>
      </c>
      <c r="P151" s="13">
        <f t="shared" si="26"/>
        <v>811.5549172</v>
      </c>
      <c r="Q151" s="14">
        <f t="shared" si="5"/>
        <v>4</v>
      </c>
      <c r="R151" s="14">
        <f t="shared" si="6"/>
        <v>4057.774586</v>
      </c>
      <c r="S151" s="14">
        <f t="shared" si="7"/>
        <v>65.02843888</v>
      </c>
      <c r="T151" s="15">
        <f t="shared" si="8"/>
        <v>1.623109834</v>
      </c>
    </row>
    <row r="152">
      <c r="A152" s="4" t="s">
        <v>523</v>
      </c>
      <c r="B152" s="4" t="s">
        <v>219</v>
      </c>
      <c r="C152" s="4">
        <v>1989.0</v>
      </c>
      <c r="D152" s="4"/>
      <c r="E152" s="4" t="b">
        <v>1</v>
      </c>
      <c r="F152" s="4" t="b">
        <v>0</v>
      </c>
      <c r="G152" s="4">
        <v>250.0</v>
      </c>
      <c r="H152" s="4">
        <v>50.0</v>
      </c>
      <c r="I152" s="4">
        <v>1147.0</v>
      </c>
      <c r="J152" s="4">
        <v>1054.23</v>
      </c>
      <c r="K152" s="4">
        <v>302.0</v>
      </c>
      <c r="L152" s="4">
        <v>4.85</v>
      </c>
      <c r="M152" s="5">
        <f t="shared" si="1"/>
        <v>300</v>
      </c>
      <c r="N152" s="5">
        <f t="shared" si="2"/>
        <v>93.7240994</v>
      </c>
      <c r="O152" s="6">
        <f t="shared" si="3"/>
        <v>0.386679368</v>
      </c>
      <c r="P152" s="7">
        <f>0.2*(8.17*POW(I152*L152,0.46))+0.8*(0.252*J152+136)</f>
        <v>407.6489902</v>
      </c>
      <c r="Q152" s="8">
        <f t="shared" si="5"/>
        <v>4</v>
      </c>
      <c r="R152" s="8">
        <f t="shared" si="6"/>
        <v>2038.244951</v>
      </c>
      <c r="S152" s="8">
        <f t="shared" si="7"/>
        <v>1.93339684</v>
      </c>
      <c r="T152" s="9">
        <f t="shared" si="8"/>
        <v>1.358829967</v>
      </c>
    </row>
    <row r="153" hidden="1">
      <c r="A153" s="10" t="s">
        <v>421</v>
      </c>
      <c r="B153" s="10" t="s">
        <v>340</v>
      </c>
      <c r="C153" s="10">
        <v>1972.0</v>
      </c>
      <c r="D153" s="10" t="b">
        <v>1</v>
      </c>
      <c r="E153" s="10" t="b">
        <v>1</v>
      </c>
      <c r="F153" s="10" t="b">
        <v>0</v>
      </c>
      <c r="G153" s="10">
        <v>500.0</v>
      </c>
      <c r="H153" s="10">
        <v>100.0</v>
      </c>
      <c r="I153" s="10">
        <v>165.0</v>
      </c>
      <c r="J153" s="10">
        <v>64.2</v>
      </c>
      <c r="K153" s="10">
        <v>443.2</v>
      </c>
      <c r="L153" s="10">
        <v>3.5</v>
      </c>
      <c r="M153" s="11">
        <f t="shared" si="1"/>
        <v>600</v>
      </c>
      <c r="N153" s="11">
        <f t="shared" si="2"/>
        <v>39.67623072</v>
      </c>
      <c r="O153" s="12">
        <f t="shared" si="3"/>
        <v>12.81859845</v>
      </c>
      <c r="P153" s="13">
        <f t="shared" ref="P153:P159" si="27">0.9*(0.00015*I153*K153*L153+797)+0.1*(43.1*POW(I153,0.549))</f>
        <v>822.9540204</v>
      </c>
      <c r="Q153" s="14">
        <f t="shared" si="5"/>
        <v>4</v>
      </c>
      <c r="R153" s="14">
        <f t="shared" si="6"/>
        <v>4114.770102</v>
      </c>
      <c r="S153" s="14">
        <f t="shared" si="7"/>
        <v>64.09299224</v>
      </c>
      <c r="T153" s="15">
        <f t="shared" si="8"/>
        <v>1.371590034</v>
      </c>
    </row>
    <row r="154" hidden="1">
      <c r="A154" s="4" t="s">
        <v>459</v>
      </c>
      <c r="B154" s="4" t="s">
        <v>340</v>
      </c>
      <c r="C154" s="4">
        <v>1976.0</v>
      </c>
      <c r="D154" s="4" t="b">
        <v>1</v>
      </c>
      <c r="E154" s="4" t="b">
        <v>1</v>
      </c>
      <c r="F154" s="4" t="b">
        <v>0</v>
      </c>
      <c r="G154" s="4">
        <v>500.0</v>
      </c>
      <c r="H154" s="4">
        <v>11.0</v>
      </c>
      <c r="I154" s="4">
        <v>165.0</v>
      </c>
      <c r="J154" s="4">
        <v>64.6</v>
      </c>
      <c r="K154" s="4">
        <v>446.0</v>
      </c>
      <c r="L154" s="4">
        <v>3.7</v>
      </c>
      <c r="M154" s="5">
        <f t="shared" si="1"/>
        <v>511</v>
      </c>
      <c r="N154" s="5">
        <f t="shared" si="2"/>
        <v>39.92343465</v>
      </c>
      <c r="O154" s="6">
        <f t="shared" si="3"/>
        <v>12.77336293</v>
      </c>
      <c r="P154" s="7">
        <f t="shared" si="27"/>
        <v>825.1592454</v>
      </c>
      <c r="Q154" s="8">
        <f t="shared" si="5"/>
        <v>4</v>
      </c>
      <c r="R154" s="8">
        <f t="shared" si="6"/>
        <v>4125.796227</v>
      </c>
      <c r="S154" s="8">
        <f t="shared" si="7"/>
        <v>63.86681466</v>
      </c>
      <c r="T154" s="9">
        <f t="shared" si="8"/>
        <v>1.614793044</v>
      </c>
    </row>
    <row r="155" hidden="1">
      <c r="A155" s="10" t="s">
        <v>722</v>
      </c>
      <c r="B155" s="10" t="s">
        <v>241</v>
      </c>
      <c r="C155" s="10">
        <v>2017.0</v>
      </c>
      <c r="D155" s="10" t="b">
        <v>1</v>
      </c>
      <c r="E155" s="10" t="b">
        <v>1</v>
      </c>
      <c r="F155" s="10" t="b">
        <v>0</v>
      </c>
      <c r="G155" s="10">
        <v>500.0</v>
      </c>
      <c r="H155" s="10">
        <v>1500.0</v>
      </c>
      <c r="I155" s="10">
        <v>210.0</v>
      </c>
      <c r="J155" s="10">
        <v>67.0</v>
      </c>
      <c r="K155" s="10">
        <v>460.0</v>
      </c>
      <c r="L155" s="10">
        <v>4.2</v>
      </c>
      <c r="M155" s="11">
        <f t="shared" si="1"/>
        <v>2000</v>
      </c>
      <c r="N155" s="11">
        <f t="shared" si="2"/>
        <v>32.53380289</v>
      </c>
      <c r="O155" s="12">
        <f t="shared" si="3"/>
        <v>12.73490275</v>
      </c>
      <c r="P155" s="13">
        <f t="shared" si="27"/>
        <v>853.2384839</v>
      </c>
      <c r="Q155" s="14">
        <f t="shared" si="5"/>
        <v>4</v>
      </c>
      <c r="R155" s="14">
        <f t="shared" si="6"/>
        <v>4266.19242</v>
      </c>
      <c r="S155" s="14">
        <f t="shared" si="7"/>
        <v>63.67451373</v>
      </c>
      <c r="T155" s="15">
        <f t="shared" si="8"/>
        <v>0.426619242</v>
      </c>
    </row>
    <row r="156" hidden="1">
      <c r="A156" s="4" t="s">
        <v>547</v>
      </c>
      <c r="B156" s="4" t="s">
        <v>340</v>
      </c>
      <c r="C156" s="4">
        <v>1990.0</v>
      </c>
      <c r="D156" s="4" t="b">
        <v>1</v>
      </c>
      <c r="E156" s="4" t="b">
        <v>1</v>
      </c>
      <c r="F156" s="4" t="b">
        <v>0</v>
      </c>
      <c r="G156" s="4">
        <v>500.0</v>
      </c>
      <c r="H156" s="4">
        <v>115.0</v>
      </c>
      <c r="I156" s="4">
        <v>165.0</v>
      </c>
      <c r="J156" s="4">
        <v>64.8</v>
      </c>
      <c r="K156" s="4">
        <v>445.6</v>
      </c>
      <c r="L156" s="4">
        <v>3.66</v>
      </c>
      <c r="M156" s="5">
        <f t="shared" si="1"/>
        <v>615</v>
      </c>
      <c r="N156" s="5">
        <f t="shared" si="2"/>
        <v>40.04703661</v>
      </c>
      <c r="O156" s="6">
        <f t="shared" si="3"/>
        <v>12.72730322</v>
      </c>
      <c r="P156" s="7">
        <f t="shared" si="27"/>
        <v>824.7292488</v>
      </c>
      <c r="Q156" s="8">
        <f t="shared" si="5"/>
        <v>4</v>
      </c>
      <c r="R156" s="8">
        <f t="shared" si="6"/>
        <v>4123.646244</v>
      </c>
      <c r="S156" s="8">
        <f t="shared" si="7"/>
        <v>63.63651611</v>
      </c>
      <c r="T156" s="9">
        <f t="shared" si="8"/>
        <v>1.341023169</v>
      </c>
    </row>
    <row r="157" hidden="1">
      <c r="A157" s="10" t="s">
        <v>720</v>
      </c>
      <c r="B157" s="10" t="s">
        <v>241</v>
      </c>
      <c r="C157" s="10">
        <v>2017.0</v>
      </c>
      <c r="D157" s="10" t="b">
        <v>1</v>
      </c>
      <c r="E157" s="10" t="b">
        <v>1</v>
      </c>
      <c r="F157" s="10" t="b">
        <v>0</v>
      </c>
      <c r="G157" s="10">
        <v>500.0</v>
      </c>
      <c r="H157" s="10">
        <v>1500.0</v>
      </c>
      <c r="I157" s="10">
        <v>210.0</v>
      </c>
      <c r="J157" s="10">
        <v>67.0</v>
      </c>
      <c r="K157" s="10">
        <v>360.0</v>
      </c>
      <c r="L157" s="10">
        <v>4.2</v>
      </c>
      <c r="M157" s="11">
        <f t="shared" si="1"/>
        <v>2000</v>
      </c>
      <c r="N157" s="11">
        <f t="shared" si="2"/>
        <v>32.53380289</v>
      </c>
      <c r="O157" s="12">
        <f t="shared" si="3"/>
        <v>12.55718633</v>
      </c>
      <c r="P157" s="13">
        <f t="shared" si="27"/>
        <v>841.3314839</v>
      </c>
      <c r="Q157" s="14">
        <f t="shared" si="5"/>
        <v>4</v>
      </c>
      <c r="R157" s="14">
        <f t="shared" si="6"/>
        <v>4206.65742</v>
      </c>
      <c r="S157" s="14">
        <f t="shared" si="7"/>
        <v>62.78593164</v>
      </c>
      <c r="T157" s="15">
        <f t="shared" si="8"/>
        <v>0.420665742</v>
      </c>
    </row>
    <row r="158" hidden="1">
      <c r="A158" s="4" t="s">
        <v>560</v>
      </c>
      <c r="B158" s="4" t="s">
        <v>241</v>
      </c>
      <c r="C158" s="4">
        <v>1993.0</v>
      </c>
      <c r="D158" s="4" t="b">
        <v>1</v>
      </c>
      <c r="E158" s="4" t="b">
        <v>1</v>
      </c>
      <c r="F158" s="4" t="b">
        <v>0</v>
      </c>
      <c r="G158" s="4">
        <v>500.0</v>
      </c>
      <c r="H158" s="4">
        <v>600.0</v>
      </c>
      <c r="I158" s="4">
        <v>143.0</v>
      </c>
      <c r="J158" s="4">
        <v>64.75</v>
      </c>
      <c r="K158" s="4">
        <v>368.0</v>
      </c>
      <c r="L158" s="4">
        <v>3.91</v>
      </c>
      <c r="M158" s="5">
        <f t="shared" si="1"/>
        <v>1100</v>
      </c>
      <c r="N158" s="5">
        <f t="shared" si="2"/>
        <v>46.17246475</v>
      </c>
      <c r="O158" s="6">
        <f t="shared" si="3"/>
        <v>12.52210869</v>
      </c>
      <c r="P158" s="7">
        <f t="shared" si="27"/>
        <v>810.8065375</v>
      </c>
      <c r="Q158" s="8">
        <f t="shared" si="5"/>
        <v>4</v>
      </c>
      <c r="R158" s="8">
        <f t="shared" si="6"/>
        <v>4054.032687</v>
      </c>
      <c r="S158" s="8">
        <f t="shared" si="7"/>
        <v>62.61054344</v>
      </c>
      <c r="T158" s="9">
        <f t="shared" si="8"/>
        <v>0.7370968523</v>
      </c>
    </row>
    <row r="159" hidden="1">
      <c r="A159" s="10" t="s">
        <v>401</v>
      </c>
      <c r="B159" s="10" t="s">
        <v>241</v>
      </c>
      <c r="C159" s="10">
        <v>1970.0</v>
      </c>
      <c r="D159" s="10" t="b">
        <v>1</v>
      </c>
      <c r="E159" s="10" t="b">
        <v>1</v>
      </c>
      <c r="F159" s="10" t="b">
        <v>0</v>
      </c>
      <c r="G159" s="10">
        <v>500.0</v>
      </c>
      <c r="H159" s="10">
        <v>800.0</v>
      </c>
      <c r="I159" s="10">
        <v>204.0</v>
      </c>
      <c r="J159" s="10">
        <v>66.7</v>
      </c>
      <c r="K159" s="10">
        <v>442.2</v>
      </c>
      <c r="L159" s="10">
        <v>2.72</v>
      </c>
      <c r="M159" s="11">
        <f t="shared" si="1"/>
        <v>1300</v>
      </c>
      <c r="N159" s="11">
        <f t="shared" si="2"/>
        <v>33.34072118</v>
      </c>
      <c r="O159" s="12">
        <f t="shared" si="3"/>
        <v>12.44841808</v>
      </c>
      <c r="P159" s="13">
        <f t="shared" si="27"/>
        <v>830.309486</v>
      </c>
      <c r="Q159" s="14">
        <f t="shared" si="5"/>
        <v>4</v>
      </c>
      <c r="R159" s="14">
        <f t="shared" si="6"/>
        <v>4151.54743</v>
      </c>
      <c r="S159" s="14">
        <f t="shared" si="7"/>
        <v>62.24209041</v>
      </c>
      <c r="T159" s="15">
        <f t="shared" si="8"/>
        <v>0.6386996047</v>
      </c>
    </row>
    <row r="160">
      <c r="A160" s="4" t="s">
        <v>317</v>
      </c>
      <c r="B160" s="4" t="s">
        <v>219</v>
      </c>
      <c r="C160" s="4">
        <v>1966.0</v>
      </c>
      <c r="D160" s="4"/>
      <c r="E160" s="4" t="b">
        <v>1</v>
      </c>
      <c r="F160" s="4" t="b">
        <v>0</v>
      </c>
      <c r="G160" s="4">
        <v>250.0</v>
      </c>
      <c r="H160" s="4">
        <v>10.0</v>
      </c>
      <c r="I160" s="4">
        <v>911.0</v>
      </c>
      <c r="J160" s="4">
        <v>997.93</v>
      </c>
      <c r="K160" s="4">
        <v>295.0</v>
      </c>
      <c r="L160" s="4">
        <v>4.75</v>
      </c>
      <c r="M160" s="5">
        <f t="shared" si="1"/>
        <v>260</v>
      </c>
      <c r="N160" s="5">
        <f t="shared" si="2"/>
        <v>111.7020195</v>
      </c>
      <c r="O160" s="6">
        <f t="shared" si="3"/>
        <v>0.3876822201</v>
      </c>
      <c r="P160" s="7">
        <f t="shared" ref="P160:P167" si="28">0.2*(8.17*POW(I160*L160,0.46))+0.8*(0.252*J160+136)</f>
        <v>386.8797179</v>
      </c>
      <c r="Q160" s="8">
        <f t="shared" si="5"/>
        <v>4</v>
      </c>
      <c r="R160" s="8">
        <f t="shared" si="6"/>
        <v>1934.39859</v>
      </c>
      <c r="S160" s="8">
        <f t="shared" si="7"/>
        <v>1.938411101</v>
      </c>
      <c r="T160" s="9">
        <f t="shared" si="8"/>
        <v>1.487998915</v>
      </c>
    </row>
    <row r="161">
      <c r="A161" s="10" t="s">
        <v>413</v>
      </c>
      <c r="B161" s="10" t="s">
        <v>219</v>
      </c>
      <c r="C161" s="10">
        <v>1974.0</v>
      </c>
      <c r="D161" s="10"/>
      <c r="E161" s="10" t="b">
        <v>1</v>
      </c>
      <c r="F161" s="10" t="b">
        <v>0</v>
      </c>
      <c r="G161" s="10">
        <v>250.0</v>
      </c>
      <c r="H161" s="10">
        <v>1.0</v>
      </c>
      <c r="I161" s="10">
        <v>1072.0</v>
      </c>
      <c r="J161" s="10">
        <v>1023.0</v>
      </c>
      <c r="K161" s="10">
        <v>295.0</v>
      </c>
      <c r="L161" s="10">
        <v>4.85</v>
      </c>
      <c r="M161" s="11">
        <f t="shared" si="1"/>
        <v>251</v>
      </c>
      <c r="N161" s="11">
        <f t="shared" si="2"/>
        <v>97.31060474</v>
      </c>
      <c r="O161" s="12">
        <f t="shared" si="3"/>
        <v>0.3897451816</v>
      </c>
      <c r="P161" s="13">
        <f t="shared" si="28"/>
        <v>398.7093208</v>
      </c>
      <c r="Q161" s="14">
        <f t="shared" si="5"/>
        <v>4</v>
      </c>
      <c r="R161" s="14">
        <f t="shared" si="6"/>
        <v>1993.546604</v>
      </c>
      <c r="S161" s="14">
        <f t="shared" si="7"/>
        <v>1.948725908</v>
      </c>
      <c r="T161" s="15">
        <f t="shared" si="8"/>
        <v>1.58848335</v>
      </c>
    </row>
    <row r="162">
      <c r="A162" s="4" t="s">
        <v>735</v>
      </c>
      <c r="B162" s="4" t="s">
        <v>735</v>
      </c>
      <c r="C162" s="21"/>
      <c r="D162" s="4"/>
      <c r="E162" s="4" t="b">
        <v>1</v>
      </c>
      <c r="F162" s="4" t="b">
        <v>0</v>
      </c>
      <c r="G162" s="21"/>
      <c r="H162" s="21"/>
      <c r="I162" s="4">
        <v>1600.0</v>
      </c>
      <c r="J162" s="4">
        <v>1810.0</v>
      </c>
      <c r="K162" s="4">
        <v>363.0</v>
      </c>
      <c r="L162" s="4">
        <v>30.0</v>
      </c>
      <c r="M162" s="5">
        <f t="shared" si="1"/>
        <v>0</v>
      </c>
      <c r="N162" s="5">
        <f t="shared" si="2"/>
        <v>115.3553963</v>
      </c>
      <c r="O162" s="6">
        <f t="shared" si="3"/>
        <v>0.3902227233</v>
      </c>
      <c r="P162" s="7">
        <f t="shared" si="28"/>
        <v>706.3031292</v>
      </c>
      <c r="Q162" s="8">
        <f t="shared" si="5"/>
        <v>4</v>
      </c>
      <c r="R162" s="8">
        <f t="shared" si="6"/>
        <v>3531.515646</v>
      </c>
      <c r="S162" s="8">
        <f t="shared" si="7"/>
        <v>1.951113617</v>
      </c>
      <c r="T162" s="9" t="str">
        <f t="shared" si="8"/>
        <v>#N/A</v>
      </c>
    </row>
    <row r="163">
      <c r="A163" s="10" t="s">
        <v>268</v>
      </c>
      <c r="B163" s="10" t="s">
        <v>219</v>
      </c>
      <c r="C163" s="10">
        <v>1964.0</v>
      </c>
      <c r="D163" s="10"/>
      <c r="E163" s="10" t="b">
        <v>1</v>
      </c>
      <c r="F163" s="10" t="b">
        <v>0</v>
      </c>
      <c r="G163" s="10">
        <v>250.0</v>
      </c>
      <c r="H163" s="10">
        <v>5.0</v>
      </c>
      <c r="I163" s="10">
        <v>911.0</v>
      </c>
      <c r="J163" s="10">
        <v>950.19</v>
      </c>
      <c r="K163" s="10">
        <v>295.0</v>
      </c>
      <c r="L163" s="10">
        <v>4.52</v>
      </c>
      <c r="M163" s="11">
        <f t="shared" si="1"/>
        <v>255</v>
      </c>
      <c r="N163" s="11">
        <f t="shared" si="2"/>
        <v>106.3583036</v>
      </c>
      <c r="O163" s="12">
        <f t="shared" si="3"/>
        <v>0.395204735</v>
      </c>
      <c r="P163" s="13">
        <f t="shared" si="28"/>
        <v>375.5195871</v>
      </c>
      <c r="Q163" s="14">
        <f t="shared" si="5"/>
        <v>4</v>
      </c>
      <c r="R163" s="14">
        <f t="shared" si="6"/>
        <v>1877.597936</v>
      </c>
      <c r="S163" s="14">
        <f t="shared" si="7"/>
        <v>1.976023675</v>
      </c>
      <c r="T163" s="15">
        <f t="shared" si="8"/>
        <v>1.472625832</v>
      </c>
    </row>
    <row r="164">
      <c r="A164" s="4" t="s">
        <v>326</v>
      </c>
      <c r="B164" s="4" t="s">
        <v>66</v>
      </c>
      <c r="C164" s="4">
        <v>1967.0</v>
      </c>
      <c r="D164" s="4"/>
      <c r="E164" s="4" t="b">
        <v>1</v>
      </c>
      <c r="F164" s="4" t="b">
        <v>0</v>
      </c>
      <c r="G164" s="4">
        <v>300.0</v>
      </c>
      <c r="H164" s="4">
        <v>50.0</v>
      </c>
      <c r="I164" s="4">
        <v>1018.0</v>
      </c>
      <c r="J164" s="4">
        <v>950.8</v>
      </c>
      <c r="K164" s="4">
        <v>293.4</v>
      </c>
      <c r="L164" s="4">
        <v>4.12</v>
      </c>
      <c r="M164" s="5">
        <f t="shared" si="1"/>
        <v>350</v>
      </c>
      <c r="N164" s="5">
        <f t="shared" si="2"/>
        <v>95.24029199</v>
      </c>
      <c r="O164" s="6">
        <f t="shared" si="3"/>
        <v>0.3957522091</v>
      </c>
      <c r="P164" s="7">
        <f t="shared" si="28"/>
        <v>376.2812004</v>
      </c>
      <c r="Q164" s="8">
        <f t="shared" si="5"/>
        <v>4</v>
      </c>
      <c r="R164" s="8">
        <f t="shared" si="6"/>
        <v>1881.406002</v>
      </c>
      <c r="S164" s="8">
        <f t="shared" si="7"/>
        <v>1.978761045</v>
      </c>
      <c r="T164" s="9">
        <f t="shared" si="8"/>
        <v>1.075089144</v>
      </c>
    </row>
    <row r="165">
      <c r="A165" s="10" t="s">
        <v>530</v>
      </c>
      <c r="B165" s="10" t="s">
        <v>66</v>
      </c>
      <c r="C165" s="10">
        <v>1990.0</v>
      </c>
      <c r="D165" s="10"/>
      <c r="E165" s="10" t="b">
        <v>1</v>
      </c>
      <c r="F165" s="10" t="b">
        <v>0</v>
      </c>
      <c r="G165" s="10">
        <v>300.0</v>
      </c>
      <c r="H165" s="10">
        <v>8.0</v>
      </c>
      <c r="I165" s="10">
        <v>1513.2</v>
      </c>
      <c r="J165" s="10">
        <v>1067.5</v>
      </c>
      <c r="K165" s="10">
        <v>295.0</v>
      </c>
      <c r="L165" s="10">
        <v>4.95</v>
      </c>
      <c r="M165" s="11">
        <f t="shared" si="1"/>
        <v>308</v>
      </c>
      <c r="N165" s="11">
        <f t="shared" si="2"/>
        <v>71.93676012</v>
      </c>
      <c r="O165" s="12">
        <f t="shared" si="3"/>
        <v>0.3962364145</v>
      </c>
      <c r="P165" s="13">
        <f t="shared" si="28"/>
        <v>422.9823724</v>
      </c>
      <c r="Q165" s="14">
        <f t="shared" si="5"/>
        <v>4</v>
      </c>
      <c r="R165" s="14">
        <f t="shared" si="6"/>
        <v>2114.911862</v>
      </c>
      <c r="S165" s="14">
        <f t="shared" si="7"/>
        <v>1.981182072</v>
      </c>
      <c r="T165" s="15">
        <f t="shared" si="8"/>
        <v>1.373319391</v>
      </c>
    </row>
    <row r="166">
      <c r="A166" s="4" t="s">
        <v>298</v>
      </c>
      <c r="B166" s="4" t="s">
        <v>66</v>
      </c>
      <c r="C166" s="4">
        <v>1965.0</v>
      </c>
      <c r="D166" s="4"/>
      <c r="E166" s="4" t="b">
        <v>1</v>
      </c>
      <c r="F166" s="4" t="b">
        <v>0</v>
      </c>
      <c r="G166" s="4">
        <v>300.0</v>
      </c>
      <c r="H166" s="4">
        <v>40.0</v>
      </c>
      <c r="I166" s="4">
        <v>1018.0</v>
      </c>
      <c r="J166" s="4">
        <v>931.7</v>
      </c>
      <c r="K166" s="4">
        <v>292.2</v>
      </c>
      <c r="L166" s="4">
        <v>3.92</v>
      </c>
      <c r="M166" s="5">
        <f t="shared" si="1"/>
        <v>340</v>
      </c>
      <c r="N166" s="5">
        <f t="shared" si="2"/>
        <v>93.32707199</v>
      </c>
      <c r="O166" s="6">
        <f t="shared" si="3"/>
        <v>0.397891237</v>
      </c>
      <c r="P166" s="7">
        <f t="shared" si="28"/>
        <v>370.7152655</v>
      </c>
      <c r="Q166" s="8">
        <f t="shared" si="5"/>
        <v>4</v>
      </c>
      <c r="R166" s="8">
        <f t="shared" si="6"/>
        <v>1853.576328</v>
      </c>
      <c r="S166" s="8">
        <f t="shared" si="7"/>
        <v>1.989456185</v>
      </c>
      <c r="T166" s="9">
        <f t="shared" si="8"/>
        <v>1.090339016</v>
      </c>
    </row>
    <row r="167">
      <c r="A167" s="10" t="s">
        <v>481</v>
      </c>
      <c r="B167" s="10" t="s">
        <v>72</v>
      </c>
      <c r="C167" s="10">
        <v>1982.0</v>
      </c>
      <c r="D167" s="10"/>
      <c r="E167" s="10" t="b">
        <v>1</v>
      </c>
      <c r="F167" s="10" t="b">
        <v>0</v>
      </c>
      <c r="G167" s="10">
        <v>470.0</v>
      </c>
      <c r="H167" s="10">
        <v>80.0</v>
      </c>
      <c r="I167" s="10">
        <v>1155.0</v>
      </c>
      <c r="J167" s="10">
        <v>1033.3</v>
      </c>
      <c r="K167" s="10">
        <v>317.6</v>
      </c>
      <c r="L167" s="10">
        <v>5.86</v>
      </c>
      <c r="M167" s="11">
        <f t="shared" si="1"/>
        <v>550</v>
      </c>
      <c r="N167" s="11">
        <f t="shared" si="2"/>
        <v>91.22707877</v>
      </c>
      <c r="O167" s="12">
        <f t="shared" si="3"/>
        <v>0.3983147763</v>
      </c>
      <c r="P167" s="13">
        <f t="shared" si="28"/>
        <v>411.5786583</v>
      </c>
      <c r="Q167" s="14">
        <f t="shared" si="5"/>
        <v>4</v>
      </c>
      <c r="R167" s="14">
        <f t="shared" si="6"/>
        <v>2057.893292</v>
      </c>
      <c r="S167" s="14">
        <f t="shared" si="7"/>
        <v>1.991573881</v>
      </c>
      <c r="T167" s="15">
        <f t="shared" si="8"/>
        <v>0.7483248334</v>
      </c>
    </row>
    <row r="168" hidden="1">
      <c r="A168" s="4" t="s">
        <v>728</v>
      </c>
      <c r="B168" s="4" t="s">
        <v>617</v>
      </c>
      <c r="C168" s="4">
        <v>2014.0</v>
      </c>
      <c r="D168" s="4" t="b">
        <v>1</v>
      </c>
      <c r="E168" s="4" t="b">
        <v>1</v>
      </c>
      <c r="F168" s="4" t="b">
        <v>0</v>
      </c>
      <c r="G168" s="4">
        <v>1500.0</v>
      </c>
      <c r="H168" s="17"/>
      <c r="I168" s="4">
        <v>242.0</v>
      </c>
      <c r="J168" s="4">
        <v>73.5</v>
      </c>
      <c r="K168" s="4">
        <v>470.0</v>
      </c>
      <c r="L168" s="4">
        <v>5.88</v>
      </c>
      <c r="M168" s="5">
        <f t="shared" si="1"/>
        <v>1500</v>
      </c>
      <c r="N168" s="5">
        <f t="shared" si="2"/>
        <v>30.9707196</v>
      </c>
      <c r="O168" s="6">
        <f t="shared" si="3"/>
        <v>12.18130144</v>
      </c>
      <c r="P168" s="7">
        <f t="shared" ref="P168:P169" si="29">0.9*(0.00015*I168*K168*L168+797)+0.1*(43.1*POW(I168,0.549))</f>
        <v>895.3256556</v>
      </c>
      <c r="Q168" s="8">
        <f t="shared" si="5"/>
        <v>4</v>
      </c>
      <c r="R168" s="8">
        <f t="shared" si="6"/>
        <v>4476.628278</v>
      </c>
      <c r="S168" s="8">
        <f t="shared" si="7"/>
        <v>60.90650718</v>
      </c>
      <c r="T168" s="9">
        <f t="shared" si="8"/>
        <v>0.5968837704</v>
      </c>
    </row>
    <row r="169" hidden="1">
      <c r="A169" s="10" t="s">
        <v>700</v>
      </c>
      <c r="B169" s="10" t="s">
        <v>454</v>
      </c>
      <c r="C169" s="10">
        <v>2010.0</v>
      </c>
      <c r="D169" s="10" t="b">
        <v>1</v>
      </c>
      <c r="E169" s="10" t="b">
        <v>1</v>
      </c>
      <c r="F169" s="10" t="b">
        <v>0</v>
      </c>
      <c r="G169" s="10">
        <v>650.0</v>
      </c>
      <c r="H169" s="10">
        <v>0.0</v>
      </c>
      <c r="I169" s="10">
        <v>165.0</v>
      </c>
      <c r="J169" s="10">
        <v>69.55</v>
      </c>
      <c r="K169" s="10">
        <v>452.0</v>
      </c>
      <c r="L169" s="10">
        <v>5.7</v>
      </c>
      <c r="M169" s="11">
        <f t="shared" si="1"/>
        <v>650</v>
      </c>
      <c r="N169" s="11">
        <f t="shared" si="2"/>
        <v>42.98258328</v>
      </c>
      <c r="O169" s="12">
        <f t="shared" si="3"/>
        <v>12.16089648</v>
      </c>
      <c r="P169" s="13">
        <f t="shared" si="29"/>
        <v>845.7903504</v>
      </c>
      <c r="Q169" s="14">
        <f t="shared" si="5"/>
        <v>4</v>
      </c>
      <c r="R169" s="14">
        <f t="shared" si="6"/>
        <v>4228.951752</v>
      </c>
      <c r="S169" s="14">
        <f t="shared" si="7"/>
        <v>60.80448241</v>
      </c>
      <c r="T169" s="15">
        <f t="shared" si="8"/>
        <v>1.301215924</v>
      </c>
    </row>
    <row r="170">
      <c r="A170" s="4" t="s">
        <v>577</v>
      </c>
      <c r="B170" s="4" t="s">
        <v>72</v>
      </c>
      <c r="C170" s="4">
        <v>2001.0</v>
      </c>
      <c r="D170" s="4"/>
      <c r="E170" s="4" t="b">
        <v>1</v>
      </c>
      <c r="F170" s="4" t="b">
        <v>0</v>
      </c>
      <c r="G170" s="4">
        <v>470.0</v>
      </c>
      <c r="H170" s="4">
        <v>90.0</v>
      </c>
      <c r="I170" s="4">
        <v>1090.0</v>
      </c>
      <c r="J170" s="4">
        <v>1019.89</v>
      </c>
      <c r="K170" s="4">
        <v>319.99</v>
      </c>
      <c r="L170" s="4">
        <v>6.0</v>
      </c>
      <c r="M170" s="5">
        <f t="shared" si="1"/>
        <v>560</v>
      </c>
      <c r="N170" s="5">
        <f t="shared" si="2"/>
        <v>95.41269407</v>
      </c>
      <c r="O170" s="6">
        <f t="shared" si="3"/>
        <v>0.3994508012</v>
      </c>
      <c r="P170" s="7">
        <f t="shared" ref="P170:P180" si="30">0.2*(8.17*POW(I170*L170,0.46))+0.8*(0.252*J170+136)</f>
        <v>407.3958776</v>
      </c>
      <c r="Q170" s="8">
        <f t="shared" si="5"/>
        <v>4</v>
      </c>
      <c r="R170" s="8">
        <f t="shared" si="6"/>
        <v>2036.979388</v>
      </c>
      <c r="S170" s="8">
        <f t="shared" si="7"/>
        <v>1.997254006</v>
      </c>
      <c r="T170" s="9">
        <f t="shared" si="8"/>
        <v>0.7274926386</v>
      </c>
    </row>
    <row r="171">
      <c r="A171" s="10" t="s">
        <v>578</v>
      </c>
      <c r="B171" s="10" t="s">
        <v>74</v>
      </c>
      <c r="C171" s="10">
        <v>2001.0</v>
      </c>
      <c r="D171" s="10"/>
      <c r="E171" s="10" t="b">
        <v>1</v>
      </c>
      <c r="F171" s="10" t="b">
        <v>0</v>
      </c>
      <c r="G171" s="10">
        <v>450.0</v>
      </c>
      <c r="H171" s="10">
        <v>90.0</v>
      </c>
      <c r="I171" s="10">
        <v>1075.0</v>
      </c>
      <c r="J171" s="10">
        <v>990.47</v>
      </c>
      <c r="K171" s="10">
        <v>320.39</v>
      </c>
      <c r="L171" s="10">
        <v>5.44</v>
      </c>
      <c r="M171" s="11">
        <f t="shared" si="1"/>
        <v>540</v>
      </c>
      <c r="N171" s="11">
        <f t="shared" si="2"/>
        <v>93.95333158</v>
      </c>
      <c r="O171" s="12">
        <f t="shared" si="3"/>
        <v>0.4006199915</v>
      </c>
      <c r="P171" s="13">
        <f t="shared" si="30"/>
        <v>396.802083</v>
      </c>
      <c r="Q171" s="14">
        <f t="shared" si="5"/>
        <v>4</v>
      </c>
      <c r="R171" s="14">
        <f t="shared" si="6"/>
        <v>1984.010415</v>
      </c>
      <c r="S171" s="14">
        <f t="shared" si="7"/>
        <v>2.003099958</v>
      </c>
      <c r="T171" s="15">
        <f t="shared" si="8"/>
        <v>0.7348186722</v>
      </c>
    </row>
    <row r="172">
      <c r="A172" s="4" t="s">
        <v>299</v>
      </c>
      <c r="B172" s="4" t="s">
        <v>72</v>
      </c>
      <c r="C172" s="4">
        <v>1965.0</v>
      </c>
      <c r="D172" s="4"/>
      <c r="E172" s="4" t="b">
        <v>1</v>
      </c>
      <c r="F172" s="4" t="b">
        <v>0</v>
      </c>
      <c r="G172" s="4">
        <v>470.0</v>
      </c>
      <c r="H172" s="4">
        <v>60.0</v>
      </c>
      <c r="I172" s="4">
        <v>1100.0</v>
      </c>
      <c r="J172" s="4">
        <v>995.37</v>
      </c>
      <c r="K172" s="4">
        <v>314.07</v>
      </c>
      <c r="L172" s="4">
        <v>5.86</v>
      </c>
      <c r="M172" s="5">
        <f t="shared" si="1"/>
        <v>530</v>
      </c>
      <c r="N172" s="5">
        <f t="shared" si="2"/>
        <v>92.27226581</v>
      </c>
      <c r="O172" s="6">
        <f t="shared" si="3"/>
        <v>0.4037046058</v>
      </c>
      <c r="P172" s="7">
        <f t="shared" si="30"/>
        <v>401.8354535</v>
      </c>
      <c r="Q172" s="8">
        <f t="shared" si="5"/>
        <v>4</v>
      </c>
      <c r="R172" s="8">
        <f t="shared" si="6"/>
        <v>2009.177268</v>
      </c>
      <c r="S172" s="8">
        <f t="shared" si="7"/>
        <v>2.018523029</v>
      </c>
      <c r="T172" s="9">
        <f t="shared" si="8"/>
        <v>0.7581801009</v>
      </c>
    </row>
    <row r="173">
      <c r="A173" s="10" t="s">
        <v>402</v>
      </c>
      <c r="B173" s="10" t="s">
        <v>72</v>
      </c>
      <c r="C173" s="10">
        <v>1973.0</v>
      </c>
      <c r="D173" s="10"/>
      <c r="E173" s="10" t="b">
        <v>1</v>
      </c>
      <c r="F173" s="10" t="b">
        <v>0</v>
      </c>
      <c r="G173" s="10">
        <v>470.0</v>
      </c>
      <c r="H173" s="10">
        <v>70.0</v>
      </c>
      <c r="I173" s="10">
        <v>1155.0</v>
      </c>
      <c r="J173" s="10">
        <v>999.3</v>
      </c>
      <c r="K173" s="10">
        <v>314.58</v>
      </c>
      <c r="L173" s="10">
        <v>5.86</v>
      </c>
      <c r="M173" s="11">
        <f t="shared" si="1"/>
        <v>540</v>
      </c>
      <c r="N173" s="11">
        <f t="shared" si="2"/>
        <v>88.22531677</v>
      </c>
      <c r="O173" s="12">
        <f t="shared" si="3"/>
        <v>0.4050077638</v>
      </c>
      <c r="P173" s="13">
        <f t="shared" si="30"/>
        <v>404.7242583</v>
      </c>
      <c r="Q173" s="14">
        <f t="shared" si="5"/>
        <v>4</v>
      </c>
      <c r="R173" s="14">
        <f t="shared" si="6"/>
        <v>2023.621292</v>
      </c>
      <c r="S173" s="14">
        <f t="shared" si="7"/>
        <v>2.025038819</v>
      </c>
      <c r="T173" s="15">
        <f t="shared" si="8"/>
        <v>0.7494893673</v>
      </c>
    </row>
    <row r="174">
      <c r="A174" s="4" t="s">
        <v>119</v>
      </c>
      <c r="B174" s="4" t="s">
        <v>72</v>
      </c>
      <c r="C174" s="4">
        <v>1958.0</v>
      </c>
      <c r="D174" s="4"/>
      <c r="E174" s="4" t="b">
        <v>1</v>
      </c>
      <c r="F174" s="4" t="b">
        <v>0</v>
      </c>
      <c r="G174" s="4">
        <v>470.0</v>
      </c>
      <c r="H174" s="4">
        <v>20.0</v>
      </c>
      <c r="I174" s="4">
        <v>1190.0</v>
      </c>
      <c r="J174" s="4">
        <v>996.4</v>
      </c>
      <c r="K174" s="4">
        <v>312.0</v>
      </c>
      <c r="L174" s="4">
        <v>5.69</v>
      </c>
      <c r="M174" s="5">
        <f t="shared" si="1"/>
        <v>490</v>
      </c>
      <c r="N174" s="5">
        <f t="shared" si="2"/>
        <v>85.38195224</v>
      </c>
      <c r="O174" s="6">
        <f t="shared" si="3"/>
        <v>0.4056178171</v>
      </c>
      <c r="P174" s="7">
        <f t="shared" si="30"/>
        <v>404.157593</v>
      </c>
      <c r="Q174" s="8">
        <f t="shared" si="5"/>
        <v>4</v>
      </c>
      <c r="R174" s="8">
        <f t="shared" si="6"/>
        <v>2020.787965</v>
      </c>
      <c r="S174" s="8">
        <f t="shared" si="7"/>
        <v>2.028089086</v>
      </c>
      <c r="T174" s="9">
        <f t="shared" si="8"/>
        <v>0.8248114143</v>
      </c>
    </row>
    <row r="175">
      <c r="A175" s="10" t="s">
        <v>161</v>
      </c>
      <c r="B175" s="10" t="s">
        <v>72</v>
      </c>
      <c r="C175" s="10">
        <v>1959.0</v>
      </c>
      <c r="D175" s="10"/>
      <c r="E175" s="10" t="b">
        <v>1</v>
      </c>
      <c r="F175" s="10" t="b">
        <v>0</v>
      </c>
      <c r="G175" s="10">
        <v>470.0</v>
      </c>
      <c r="H175" s="10">
        <v>40.0</v>
      </c>
      <c r="I175" s="10">
        <v>1190.0</v>
      </c>
      <c r="J175" s="10">
        <v>996.4</v>
      </c>
      <c r="K175" s="10">
        <v>313.0</v>
      </c>
      <c r="L175" s="10">
        <v>5.69</v>
      </c>
      <c r="M175" s="11">
        <f t="shared" si="1"/>
        <v>510</v>
      </c>
      <c r="N175" s="11">
        <f t="shared" si="2"/>
        <v>85.38195224</v>
      </c>
      <c r="O175" s="12">
        <f t="shared" si="3"/>
        <v>0.4056178171</v>
      </c>
      <c r="P175" s="13">
        <f t="shared" si="30"/>
        <v>404.157593</v>
      </c>
      <c r="Q175" s="14">
        <f t="shared" si="5"/>
        <v>4</v>
      </c>
      <c r="R175" s="14">
        <f t="shared" si="6"/>
        <v>2020.787965</v>
      </c>
      <c r="S175" s="14">
        <f t="shared" si="7"/>
        <v>2.028089086</v>
      </c>
      <c r="T175" s="15">
        <f t="shared" si="8"/>
        <v>0.7924658686</v>
      </c>
    </row>
    <row r="176">
      <c r="A176" s="4" t="s">
        <v>300</v>
      </c>
      <c r="B176" s="4" t="s">
        <v>74</v>
      </c>
      <c r="C176" s="4">
        <v>1965.0</v>
      </c>
      <c r="D176" s="4"/>
      <c r="E176" s="4" t="b">
        <v>1</v>
      </c>
      <c r="F176" s="4" t="b">
        <v>0</v>
      </c>
      <c r="G176" s="4">
        <v>450.0</v>
      </c>
      <c r="H176" s="4">
        <v>60.0</v>
      </c>
      <c r="I176" s="4">
        <v>1145.0</v>
      </c>
      <c r="J176" s="4">
        <v>973.8</v>
      </c>
      <c r="K176" s="4">
        <v>315.81</v>
      </c>
      <c r="L176" s="4">
        <v>5.31</v>
      </c>
      <c r="M176" s="5">
        <f t="shared" si="1"/>
        <v>510</v>
      </c>
      <c r="N176" s="5">
        <f t="shared" si="2"/>
        <v>86.72485985</v>
      </c>
      <c r="O176" s="6">
        <f t="shared" si="3"/>
        <v>0.4056643657</v>
      </c>
      <c r="P176" s="7">
        <f t="shared" si="30"/>
        <v>395.0359593</v>
      </c>
      <c r="Q176" s="8">
        <f t="shared" si="5"/>
        <v>4</v>
      </c>
      <c r="R176" s="8">
        <f t="shared" si="6"/>
        <v>1975.179797</v>
      </c>
      <c r="S176" s="8">
        <f t="shared" si="7"/>
        <v>2.028321829</v>
      </c>
      <c r="T176" s="9">
        <f t="shared" si="8"/>
        <v>0.7745803124</v>
      </c>
    </row>
    <row r="177">
      <c r="A177" s="10" t="s">
        <v>262</v>
      </c>
      <c r="B177" s="10" t="s">
        <v>76</v>
      </c>
      <c r="C177" s="10">
        <v>1963.0</v>
      </c>
      <c r="D177" s="10"/>
      <c r="E177" s="10" t="b">
        <v>1</v>
      </c>
      <c r="F177" s="10" t="b">
        <v>0</v>
      </c>
      <c r="G177" s="10">
        <v>300.0</v>
      </c>
      <c r="H177" s="10">
        <v>50.0</v>
      </c>
      <c r="I177" s="10">
        <v>912.17</v>
      </c>
      <c r="J177" s="10">
        <v>872.95983</v>
      </c>
      <c r="K177" s="10">
        <v>290.93</v>
      </c>
      <c r="L177" s="10">
        <v>3.79</v>
      </c>
      <c r="M177" s="11">
        <f t="shared" si="1"/>
        <v>350</v>
      </c>
      <c r="N177" s="11">
        <f t="shared" si="2"/>
        <v>97.58831022</v>
      </c>
      <c r="O177" s="12">
        <f t="shared" si="3"/>
        <v>0.4056784774</v>
      </c>
      <c r="P177" s="13">
        <f t="shared" si="30"/>
        <v>354.1410147</v>
      </c>
      <c r="Q177" s="14">
        <f t="shared" si="5"/>
        <v>4</v>
      </c>
      <c r="R177" s="14">
        <f t="shared" si="6"/>
        <v>1770.705073</v>
      </c>
      <c r="S177" s="14">
        <f t="shared" si="7"/>
        <v>2.028392387</v>
      </c>
      <c r="T177" s="15">
        <f t="shared" si="8"/>
        <v>1.011831471</v>
      </c>
    </row>
    <row r="178">
      <c r="A178" s="4" t="s">
        <v>71</v>
      </c>
      <c r="B178" s="4" t="s">
        <v>72</v>
      </c>
      <c r="C178" s="4">
        <v>1956.0</v>
      </c>
      <c r="D178" s="4"/>
      <c r="E178" s="4" t="b">
        <v>1</v>
      </c>
      <c r="F178" s="4" t="b">
        <v>0</v>
      </c>
      <c r="G178" s="4">
        <v>470.0</v>
      </c>
      <c r="H178" s="4">
        <v>30.0</v>
      </c>
      <c r="I178" s="4">
        <v>1190.0</v>
      </c>
      <c r="J178" s="4">
        <v>1000.28</v>
      </c>
      <c r="K178" s="4">
        <v>312.64</v>
      </c>
      <c r="L178" s="4">
        <v>5.84</v>
      </c>
      <c r="M178" s="5">
        <f t="shared" si="1"/>
        <v>500</v>
      </c>
      <c r="N178" s="5">
        <f t="shared" si="2"/>
        <v>85.71443114</v>
      </c>
      <c r="O178" s="6">
        <f t="shared" si="3"/>
        <v>0.4059638404</v>
      </c>
      <c r="P178" s="7">
        <f t="shared" si="30"/>
        <v>406.0775103</v>
      </c>
      <c r="Q178" s="8">
        <f t="shared" si="5"/>
        <v>4</v>
      </c>
      <c r="R178" s="8">
        <f t="shared" si="6"/>
        <v>2030.387551</v>
      </c>
      <c r="S178" s="8">
        <f t="shared" si="7"/>
        <v>2.029819202</v>
      </c>
      <c r="T178" s="9">
        <f t="shared" si="8"/>
        <v>0.8121550206</v>
      </c>
    </row>
    <row r="179">
      <c r="A179" s="10" t="s">
        <v>482</v>
      </c>
      <c r="B179" s="10" t="s">
        <v>74</v>
      </c>
      <c r="C179" s="10">
        <v>1982.0</v>
      </c>
      <c r="D179" s="10"/>
      <c r="E179" s="10" t="b">
        <v>1</v>
      </c>
      <c r="F179" s="10" t="b">
        <v>0</v>
      </c>
      <c r="G179" s="10">
        <v>450.0</v>
      </c>
      <c r="H179" s="10">
        <v>80.0</v>
      </c>
      <c r="I179" s="10">
        <v>1250.0</v>
      </c>
      <c r="J179" s="10">
        <v>1011.0</v>
      </c>
      <c r="K179" s="10">
        <v>319.0</v>
      </c>
      <c r="L179" s="10">
        <v>5.86</v>
      </c>
      <c r="M179" s="11">
        <f t="shared" si="1"/>
        <v>530</v>
      </c>
      <c r="N179" s="11">
        <f t="shared" si="2"/>
        <v>82.47464706</v>
      </c>
      <c r="O179" s="12">
        <f t="shared" si="3"/>
        <v>0.4061136845</v>
      </c>
      <c r="P179" s="13">
        <f t="shared" si="30"/>
        <v>410.580935</v>
      </c>
      <c r="Q179" s="14">
        <f t="shared" si="5"/>
        <v>4</v>
      </c>
      <c r="R179" s="14">
        <f t="shared" si="6"/>
        <v>2052.904675</v>
      </c>
      <c r="S179" s="14">
        <f t="shared" si="7"/>
        <v>2.030568422</v>
      </c>
      <c r="T179" s="15">
        <f t="shared" si="8"/>
        <v>0.7746810094</v>
      </c>
    </row>
    <row r="180">
      <c r="A180" s="4" t="s">
        <v>183</v>
      </c>
      <c r="B180" s="4" t="s">
        <v>72</v>
      </c>
      <c r="C180" s="4">
        <v>1960.0</v>
      </c>
      <c r="D180" s="4"/>
      <c r="E180" s="4" t="b">
        <v>1</v>
      </c>
      <c r="F180" s="4" t="b">
        <v>0</v>
      </c>
      <c r="G180" s="4">
        <v>470.0</v>
      </c>
      <c r="H180" s="4">
        <v>50.0</v>
      </c>
      <c r="I180" s="4">
        <v>1180.0</v>
      </c>
      <c r="J180" s="4">
        <v>995.37</v>
      </c>
      <c r="K180" s="4">
        <v>313.15</v>
      </c>
      <c r="L180" s="4">
        <v>5.84</v>
      </c>
      <c r="M180" s="5">
        <f t="shared" si="1"/>
        <v>520</v>
      </c>
      <c r="N180" s="5">
        <f t="shared" si="2"/>
        <v>86.01651898</v>
      </c>
      <c r="O180" s="6">
        <f t="shared" si="3"/>
        <v>0.4065997412</v>
      </c>
      <c r="P180" s="7">
        <f t="shared" si="30"/>
        <v>404.7171844</v>
      </c>
      <c r="Q180" s="8">
        <f t="shared" si="5"/>
        <v>4</v>
      </c>
      <c r="R180" s="8">
        <f t="shared" si="6"/>
        <v>2023.585922</v>
      </c>
      <c r="S180" s="8">
        <f t="shared" si="7"/>
        <v>2.032998706</v>
      </c>
      <c r="T180" s="9">
        <f t="shared" si="8"/>
        <v>0.7783022776</v>
      </c>
    </row>
    <row r="181" hidden="1">
      <c r="A181" s="10" t="s">
        <v>240</v>
      </c>
      <c r="B181" s="10" t="s">
        <v>241</v>
      </c>
      <c r="C181" s="10">
        <v>1962.0</v>
      </c>
      <c r="D181" s="10" t="b">
        <v>1</v>
      </c>
      <c r="E181" s="10" t="b">
        <v>1</v>
      </c>
      <c r="F181" s="10" t="b">
        <v>0</v>
      </c>
      <c r="G181" s="10">
        <v>500.0</v>
      </c>
      <c r="H181" s="10">
        <v>0.0</v>
      </c>
      <c r="I181" s="10">
        <v>131.0</v>
      </c>
      <c r="J181" s="10">
        <v>65.6</v>
      </c>
      <c r="K181" s="10">
        <v>422.0</v>
      </c>
      <c r="L181" s="10">
        <v>2.07</v>
      </c>
      <c r="M181" s="11">
        <f t="shared" si="1"/>
        <v>500</v>
      </c>
      <c r="N181" s="11">
        <f t="shared" si="2"/>
        <v>51.06365143</v>
      </c>
      <c r="O181" s="12">
        <f t="shared" si="3"/>
        <v>12.12484194</v>
      </c>
      <c r="P181" s="13">
        <f t="shared" ref="P181:P183" si="31">0.9*(0.00015*I181*K181*L181+797)+0.1*(43.1*POW(I181,0.549))</f>
        <v>795.3896312</v>
      </c>
      <c r="Q181" s="14">
        <f t="shared" si="5"/>
        <v>4</v>
      </c>
      <c r="R181" s="14">
        <f t="shared" si="6"/>
        <v>3976.948156</v>
      </c>
      <c r="S181" s="14">
        <f t="shared" si="7"/>
        <v>60.6242097</v>
      </c>
      <c r="T181" s="15">
        <f t="shared" si="8"/>
        <v>1.590779262</v>
      </c>
    </row>
    <row r="182" hidden="1">
      <c r="A182" s="4" t="s">
        <v>503</v>
      </c>
      <c r="B182" s="4" t="s">
        <v>241</v>
      </c>
      <c r="C182" s="4">
        <v>1985.0</v>
      </c>
      <c r="D182" s="4" t="b">
        <v>1</v>
      </c>
      <c r="E182" s="4" t="b">
        <v>1</v>
      </c>
      <c r="F182" s="4" t="b">
        <v>0</v>
      </c>
      <c r="G182" s="4">
        <v>500.0</v>
      </c>
      <c r="H182" s="4">
        <v>262.0</v>
      </c>
      <c r="I182" s="4">
        <v>141.0</v>
      </c>
      <c r="J182" s="4">
        <v>66.7</v>
      </c>
      <c r="K182" s="4">
        <v>440.0</v>
      </c>
      <c r="L182" s="4">
        <v>2.86</v>
      </c>
      <c r="M182" s="5">
        <f t="shared" si="1"/>
        <v>762</v>
      </c>
      <c r="N182" s="5">
        <f t="shared" si="2"/>
        <v>48.23763915</v>
      </c>
      <c r="O182" s="6">
        <f t="shared" si="3"/>
        <v>12.09109914</v>
      </c>
      <c r="P182" s="7">
        <f t="shared" si="31"/>
        <v>806.4763124</v>
      </c>
      <c r="Q182" s="8">
        <f t="shared" si="5"/>
        <v>4</v>
      </c>
      <c r="R182" s="8">
        <f t="shared" si="6"/>
        <v>4032.381562</v>
      </c>
      <c r="S182" s="8">
        <f t="shared" si="7"/>
        <v>60.45549568</v>
      </c>
      <c r="T182" s="9">
        <f t="shared" si="8"/>
        <v>1.058367864</v>
      </c>
    </row>
    <row r="183" hidden="1">
      <c r="A183" s="10" t="s">
        <v>273</v>
      </c>
      <c r="B183" s="10" t="s">
        <v>241</v>
      </c>
      <c r="C183" s="10">
        <v>1963.0</v>
      </c>
      <c r="D183" s="10" t="b">
        <v>1</v>
      </c>
      <c r="E183" s="10" t="b">
        <v>1</v>
      </c>
      <c r="F183" s="10" t="b">
        <v>0</v>
      </c>
      <c r="G183" s="10">
        <v>500.0</v>
      </c>
      <c r="H183" s="10">
        <v>50.0</v>
      </c>
      <c r="I183" s="10">
        <v>131.0</v>
      </c>
      <c r="J183" s="10">
        <v>66.7</v>
      </c>
      <c r="K183" s="10">
        <v>427.0</v>
      </c>
      <c r="L183" s="10">
        <v>2.07</v>
      </c>
      <c r="M183" s="11">
        <f t="shared" si="1"/>
        <v>550</v>
      </c>
      <c r="N183" s="11">
        <f t="shared" si="2"/>
        <v>51.91990168</v>
      </c>
      <c r="O183" s="12">
        <f t="shared" si="3"/>
        <v>11.92762625</v>
      </c>
      <c r="P183" s="13">
        <f t="shared" si="31"/>
        <v>795.572671</v>
      </c>
      <c r="Q183" s="14">
        <f t="shared" si="5"/>
        <v>4</v>
      </c>
      <c r="R183" s="14">
        <f t="shared" si="6"/>
        <v>3977.863355</v>
      </c>
      <c r="S183" s="14">
        <f t="shared" si="7"/>
        <v>59.63813126</v>
      </c>
      <c r="T183" s="15">
        <f t="shared" si="8"/>
        <v>1.446495765</v>
      </c>
    </row>
    <row r="184">
      <c r="A184" s="4" t="s">
        <v>447</v>
      </c>
      <c r="B184" s="4" t="s">
        <v>420</v>
      </c>
      <c r="C184" s="4">
        <v>1978.0</v>
      </c>
      <c r="D184" s="4"/>
      <c r="E184" s="4" t="b">
        <v>1</v>
      </c>
      <c r="F184" s="4" t="b">
        <v>0</v>
      </c>
      <c r="G184" s="4">
        <v>445.0</v>
      </c>
      <c r="H184" s="4">
        <v>0.0</v>
      </c>
      <c r="I184" s="4">
        <v>770.0</v>
      </c>
      <c r="J184" s="4">
        <v>1235.7</v>
      </c>
      <c r="K184" s="4">
        <v>318.5</v>
      </c>
      <c r="L184" s="4">
        <v>22.55</v>
      </c>
      <c r="M184" s="5">
        <f t="shared" si="1"/>
        <v>445</v>
      </c>
      <c r="N184" s="5">
        <f t="shared" si="2"/>
        <v>163.6445871</v>
      </c>
      <c r="O184" s="6">
        <f t="shared" si="3"/>
        <v>0.407563101</v>
      </c>
      <c r="P184" s="7">
        <f>0.2*(8.17*POW(I184*L184,0.46))+0.8*(0.252*J184+136)</f>
        <v>503.6257239</v>
      </c>
      <c r="Q184" s="8">
        <f t="shared" si="5"/>
        <v>4</v>
      </c>
      <c r="R184" s="8">
        <f t="shared" si="6"/>
        <v>2518.128619</v>
      </c>
      <c r="S184" s="8">
        <f t="shared" si="7"/>
        <v>2.037815505</v>
      </c>
      <c r="T184" s="9">
        <f t="shared" si="8"/>
        <v>1.1317432</v>
      </c>
    </row>
    <row r="185" hidden="1">
      <c r="A185" s="10" t="s">
        <v>469</v>
      </c>
      <c r="B185" s="10" t="s">
        <v>454</v>
      </c>
      <c r="C185" s="10">
        <v>1977.0</v>
      </c>
      <c r="D185" s="10" t="b">
        <v>1</v>
      </c>
      <c r="E185" s="10" t="b">
        <v>1</v>
      </c>
      <c r="F185" s="10" t="b">
        <v>0</v>
      </c>
      <c r="G185" s="10">
        <v>650.0</v>
      </c>
      <c r="H185" s="10">
        <v>0.0</v>
      </c>
      <c r="I185" s="10">
        <v>165.0</v>
      </c>
      <c r="J185" s="10">
        <v>73.6</v>
      </c>
      <c r="K185" s="10">
        <v>461.5</v>
      </c>
      <c r="L185" s="10">
        <v>5.88</v>
      </c>
      <c r="M185" s="11">
        <f t="shared" si="1"/>
        <v>650</v>
      </c>
      <c r="N185" s="11">
        <f t="shared" si="2"/>
        <v>45.48552306</v>
      </c>
      <c r="O185" s="12">
        <f t="shared" si="3"/>
        <v>11.53324628</v>
      </c>
      <c r="P185" s="13">
        <f t="shared" ref="P185:P193" si="32">0.9*(0.00015*I185*K185*L185+797)+0.1*(43.1*POW(I185,0.549))</f>
        <v>848.8469259</v>
      </c>
      <c r="Q185" s="14">
        <f t="shared" si="5"/>
        <v>4</v>
      </c>
      <c r="R185" s="14">
        <f t="shared" si="6"/>
        <v>4244.234629</v>
      </c>
      <c r="S185" s="14">
        <f t="shared" si="7"/>
        <v>57.66623138</v>
      </c>
      <c r="T185" s="15">
        <f t="shared" si="8"/>
        <v>1.305918348</v>
      </c>
    </row>
    <row r="186" hidden="1">
      <c r="A186" s="4" t="s">
        <v>337</v>
      </c>
      <c r="B186" s="4" t="s">
        <v>241</v>
      </c>
      <c r="C186" s="4">
        <v>1966.0</v>
      </c>
      <c r="D186" s="4" t="b">
        <v>1</v>
      </c>
      <c r="E186" s="4" t="b">
        <v>1</v>
      </c>
      <c r="F186" s="4" t="b">
        <v>0</v>
      </c>
      <c r="G186" s="4">
        <v>500.0</v>
      </c>
      <c r="H186" s="4">
        <v>100.0</v>
      </c>
      <c r="I186" s="4">
        <v>131.0</v>
      </c>
      <c r="J186" s="4">
        <v>70.05</v>
      </c>
      <c r="K186" s="4">
        <v>442.2</v>
      </c>
      <c r="L186" s="4">
        <v>2.72</v>
      </c>
      <c r="M186" s="5">
        <f t="shared" si="1"/>
        <v>600</v>
      </c>
      <c r="N186" s="5">
        <f t="shared" si="2"/>
        <v>54.52757291</v>
      </c>
      <c r="O186" s="6">
        <f t="shared" si="3"/>
        <v>11.43772036</v>
      </c>
      <c r="P186" s="7">
        <f t="shared" si="32"/>
        <v>801.2123114</v>
      </c>
      <c r="Q186" s="8">
        <f t="shared" si="5"/>
        <v>4</v>
      </c>
      <c r="R186" s="8">
        <f t="shared" si="6"/>
        <v>4006.061557</v>
      </c>
      <c r="S186" s="8">
        <f t="shared" si="7"/>
        <v>57.18860181</v>
      </c>
      <c r="T186" s="9">
        <f t="shared" si="8"/>
        <v>1.335353852</v>
      </c>
    </row>
    <row r="187" hidden="1">
      <c r="A187" s="10" t="s">
        <v>274</v>
      </c>
      <c r="B187" s="10" t="s">
        <v>275</v>
      </c>
      <c r="C187" s="10">
        <v>1963.0</v>
      </c>
      <c r="D187" s="10" t="b">
        <v>1</v>
      </c>
      <c r="E187" s="10" t="b">
        <v>1</v>
      </c>
      <c r="F187" s="10" t="b">
        <v>0</v>
      </c>
      <c r="G187" s="10">
        <v>350.0</v>
      </c>
      <c r="H187" s="10">
        <v>0.0</v>
      </c>
      <c r="I187" s="10">
        <v>131.0</v>
      </c>
      <c r="J187" s="10">
        <v>70.0</v>
      </c>
      <c r="K187" s="10">
        <v>410.0</v>
      </c>
      <c r="L187" s="10">
        <v>2.07</v>
      </c>
      <c r="M187" s="11">
        <f t="shared" si="1"/>
        <v>350</v>
      </c>
      <c r="N187" s="11">
        <f t="shared" si="2"/>
        <v>54.48865244</v>
      </c>
      <c r="O187" s="12">
        <f t="shared" si="3"/>
        <v>11.35643337</v>
      </c>
      <c r="P187" s="13">
        <f t="shared" si="32"/>
        <v>794.9503358</v>
      </c>
      <c r="Q187" s="14">
        <f t="shared" si="5"/>
        <v>4</v>
      </c>
      <c r="R187" s="14">
        <f t="shared" si="6"/>
        <v>3974.751679</v>
      </c>
      <c r="S187" s="14">
        <f t="shared" si="7"/>
        <v>56.78216685</v>
      </c>
      <c r="T187" s="15">
        <f t="shared" si="8"/>
        <v>2.271286674</v>
      </c>
    </row>
    <row r="188" hidden="1">
      <c r="A188" s="4" t="s">
        <v>452</v>
      </c>
      <c r="B188" s="4" t="s">
        <v>241</v>
      </c>
      <c r="C188" s="4">
        <v>1975.0</v>
      </c>
      <c r="D188" s="4" t="b">
        <v>1</v>
      </c>
      <c r="E188" s="4" t="b">
        <v>1</v>
      </c>
      <c r="F188" s="4" t="b">
        <v>0</v>
      </c>
      <c r="G188" s="4">
        <v>500.0</v>
      </c>
      <c r="H188" s="4">
        <v>262.0</v>
      </c>
      <c r="I188" s="4">
        <v>141.0</v>
      </c>
      <c r="J188" s="4">
        <v>73.4</v>
      </c>
      <c r="K188" s="4">
        <v>444.4</v>
      </c>
      <c r="L188" s="4">
        <v>3.28</v>
      </c>
      <c r="M188" s="5">
        <f t="shared" si="1"/>
        <v>762</v>
      </c>
      <c r="N188" s="5">
        <f t="shared" si="2"/>
        <v>53.08309916</v>
      </c>
      <c r="O188" s="6">
        <f t="shared" si="3"/>
        <v>11.03908302</v>
      </c>
      <c r="P188" s="7">
        <f t="shared" si="32"/>
        <v>810.2686936</v>
      </c>
      <c r="Q188" s="8">
        <f t="shared" si="5"/>
        <v>4</v>
      </c>
      <c r="R188" s="8">
        <f t="shared" si="6"/>
        <v>4051.343468</v>
      </c>
      <c r="S188" s="8">
        <f t="shared" si="7"/>
        <v>55.19541509</v>
      </c>
      <c r="T188" s="9">
        <f t="shared" si="8"/>
        <v>1.063344742</v>
      </c>
    </row>
    <row r="189" hidden="1">
      <c r="A189" s="10" t="s">
        <v>369</v>
      </c>
      <c r="B189" s="10" t="s">
        <v>275</v>
      </c>
      <c r="C189" s="10">
        <v>1968.0</v>
      </c>
      <c r="D189" s="10" t="b">
        <v>1</v>
      </c>
      <c r="E189" s="10" t="b">
        <v>1</v>
      </c>
      <c r="F189" s="10" t="b">
        <v>0</v>
      </c>
      <c r="G189" s="10">
        <v>350.0</v>
      </c>
      <c r="H189" s="10">
        <v>50.0</v>
      </c>
      <c r="I189" s="10">
        <v>131.0</v>
      </c>
      <c r="J189" s="10">
        <v>72.56</v>
      </c>
      <c r="K189" s="10">
        <v>425.0</v>
      </c>
      <c r="L189" s="10">
        <v>2.72</v>
      </c>
      <c r="M189" s="11">
        <f t="shared" si="1"/>
        <v>400</v>
      </c>
      <c r="N189" s="11">
        <f t="shared" si="2"/>
        <v>56.4813803</v>
      </c>
      <c r="O189" s="12">
        <f t="shared" si="3"/>
        <v>11.0306634</v>
      </c>
      <c r="P189" s="13">
        <f t="shared" si="32"/>
        <v>800.3849363</v>
      </c>
      <c r="Q189" s="14">
        <f t="shared" si="5"/>
        <v>4</v>
      </c>
      <c r="R189" s="14">
        <f t="shared" si="6"/>
        <v>4001.924682</v>
      </c>
      <c r="S189" s="14">
        <f t="shared" si="7"/>
        <v>55.153317</v>
      </c>
      <c r="T189" s="15">
        <f t="shared" si="8"/>
        <v>2.000962341</v>
      </c>
    </row>
    <row r="190" hidden="1">
      <c r="A190" s="4" t="s">
        <v>829</v>
      </c>
      <c r="B190" s="4" t="s">
        <v>820</v>
      </c>
      <c r="C190" s="21"/>
      <c r="D190" s="4" t="b">
        <v>1</v>
      </c>
      <c r="E190" s="4" t="b">
        <v>1</v>
      </c>
      <c r="F190" s="4" t="b">
        <v>0</v>
      </c>
      <c r="G190" s="4">
        <v>6751.0</v>
      </c>
      <c r="H190" s="4">
        <v>0.0</v>
      </c>
      <c r="I190" s="4">
        <v>1504.0</v>
      </c>
      <c r="J190" s="4">
        <v>206.0</v>
      </c>
      <c r="K190" s="4">
        <v>940.0</v>
      </c>
      <c r="L190" s="4">
        <v>6.8</v>
      </c>
      <c r="M190" s="5">
        <f t="shared" si="1"/>
        <v>6751</v>
      </c>
      <c r="N190" s="5">
        <f t="shared" si="2"/>
        <v>13.96685766</v>
      </c>
      <c r="O190" s="6">
        <f t="shared" si="3"/>
        <v>10.94342493</v>
      </c>
      <c r="P190" s="7">
        <f t="shared" si="32"/>
        <v>2254.345536</v>
      </c>
      <c r="Q190" s="8">
        <f t="shared" si="5"/>
        <v>4</v>
      </c>
      <c r="R190" s="8">
        <f t="shared" si="6"/>
        <v>11271.72768</v>
      </c>
      <c r="S190" s="8">
        <f t="shared" si="7"/>
        <v>54.71712467</v>
      </c>
      <c r="T190" s="9">
        <f t="shared" si="8"/>
        <v>0.3339276457</v>
      </c>
    </row>
    <row r="191" hidden="1">
      <c r="A191" s="10" t="s">
        <v>478</v>
      </c>
      <c r="B191" s="10" t="s">
        <v>479</v>
      </c>
      <c r="C191" s="10">
        <v>1979.0</v>
      </c>
      <c r="D191" s="10" t="b">
        <v>1</v>
      </c>
      <c r="E191" s="10" t="b">
        <v>1</v>
      </c>
      <c r="F191" s="10" t="b">
        <v>0</v>
      </c>
      <c r="G191" s="10">
        <v>666.0</v>
      </c>
      <c r="H191" s="10">
        <v>0.0</v>
      </c>
      <c r="I191" s="10">
        <v>174.0</v>
      </c>
      <c r="J191" s="10">
        <v>88.964</v>
      </c>
      <c r="K191" s="10">
        <v>473.4</v>
      </c>
      <c r="L191" s="10">
        <v>15.4</v>
      </c>
      <c r="M191" s="11">
        <f t="shared" si="1"/>
        <v>666</v>
      </c>
      <c r="N191" s="11">
        <f t="shared" si="2"/>
        <v>52.13680052</v>
      </c>
      <c r="O191" s="12">
        <f t="shared" si="3"/>
        <v>10.81061137</v>
      </c>
      <c r="P191" s="13">
        <f t="shared" si="32"/>
        <v>961.7552298</v>
      </c>
      <c r="Q191" s="14">
        <f t="shared" si="5"/>
        <v>4</v>
      </c>
      <c r="R191" s="14">
        <f t="shared" si="6"/>
        <v>4808.776149</v>
      </c>
      <c r="S191" s="14">
        <f t="shared" si="7"/>
        <v>54.05305684</v>
      </c>
      <c r="T191" s="15">
        <f t="shared" si="8"/>
        <v>1.444076922</v>
      </c>
    </row>
    <row r="192" hidden="1">
      <c r="A192" s="4" t="s">
        <v>827</v>
      </c>
      <c r="B192" s="4" t="s">
        <v>827</v>
      </c>
      <c r="C192" s="21"/>
      <c r="D192" s="4" t="b">
        <v>1</v>
      </c>
      <c r="E192" s="4" t="b">
        <v>1</v>
      </c>
      <c r="F192" s="4" t="b">
        <v>0</v>
      </c>
      <c r="G192" s="4">
        <v>6628.0</v>
      </c>
      <c r="H192" s="4">
        <v>0.0</v>
      </c>
      <c r="I192" s="4">
        <v>16970.0</v>
      </c>
      <c r="J192" s="4">
        <v>913.0</v>
      </c>
      <c r="K192" s="4">
        <v>813.0</v>
      </c>
      <c r="L192" s="4">
        <v>3.83</v>
      </c>
      <c r="M192" s="5">
        <f t="shared" si="1"/>
        <v>6628</v>
      </c>
      <c r="N192" s="5">
        <f t="shared" si="2"/>
        <v>5.486157335</v>
      </c>
      <c r="O192" s="6">
        <f t="shared" si="3"/>
        <v>9.590009736</v>
      </c>
      <c r="P192" s="7">
        <f t="shared" si="32"/>
        <v>8755.678889</v>
      </c>
      <c r="Q192" s="8">
        <f t="shared" si="5"/>
        <v>4</v>
      </c>
      <c r="R192" s="8">
        <f t="shared" si="6"/>
        <v>43778.39445</v>
      </c>
      <c r="S192" s="8">
        <f t="shared" si="7"/>
        <v>47.95004868</v>
      </c>
      <c r="T192" s="9">
        <f t="shared" si="8"/>
        <v>1.321013713</v>
      </c>
    </row>
    <row r="193" hidden="1">
      <c r="A193" s="10" t="s">
        <v>616</v>
      </c>
      <c r="B193" s="10" t="s">
        <v>617</v>
      </c>
      <c r="C193" s="10">
        <v>2001.0</v>
      </c>
      <c r="D193" s="10" t="b">
        <v>1</v>
      </c>
      <c r="E193" s="10" t="b">
        <v>1</v>
      </c>
      <c r="F193" s="10" t="b">
        <v>0</v>
      </c>
      <c r="G193" s="10">
        <v>1500.0</v>
      </c>
      <c r="H193" s="10">
        <v>0.0</v>
      </c>
      <c r="I193" s="10">
        <v>242.0</v>
      </c>
      <c r="J193" s="10">
        <v>98.1</v>
      </c>
      <c r="K193" s="10">
        <v>463.0</v>
      </c>
      <c r="L193" s="10">
        <v>7.92</v>
      </c>
      <c r="M193" s="11">
        <f t="shared" si="1"/>
        <v>1500</v>
      </c>
      <c r="N193" s="11">
        <f t="shared" si="2"/>
        <v>41.33642984</v>
      </c>
      <c r="O193" s="12">
        <f t="shared" si="3"/>
        <v>9.427506899</v>
      </c>
      <c r="P193" s="13">
        <f t="shared" si="32"/>
        <v>924.8384268</v>
      </c>
      <c r="Q193" s="14">
        <f t="shared" si="5"/>
        <v>4</v>
      </c>
      <c r="R193" s="14">
        <f t="shared" si="6"/>
        <v>4624.192134</v>
      </c>
      <c r="S193" s="14">
        <f t="shared" si="7"/>
        <v>47.1375345</v>
      </c>
      <c r="T193" s="15">
        <f t="shared" si="8"/>
        <v>0.6165589512</v>
      </c>
    </row>
    <row r="194">
      <c r="A194" s="4" t="s">
        <v>712</v>
      </c>
      <c r="B194" s="4" t="s">
        <v>607</v>
      </c>
      <c r="C194" s="4">
        <v>2015.0</v>
      </c>
      <c r="D194" s="4"/>
      <c r="E194" s="4" t="b">
        <v>1</v>
      </c>
      <c r="F194" s="4" t="b">
        <v>0</v>
      </c>
      <c r="G194" s="4">
        <v>205.0</v>
      </c>
      <c r="H194" s="4">
        <v>-5.0</v>
      </c>
      <c r="I194" s="4">
        <v>490.0</v>
      </c>
      <c r="J194" s="4">
        <v>934.12</v>
      </c>
      <c r="K194" s="4">
        <v>348.0</v>
      </c>
      <c r="L194" s="4">
        <v>10.8</v>
      </c>
      <c r="M194" s="5">
        <f t="shared" si="1"/>
        <v>200</v>
      </c>
      <c r="N194" s="5">
        <f t="shared" si="2"/>
        <v>194.3953686</v>
      </c>
      <c r="O194" s="6">
        <f t="shared" si="3"/>
        <v>0.4083788215</v>
      </c>
      <c r="P194" s="7">
        <f t="shared" ref="P194:P202" si="33">0.2*(8.17*POW(I194*L194,0.46))+0.8*(0.252*J194+136)</f>
        <v>381.4748248</v>
      </c>
      <c r="Q194" s="8">
        <f t="shared" si="5"/>
        <v>4</v>
      </c>
      <c r="R194" s="8">
        <f t="shared" si="6"/>
        <v>1907.374124</v>
      </c>
      <c r="S194" s="8">
        <f t="shared" si="7"/>
        <v>2.041894108</v>
      </c>
      <c r="T194" s="9">
        <f t="shared" si="8"/>
        <v>1.907374124</v>
      </c>
    </row>
    <row r="195">
      <c r="A195" s="10" t="s">
        <v>120</v>
      </c>
      <c r="B195" s="10" t="s">
        <v>72</v>
      </c>
      <c r="C195" s="10">
        <v>1958.0</v>
      </c>
      <c r="D195" s="10"/>
      <c r="E195" s="10" t="b">
        <v>1</v>
      </c>
      <c r="F195" s="10" t="b">
        <v>0</v>
      </c>
      <c r="G195" s="10">
        <v>470.0</v>
      </c>
      <c r="H195" s="10">
        <v>0.0</v>
      </c>
      <c r="I195" s="10">
        <v>1190.0</v>
      </c>
      <c r="J195" s="10">
        <v>972.8</v>
      </c>
      <c r="K195" s="10">
        <v>310.0</v>
      </c>
      <c r="L195" s="10">
        <v>5.69</v>
      </c>
      <c r="M195" s="11">
        <f t="shared" si="1"/>
        <v>470</v>
      </c>
      <c r="N195" s="11">
        <f t="shared" si="2"/>
        <v>83.35965791</v>
      </c>
      <c r="O195" s="12">
        <f t="shared" si="3"/>
        <v>0.4105672625</v>
      </c>
      <c r="P195" s="13">
        <f t="shared" si="33"/>
        <v>399.399833</v>
      </c>
      <c r="Q195" s="14">
        <f t="shared" si="5"/>
        <v>4</v>
      </c>
      <c r="R195" s="14">
        <f t="shared" si="6"/>
        <v>1996.999165</v>
      </c>
      <c r="S195" s="14">
        <f t="shared" si="7"/>
        <v>2.052836313</v>
      </c>
      <c r="T195" s="15">
        <f t="shared" si="8"/>
        <v>0.8497868787</v>
      </c>
    </row>
    <row r="196">
      <c r="A196" s="4" t="s">
        <v>109</v>
      </c>
      <c r="B196" s="4" t="s">
        <v>72</v>
      </c>
      <c r="C196" s="4">
        <v>1957.0</v>
      </c>
      <c r="D196" s="4"/>
      <c r="E196" s="4" t="b">
        <v>1</v>
      </c>
      <c r="F196" s="4" t="b">
        <v>0</v>
      </c>
      <c r="G196" s="4">
        <v>470.0</v>
      </c>
      <c r="H196" s="4">
        <v>0.0</v>
      </c>
      <c r="I196" s="4">
        <v>1190.0</v>
      </c>
      <c r="J196" s="4">
        <v>972.3</v>
      </c>
      <c r="K196" s="4">
        <v>306.0</v>
      </c>
      <c r="L196" s="4">
        <v>5.69</v>
      </c>
      <c r="M196" s="5">
        <f t="shared" si="1"/>
        <v>470</v>
      </c>
      <c r="N196" s="5">
        <f t="shared" si="2"/>
        <v>83.31681269</v>
      </c>
      <c r="O196" s="6">
        <f t="shared" si="3"/>
        <v>0.4106747228</v>
      </c>
      <c r="P196" s="7">
        <f t="shared" si="33"/>
        <v>399.299033</v>
      </c>
      <c r="Q196" s="8">
        <f t="shared" si="5"/>
        <v>4</v>
      </c>
      <c r="R196" s="8">
        <f t="shared" si="6"/>
        <v>1996.495165</v>
      </c>
      <c r="S196" s="8">
        <f t="shared" si="7"/>
        <v>2.053373614</v>
      </c>
      <c r="T196" s="9">
        <f t="shared" si="8"/>
        <v>0.8495724106</v>
      </c>
    </row>
    <row r="197">
      <c r="A197" s="10" t="s">
        <v>182</v>
      </c>
      <c r="B197" s="10" t="s">
        <v>76</v>
      </c>
      <c r="C197" s="10">
        <v>1960.0</v>
      </c>
      <c r="D197" s="10"/>
      <c r="E197" s="10" t="b">
        <v>1</v>
      </c>
      <c r="F197" s="10" t="b">
        <v>0</v>
      </c>
      <c r="G197" s="10">
        <v>300.0</v>
      </c>
      <c r="H197" s="10">
        <v>40.0</v>
      </c>
      <c r="I197" s="16">
        <f>923.56</f>
        <v>923.56</v>
      </c>
      <c r="J197" s="10">
        <v>849.6</v>
      </c>
      <c r="K197" s="10">
        <v>286.2</v>
      </c>
      <c r="L197" s="10">
        <v>3.69</v>
      </c>
      <c r="M197" s="11">
        <f t="shared" si="1"/>
        <v>340</v>
      </c>
      <c r="N197" s="11">
        <f t="shared" si="2"/>
        <v>93.80558838</v>
      </c>
      <c r="O197" s="12">
        <f t="shared" si="3"/>
        <v>0.4107533127</v>
      </c>
      <c r="P197" s="13">
        <f t="shared" si="33"/>
        <v>348.9760145</v>
      </c>
      <c r="Q197" s="14">
        <f t="shared" si="5"/>
        <v>4</v>
      </c>
      <c r="R197" s="14">
        <f t="shared" si="6"/>
        <v>1744.880072</v>
      </c>
      <c r="S197" s="14">
        <f t="shared" si="7"/>
        <v>2.053766563</v>
      </c>
      <c r="T197" s="15">
        <f t="shared" si="8"/>
        <v>1.026400043</v>
      </c>
    </row>
    <row r="198">
      <c r="A198" s="4" t="s">
        <v>246</v>
      </c>
      <c r="B198" s="4" t="s">
        <v>76</v>
      </c>
      <c r="C198" s="4">
        <v>1962.0</v>
      </c>
      <c r="D198" s="4"/>
      <c r="E198" s="4" t="b">
        <v>1</v>
      </c>
      <c r="F198" s="4" t="b">
        <v>0</v>
      </c>
      <c r="G198" s="4">
        <v>300.0</v>
      </c>
      <c r="H198" s="4">
        <v>45.0</v>
      </c>
      <c r="I198" s="4">
        <v>923.56</v>
      </c>
      <c r="J198" s="4">
        <v>849.6</v>
      </c>
      <c r="K198" s="4">
        <v>305.5</v>
      </c>
      <c r="L198" s="4">
        <v>3.69</v>
      </c>
      <c r="M198" s="5">
        <f t="shared" si="1"/>
        <v>345</v>
      </c>
      <c r="N198" s="5">
        <f t="shared" si="2"/>
        <v>93.80558838</v>
      </c>
      <c r="O198" s="6">
        <f t="shared" si="3"/>
        <v>0.4107533127</v>
      </c>
      <c r="P198" s="7">
        <f t="shared" si="33"/>
        <v>348.9760145</v>
      </c>
      <c r="Q198" s="8">
        <f t="shared" si="5"/>
        <v>4</v>
      </c>
      <c r="R198" s="8">
        <f t="shared" si="6"/>
        <v>1744.880072</v>
      </c>
      <c r="S198" s="8">
        <f t="shared" si="7"/>
        <v>2.053766563</v>
      </c>
      <c r="T198" s="9">
        <f t="shared" si="8"/>
        <v>1.01152468</v>
      </c>
    </row>
    <row r="199">
      <c r="A199" s="10" t="s">
        <v>665</v>
      </c>
      <c r="B199" s="10" t="s">
        <v>607</v>
      </c>
      <c r="C199" s="10">
        <v>2017.0</v>
      </c>
      <c r="D199" s="10"/>
      <c r="E199" s="10" t="b">
        <v>1</v>
      </c>
      <c r="F199" s="10" t="b">
        <v>0</v>
      </c>
      <c r="G199" s="10">
        <v>205.0</v>
      </c>
      <c r="H199" s="10">
        <v>-30.0</v>
      </c>
      <c r="I199" s="10">
        <v>470.0</v>
      </c>
      <c r="J199" s="10">
        <v>914.22</v>
      </c>
      <c r="K199" s="10">
        <v>311.0</v>
      </c>
      <c r="L199" s="10">
        <v>10.8</v>
      </c>
      <c r="M199" s="11">
        <f t="shared" si="1"/>
        <v>175</v>
      </c>
      <c r="N199" s="11">
        <f t="shared" si="2"/>
        <v>198.3499901</v>
      </c>
      <c r="O199" s="12">
        <f t="shared" si="3"/>
        <v>0.4111278724</v>
      </c>
      <c r="P199" s="13">
        <f t="shared" si="33"/>
        <v>375.8613235</v>
      </c>
      <c r="Q199" s="14">
        <f t="shared" si="5"/>
        <v>4</v>
      </c>
      <c r="R199" s="14">
        <f t="shared" si="6"/>
        <v>1879.306618</v>
      </c>
      <c r="S199" s="14">
        <f t="shared" si="7"/>
        <v>2.055639362</v>
      </c>
      <c r="T199" s="15">
        <f t="shared" si="8"/>
        <v>2.147778992</v>
      </c>
    </row>
    <row r="200">
      <c r="A200" s="4" t="s">
        <v>828</v>
      </c>
      <c r="B200" s="4" t="s">
        <v>267</v>
      </c>
      <c r="C200" s="17"/>
      <c r="D200" s="4"/>
      <c r="E200" s="4" t="b">
        <v>1</v>
      </c>
      <c r="F200" s="4" t="b">
        <v>0</v>
      </c>
      <c r="G200" s="17"/>
      <c r="H200" s="17"/>
      <c r="I200" s="4">
        <v>790.0</v>
      </c>
      <c r="J200" s="4">
        <v>1088.5</v>
      </c>
      <c r="K200" s="4">
        <v>344.0</v>
      </c>
      <c r="L200" s="4">
        <v>14.7</v>
      </c>
      <c r="M200" s="5">
        <f t="shared" si="1"/>
        <v>0</v>
      </c>
      <c r="N200" s="5">
        <f t="shared" si="2"/>
        <v>140.5014044</v>
      </c>
      <c r="O200" s="6">
        <f t="shared" si="3"/>
        <v>0.4128035619</v>
      </c>
      <c r="P200" s="7">
        <f t="shared" si="33"/>
        <v>449.3366771</v>
      </c>
      <c r="Q200" s="8">
        <f t="shared" si="5"/>
        <v>4</v>
      </c>
      <c r="R200" s="8">
        <f t="shared" si="6"/>
        <v>2246.683386</v>
      </c>
      <c r="S200" s="8">
        <f t="shared" si="7"/>
        <v>2.06401781</v>
      </c>
      <c r="T200" s="9" t="str">
        <f t="shared" si="8"/>
        <v>#N/A</v>
      </c>
    </row>
    <row r="201">
      <c r="A201" s="10" t="s">
        <v>403</v>
      </c>
      <c r="B201" s="10" t="s">
        <v>74</v>
      </c>
      <c r="C201" s="10">
        <v>1973.0</v>
      </c>
      <c r="D201" s="10"/>
      <c r="E201" s="10" t="b">
        <v>1</v>
      </c>
      <c r="F201" s="10" t="b">
        <v>0</v>
      </c>
      <c r="G201" s="10">
        <v>450.0</v>
      </c>
      <c r="H201" s="10">
        <v>70.0</v>
      </c>
      <c r="I201" s="10">
        <v>1250.0</v>
      </c>
      <c r="J201" s="10">
        <v>977.72</v>
      </c>
      <c r="K201" s="10">
        <v>315.91</v>
      </c>
      <c r="L201" s="10">
        <v>5.86</v>
      </c>
      <c r="M201" s="11">
        <f t="shared" si="1"/>
        <v>520</v>
      </c>
      <c r="N201" s="11">
        <f t="shared" si="2"/>
        <v>79.75975463</v>
      </c>
      <c r="O201" s="12">
        <f t="shared" si="3"/>
        <v>0.413074998</v>
      </c>
      <c r="P201" s="13">
        <f t="shared" si="33"/>
        <v>403.871687</v>
      </c>
      <c r="Q201" s="14">
        <f t="shared" si="5"/>
        <v>4</v>
      </c>
      <c r="R201" s="14">
        <f t="shared" si="6"/>
        <v>2019.358435</v>
      </c>
      <c r="S201" s="14">
        <f t="shared" si="7"/>
        <v>2.06537499</v>
      </c>
      <c r="T201" s="15">
        <f t="shared" si="8"/>
        <v>0.7766763212</v>
      </c>
    </row>
    <row r="202">
      <c r="A202" s="4" t="s">
        <v>245</v>
      </c>
      <c r="B202" s="4" t="s">
        <v>66</v>
      </c>
      <c r="C202" s="4">
        <v>1962.0</v>
      </c>
      <c r="D202" s="4"/>
      <c r="E202" s="4" t="b">
        <v>1</v>
      </c>
      <c r="F202" s="4" t="b">
        <v>0</v>
      </c>
      <c r="G202" s="4">
        <v>300.0</v>
      </c>
      <c r="H202" s="4">
        <v>25.0</v>
      </c>
      <c r="I202" s="4">
        <v>883.0</v>
      </c>
      <c r="J202" s="4">
        <v>846.6</v>
      </c>
      <c r="K202" s="4">
        <v>290.0</v>
      </c>
      <c r="L202" s="4">
        <v>4.04</v>
      </c>
      <c r="M202" s="5">
        <f t="shared" si="1"/>
        <v>325</v>
      </c>
      <c r="N202" s="5">
        <f t="shared" si="2"/>
        <v>97.76803436</v>
      </c>
      <c r="O202" s="6">
        <f t="shared" si="3"/>
        <v>0.4132236462</v>
      </c>
      <c r="P202" s="7">
        <f t="shared" si="33"/>
        <v>349.8351389</v>
      </c>
      <c r="Q202" s="8">
        <f t="shared" si="5"/>
        <v>4</v>
      </c>
      <c r="R202" s="8">
        <f t="shared" si="6"/>
        <v>1749.175694</v>
      </c>
      <c r="S202" s="8">
        <f t="shared" si="7"/>
        <v>2.066118231</v>
      </c>
      <c r="T202" s="9">
        <f t="shared" si="8"/>
        <v>1.076415812</v>
      </c>
    </row>
    <row r="203" hidden="1">
      <c r="A203" s="10" t="s">
        <v>476</v>
      </c>
      <c r="B203" s="10" t="s">
        <v>477</v>
      </c>
      <c r="C203" s="10">
        <v>1978.0</v>
      </c>
      <c r="D203" s="10" t="b">
        <v>1</v>
      </c>
      <c r="E203" s="10" t="b">
        <v>1</v>
      </c>
      <c r="F203" s="10" t="b">
        <v>0</v>
      </c>
      <c r="G203" s="10">
        <v>800.0</v>
      </c>
      <c r="H203" s="10">
        <v>0.0</v>
      </c>
      <c r="I203" s="10">
        <v>183.0</v>
      </c>
      <c r="J203" s="10">
        <v>96.67</v>
      </c>
      <c r="K203" s="10">
        <v>400.0</v>
      </c>
      <c r="L203" s="10">
        <v>11.76</v>
      </c>
      <c r="M203" s="11">
        <f t="shared" si="1"/>
        <v>800</v>
      </c>
      <c r="N203" s="11">
        <f t="shared" si="2"/>
        <v>53.8666481</v>
      </c>
      <c r="O203" s="12">
        <f t="shared" si="3"/>
        <v>9.400766479</v>
      </c>
      <c r="P203" s="13">
        <f t="shared" ref="P203:P204" si="34">0.9*(0.00015*I203*K203*L203+797)+0.1*(43.1*POW(I203,0.549))</f>
        <v>908.7720955</v>
      </c>
      <c r="Q203" s="14">
        <f t="shared" si="5"/>
        <v>4</v>
      </c>
      <c r="R203" s="14">
        <f t="shared" si="6"/>
        <v>4543.860477</v>
      </c>
      <c r="S203" s="14">
        <f t="shared" si="7"/>
        <v>47.00383239</v>
      </c>
      <c r="T203" s="15">
        <f t="shared" si="8"/>
        <v>1.135965119</v>
      </c>
    </row>
    <row r="204" hidden="1">
      <c r="A204" s="4" t="s">
        <v>819</v>
      </c>
      <c r="B204" s="4" t="s">
        <v>820</v>
      </c>
      <c r="C204" s="21"/>
      <c r="D204" s="4" t="b">
        <v>1</v>
      </c>
      <c r="E204" s="4" t="b">
        <v>1</v>
      </c>
      <c r="F204" s="4" t="b">
        <v>0</v>
      </c>
      <c r="G204" s="4">
        <v>6751.0</v>
      </c>
      <c r="H204" s="4">
        <v>0.0</v>
      </c>
      <c r="I204" s="4">
        <v>1504.0</v>
      </c>
      <c r="J204" s="4">
        <v>245.0</v>
      </c>
      <c r="K204" s="4">
        <v>954.0</v>
      </c>
      <c r="L204" s="4">
        <v>6.8</v>
      </c>
      <c r="M204" s="5">
        <f t="shared" si="1"/>
        <v>6751</v>
      </c>
      <c r="N204" s="5">
        <f t="shared" si="2"/>
        <v>16.61106858</v>
      </c>
      <c r="O204" s="6">
        <f t="shared" si="3"/>
        <v>9.280305895</v>
      </c>
      <c r="P204" s="7">
        <f t="shared" si="34"/>
        <v>2273.674944</v>
      </c>
      <c r="Q204" s="8">
        <f t="shared" si="5"/>
        <v>4</v>
      </c>
      <c r="R204" s="8">
        <f t="shared" si="6"/>
        <v>11368.37472</v>
      </c>
      <c r="S204" s="8">
        <f t="shared" si="7"/>
        <v>46.40152948</v>
      </c>
      <c r="T204" s="9">
        <f t="shared" si="8"/>
        <v>0.3367908376</v>
      </c>
    </row>
    <row r="205">
      <c r="A205" s="10" t="s">
        <v>266</v>
      </c>
      <c r="B205" s="10" t="s">
        <v>267</v>
      </c>
      <c r="C205" s="10">
        <v>1964.0</v>
      </c>
      <c r="D205" s="10"/>
      <c r="E205" s="10" t="b">
        <v>1</v>
      </c>
      <c r="F205" s="10" t="b">
        <v>0</v>
      </c>
      <c r="G205" s="16"/>
      <c r="H205" s="10">
        <v>0.0</v>
      </c>
      <c r="I205" s="10">
        <v>760.0</v>
      </c>
      <c r="J205" s="10">
        <v>1074.0</v>
      </c>
      <c r="K205" s="10">
        <v>306.0</v>
      </c>
      <c r="L205" s="10">
        <v>14.7</v>
      </c>
      <c r="M205" s="11">
        <f t="shared" si="1"/>
        <v>0</v>
      </c>
      <c r="N205" s="11">
        <f t="shared" si="2"/>
        <v>144.1020013</v>
      </c>
      <c r="O205" s="12">
        <f t="shared" si="3"/>
        <v>0.4136648262</v>
      </c>
      <c r="P205" s="13">
        <f t="shared" ref="P205:P214" si="35">0.2*(8.17*POW(I205*L205,0.46))+0.8*(0.252*J205+136)</f>
        <v>444.2760233</v>
      </c>
      <c r="Q205" s="14">
        <f t="shared" si="5"/>
        <v>4</v>
      </c>
      <c r="R205" s="14">
        <f t="shared" si="6"/>
        <v>2221.380116</v>
      </c>
      <c r="S205" s="14">
        <f t="shared" si="7"/>
        <v>2.068324131</v>
      </c>
      <c r="T205" s="15" t="str">
        <f t="shared" si="8"/>
        <v>#N/A</v>
      </c>
    </row>
    <row r="206">
      <c r="A206" s="4" t="s">
        <v>127</v>
      </c>
      <c r="B206" s="4" t="s">
        <v>74</v>
      </c>
      <c r="C206" s="4">
        <v>1958.0</v>
      </c>
      <c r="D206" s="4"/>
      <c r="E206" s="4" t="b">
        <v>1</v>
      </c>
      <c r="F206" s="4" t="b">
        <v>0</v>
      </c>
      <c r="G206" s="4">
        <v>450.0</v>
      </c>
      <c r="H206" s="4">
        <v>20.0</v>
      </c>
      <c r="I206" s="4">
        <v>1250.0</v>
      </c>
      <c r="J206" s="4">
        <v>945.4</v>
      </c>
      <c r="K206" s="4">
        <v>315.0</v>
      </c>
      <c r="L206" s="4">
        <v>5.08</v>
      </c>
      <c r="M206" s="5">
        <f t="shared" si="1"/>
        <v>470</v>
      </c>
      <c r="N206" s="5">
        <f t="shared" si="2"/>
        <v>77.12317639</v>
      </c>
      <c r="O206" s="6">
        <f t="shared" si="3"/>
        <v>0.4137149782</v>
      </c>
      <c r="P206" s="7">
        <f t="shared" si="35"/>
        <v>391.1261404</v>
      </c>
      <c r="Q206" s="8">
        <f t="shared" si="5"/>
        <v>4</v>
      </c>
      <c r="R206" s="8">
        <f t="shared" si="6"/>
        <v>1955.630702</v>
      </c>
      <c r="S206" s="8">
        <f t="shared" si="7"/>
        <v>2.068574891</v>
      </c>
      <c r="T206" s="9">
        <f t="shared" si="8"/>
        <v>0.8321832775</v>
      </c>
    </row>
    <row r="207">
      <c r="A207" s="10" t="s">
        <v>218</v>
      </c>
      <c r="B207" s="10" t="s">
        <v>219</v>
      </c>
      <c r="C207" s="10">
        <v>1961.0</v>
      </c>
      <c r="D207" s="10"/>
      <c r="E207" s="10" t="b">
        <v>1</v>
      </c>
      <c r="F207" s="10" t="b">
        <v>0</v>
      </c>
      <c r="G207" s="10">
        <v>250.0</v>
      </c>
      <c r="H207" s="10">
        <v>0.0</v>
      </c>
      <c r="I207" s="10">
        <v>911.0</v>
      </c>
      <c r="J207" s="10">
        <v>846.76</v>
      </c>
      <c r="K207" s="10">
        <v>295.0</v>
      </c>
      <c r="L207" s="10">
        <v>4.05</v>
      </c>
      <c r="M207" s="11">
        <f t="shared" si="1"/>
        <v>250</v>
      </c>
      <c r="N207" s="11">
        <f t="shared" si="2"/>
        <v>94.78099868</v>
      </c>
      <c r="O207" s="12">
        <f t="shared" si="3"/>
        <v>0.4144814235</v>
      </c>
      <c r="P207" s="13">
        <f t="shared" si="35"/>
        <v>350.9662902</v>
      </c>
      <c r="Q207" s="14">
        <f t="shared" si="5"/>
        <v>4</v>
      </c>
      <c r="R207" s="14">
        <f t="shared" si="6"/>
        <v>1754.831451</v>
      </c>
      <c r="S207" s="14">
        <f t="shared" si="7"/>
        <v>2.072407118</v>
      </c>
      <c r="T207" s="15">
        <f t="shared" si="8"/>
        <v>1.403865161</v>
      </c>
    </row>
    <row r="208">
      <c r="A208" s="4" t="s">
        <v>181</v>
      </c>
      <c r="B208" s="4" t="s">
        <v>66</v>
      </c>
      <c r="C208" s="4">
        <v>1960.0</v>
      </c>
      <c r="D208" s="4"/>
      <c r="E208" s="4" t="b">
        <v>1</v>
      </c>
      <c r="F208" s="4" t="b">
        <v>0</v>
      </c>
      <c r="G208" s="4">
        <v>300.0</v>
      </c>
      <c r="H208" s="4">
        <v>15.0</v>
      </c>
      <c r="I208" s="4">
        <v>828.0</v>
      </c>
      <c r="J208" s="4">
        <v>831.4</v>
      </c>
      <c r="K208" s="4">
        <v>290.0</v>
      </c>
      <c r="L208" s="4">
        <v>4.04</v>
      </c>
      <c r="M208" s="5">
        <f t="shared" si="1"/>
        <v>315</v>
      </c>
      <c r="N208" s="5">
        <f t="shared" si="2"/>
        <v>102.390345</v>
      </c>
      <c r="O208" s="6">
        <f t="shared" si="3"/>
        <v>0.4146256816</v>
      </c>
      <c r="P208" s="7">
        <f t="shared" si="35"/>
        <v>344.7197917</v>
      </c>
      <c r="Q208" s="8">
        <f t="shared" si="5"/>
        <v>4</v>
      </c>
      <c r="R208" s="8">
        <f t="shared" si="6"/>
        <v>1723.598958</v>
      </c>
      <c r="S208" s="8">
        <f t="shared" si="7"/>
        <v>2.073128408</v>
      </c>
      <c r="T208" s="9">
        <f t="shared" si="8"/>
        <v>1.094348545</v>
      </c>
    </row>
    <row r="209">
      <c r="A209" s="10" t="s">
        <v>167</v>
      </c>
      <c r="B209" s="10" t="s">
        <v>74</v>
      </c>
      <c r="C209" s="10">
        <v>1959.0</v>
      </c>
      <c r="D209" s="10"/>
      <c r="E209" s="10" t="b">
        <v>1</v>
      </c>
      <c r="F209" s="10" t="b">
        <v>0</v>
      </c>
      <c r="G209" s="10">
        <v>450.0</v>
      </c>
      <c r="H209" s="10">
        <v>40.0</v>
      </c>
      <c r="I209" s="10">
        <v>1250.0</v>
      </c>
      <c r="J209" s="10">
        <v>941.0</v>
      </c>
      <c r="K209" s="10">
        <v>315.0</v>
      </c>
      <c r="L209" s="10">
        <v>5.08</v>
      </c>
      <c r="M209" s="11">
        <f t="shared" si="1"/>
        <v>490</v>
      </c>
      <c r="N209" s="11">
        <f t="shared" si="2"/>
        <v>76.76423629</v>
      </c>
      <c r="O209" s="12">
        <f t="shared" si="3"/>
        <v>0.4147068017</v>
      </c>
      <c r="P209" s="13">
        <f t="shared" si="35"/>
        <v>390.2391004</v>
      </c>
      <c r="Q209" s="14">
        <f t="shared" si="5"/>
        <v>4</v>
      </c>
      <c r="R209" s="14">
        <f t="shared" si="6"/>
        <v>1951.195502</v>
      </c>
      <c r="S209" s="14">
        <f t="shared" si="7"/>
        <v>2.073534009</v>
      </c>
      <c r="T209" s="15">
        <f t="shared" si="8"/>
        <v>0.7964063274</v>
      </c>
    </row>
    <row r="210">
      <c r="A210" s="4" t="s">
        <v>200</v>
      </c>
      <c r="B210" s="4" t="s">
        <v>74</v>
      </c>
      <c r="C210" s="4">
        <v>1960.0</v>
      </c>
      <c r="D210" s="4"/>
      <c r="E210" s="4" t="b">
        <v>1</v>
      </c>
      <c r="F210" s="4" t="b">
        <v>0</v>
      </c>
      <c r="G210" s="4">
        <v>450.0</v>
      </c>
      <c r="H210" s="4">
        <v>50.0</v>
      </c>
      <c r="I210" s="4">
        <v>1251.0</v>
      </c>
      <c r="J210" s="4">
        <v>941.47</v>
      </c>
      <c r="K210" s="4">
        <v>315.0</v>
      </c>
      <c r="L210" s="4">
        <v>5.1</v>
      </c>
      <c r="M210" s="5">
        <f t="shared" si="1"/>
        <v>500</v>
      </c>
      <c r="N210" s="5">
        <f t="shared" si="2"/>
        <v>76.74118467</v>
      </c>
      <c r="O210" s="6">
        <f t="shared" si="3"/>
        <v>0.4148126009</v>
      </c>
      <c r="P210" s="7">
        <f t="shared" si="35"/>
        <v>390.5336194</v>
      </c>
      <c r="Q210" s="8">
        <f t="shared" si="5"/>
        <v>4</v>
      </c>
      <c r="R210" s="8">
        <f t="shared" si="6"/>
        <v>1952.668097</v>
      </c>
      <c r="S210" s="8">
        <f t="shared" si="7"/>
        <v>2.074063005</v>
      </c>
      <c r="T210" s="9">
        <f t="shared" si="8"/>
        <v>0.7810672388</v>
      </c>
    </row>
    <row r="211">
      <c r="A211" s="10" t="s">
        <v>261</v>
      </c>
      <c r="B211" s="10" t="s">
        <v>217</v>
      </c>
      <c r="C211" s="10">
        <v>1963.0</v>
      </c>
      <c r="D211" s="10"/>
      <c r="E211" s="10" t="b">
        <v>1</v>
      </c>
      <c r="F211" s="10" t="b">
        <v>0</v>
      </c>
      <c r="G211" s="10">
        <v>350.0</v>
      </c>
      <c r="H211" s="10">
        <v>30.0</v>
      </c>
      <c r="I211" s="10">
        <v>715.0</v>
      </c>
      <c r="J211" s="10">
        <v>940.8</v>
      </c>
      <c r="K211" s="10">
        <v>317.6</v>
      </c>
      <c r="L211" s="10">
        <v>8.92</v>
      </c>
      <c r="M211" s="11">
        <f t="shared" si="1"/>
        <v>380</v>
      </c>
      <c r="N211" s="11">
        <f t="shared" si="2"/>
        <v>134.1746868</v>
      </c>
      <c r="O211" s="12">
        <f t="shared" si="3"/>
        <v>0.4149482364</v>
      </c>
      <c r="P211" s="13">
        <f t="shared" si="35"/>
        <v>390.3833008</v>
      </c>
      <c r="Q211" s="14">
        <f t="shared" si="5"/>
        <v>4</v>
      </c>
      <c r="R211" s="14">
        <f t="shared" si="6"/>
        <v>1951.916504</v>
      </c>
      <c r="S211" s="14">
        <f t="shared" si="7"/>
        <v>2.074741182</v>
      </c>
      <c r="T211" s="15">
        <f t="shared" si="8"/>
        <v>1.027324476</v>
      </c>
    </row>
    <row r="212">
      <c r="A212" s="4" t="s">
        <v>496</v>
      </c>
      <c r="B212" s="4" t="s">
        <v>420</v>
      </c>
      <c r="C212" s="4">
        <v>1986.0</v>
      </c>
      <c r="D212" s="4"/>
      <c r="E212" s="4" t="b">
        <v>1</v>
      </c>
      <c r="F212" s="4" t="b">
        <v>0</v>
      </c>
      <c r="G212" s="4">
        <v>445.0</v>
      </c>
      <c r="H212" s="4">
        <v>20.0</v>
      </c>
      <c r="I212" s="4">
        <v>885.0</v>
      </c>
      <c r="J212" s="4">
        <v>1237.6</v>
      </c>
      <c r="K212" s="4">
        <v>318.7</v>
      </c>
      <c r="L212" s="4">
        <v>22.6</v>
      </c>
      <c r="M212" s="5">
        <f t="shared" si="1"/>
        <v>465</v>
      </c>
      <c r="N212" s="5">
        <f t="shared" si="2"/>
        <v>142.5989584</v>
      </c>
      <c r="O212" s="6">
        <f t="shared" si="3"/>
        <v>0.4151600757</v>
      </c>
      <c r="P212" s="7">
        <f t="shared" si="35"/>
        <v>513.8021097</v>
      </c>
      <c r="Q212" s="8">
        <f t="shared" si="5"/>
        <v>4</v>
      </c>
      <c r="R212" s="8">
        <f t="shared" si="6"/>
        <v>2569.010549</v>
      </c>
      <c r="S212" s="8">
        <f t="shared" si="7"/>
        <v>2.075800379</v>
      </c>
      <c r="T212" s="9">
        <f t="shared" si="8"/>
        <v>1.104950774</v>
      </c>
    </row>
    <row r="213">
      <c r="A213" s="10" t="s">
        <v>385</v>
      </c>
      <c r="B213" s="10" t="s">
        <v>217</v>
      </c>
      <c r="C213" s="10">
        <v>1970.0</v>
      </c>
      <c r="D213" s="10"/>
      <c r="E213" s="10" t="b">
        <v>1</v>
      </c>
      <c r="F213" s="10" t="b">
        <v>0</v>
      </c>
      <c r="G213" s="10">
        <v>350.0</v>
      </c>
      <c r="H213" s="10">
        <v>0.0</v>
      </c>
      <c r="I213" s="10">
        <v>728.0</v>
      </c>
      <c r="J213" s="10">
        <v>941.4</v>
      </c>
      <c r="K213" s="10">
        <v>318.0</v>
      </c>
      <c r="L213" s="10">
        <v>8.92</v>
      </c>
      <c r="M213" s="11">
        <f t="shared" si="1"/>
        <v>350</v>
      </c>
      <c r="N213" s="11">
        <f t="shared" si="2"/>
        <v>131.8627528</v>
      </c>
      <c r="O213" s="12">
        <f t="shared" si="3"/>
        <v>0.4156249103</v>
      </c>
      <c r="P213" s="13">
        <f t="shared" si="35"/>
        <v>391.2692906</v>
      </c>
      <c r="Q213" s="14">
        <f t="shared" si="5"/>
        <v>4</v>
      </c>
      <c r="R213" s="14">
        <f t="shared" si="6"/>
        <v>1956.346453</v>
      </c>
      <c r="S213" s="14">
        <f t="shared" si="7"/>
        <v>2.078124552</v>
      </c>
      <c r="T213" s="15">
        <f t="shared" si="8"/>
        <v>1.117912259</v>
      </c>
    </row>
    <row r="214">
      <c r="A214" s="4" t="s">
        <v>73</v>
      </c>
      <c r="B214" s="4" t="s">
        <v>74</v>
      </c>
      <c r="C214" s="4">
        <v>1956.0</v>
      </c>
      <c r="D214" s="4"/>
      <c r="E214" s="4" t="b">
        <v>1</v>
      </c>
      <c r="F214" s="4" t="b">
        <v>0</v>
      </c>
      <c r="G214" s="4">
        <v>450.0</v>
      </c>
      <c r="H214" s="4">
        <v>30.0</v>
      </c>
      <c r="I214" s="4">
        <v>1278.0</v>
      </c>
      <c r="J214" s="4">
        <v>941.44</v>
      </c>
      <c r="K214" s="4">
        <v>314.68</v>
      </c>
      <c r="L214" s="4">
        <v>5.1</v>
      </c>
      <c r="M214" s="5">
        <f t="shared" si="1"/>
        <v>480</v>
      </c>
      <c r="N214" s="5">
        <f t="shared" si="2"/>
        <v>75.11749834</v>
      </c>
      <c r="O214" s="6">
        <f t="shared" si="3"/>
        <v>0.4157832996</v>
      </c>
      <c r="P214" s="7">
        <f t="shared" si="35"/>
        <v>391.4350296</v>
      </c>
      <c r="Q214" s="8">
        <f t="shared" si="5"/>
        <v>4</v>
      </c>
      <c r="R214" s="8">
        <f t="shared" si="6"/>
        <v>1957.175148</v>
      </c>
      <c r="S214" s="8">
        <f t="shared" si="7"/>
        <v>2.078916498</v>
      </c>
      <c r="T214" s="9">
        <f t="shared" si="8"/>
        <v>0.815489645</v>
      </c>
    </row>
    <row r="215" hidden="1">
      <c r="A215" s="10" t="s">
        <v>817</v>
      </c>
      <c r="B215" s="10" t="s">
        <v>818</v>
      </c>
      <c r="C215" s="20"/>
      <c r="D215" s="10" t="b">
        <v>1</v>
      </c>
      <c r="E215" s="10" t="b">
        <v>1</v>
      </c>
      <c r="F215" s="10" t="b">
        <v>0</v>
      </c>
      <c r="G215" s="10">
        <v>7200.0</v>
      </c>
      <c r="H215" s="10">
        <v>0.0</v>
      </c>
      <c r="I215" s="10">
        <v>12940.0</v>
      </c>
      <c r="J215" s="10">
        <v>867.0</v>
      </c>
      <c r="K215" s="10">
        <v>850.0</v>
      </c>
      <c r="L215" s="10">
        <v>4.3</v>
      </c>
      <c r="M215" s="11">
        <f t="shared" si="1"/>
        <v>7200</v>
      </c>
      <c r="N215" s="11">
        <f t="shared" si="2"/>
        <v>6.832256214</v>
      </c>
      <c r="O215" s="12">
        <f t="shared" si="3"/>
        <v>9.091029376</v>
      </c>
      <c r="P215" s="13">
        <f t="shared" ref="P215:P218" si="36">0.9*(0.00015*I215*K215*L215+797)+0.1*(43.1*POW(I215,0.549))</f>
        <v>7881.922469</v>
      </c>
      <c r="Q215" s="14">
        <f t="shared" si="5"/>
        <v>4</v>
      </c>
      <c r="R215" s="14">
        <f t="shared" si="6"/>
        <v>39409.61234</v>
      </c>
      <c r="S215" s="14">
        <f t="shared" si="7"/>
        <v>45.45514688</v>
      </c>
      <c r="T215" s="15">
        <f t="shared" si="8"/>
        <v>1.094711454</v>
      </c>
    </row>
    <row r="216" hidden="1">
      <c r="A216" s="4" t="s">
        <v>551</v>
      </c>
      <c r="B216" s="4" t="s">
        <v>241</v>
      </c>
      <c r="C216" s="4">
        <v>1992.0</v>
      </c>
      <c r="D216" s="4" t="b">
        <v>1</v>
      </c>
      <c r="E216" s="4" t="b">
        <v>1</v>
      </c>
      <c r="F216" s="4" t="b">
        <v>0</v>
      </c>
      <c r="G216" s="4">
        <v>500.0</v>
      </c>
      <c r="H216" s="4">
        <v>1600.0</v>
      </c>
      <c r="I216" s="4">
        <v>168.0</v>
      </c>
      <c r="J216" s="4">
        <v>92.5</v>
      </c>
      <c r="K216" s="4">
        <v>448.9</v>
      </c>
      <c r="L216" s="4">
        <v>3.98</v>
      </c>
      <c r="M216" s="5">
        <f t="shared" si="1"/>
        <v>2100</v>
      </c>
      <c r="N216" s="5">
        <f t="shared" si="2"/>
        <v>56.14508894</v>
      </c>
      <c r="O216" s="6">
        <f t="shared" si="3"/>
        <v>8.968956329</v>
      </c>
      <c r="P216" s="7">
        <f t="shared" si="36"/>
        <v>829.6284605</v>
      </c>
      <c r="Q216" s="8">
        <f t="shared" si="5"/>
        <v>4</v>
      </c>
      <c r="R216" s="8">
        <f t="shared" si="6"/>
        <v>4148.142302</v>
      </c>
      <c r="S216" s="8">
        <f t="shared" si="7"/>
        <v>44.84478165</v>
      </c>
      <c r="T216" s="9">
        <f t="shared" si="8"/>
        <v>0.3950611716</v>
      </c>
    </row>
    <row r="217" hidden="1">
      <c r="A217" s="10" t="s">
        <v>550</v>
      </c>
      <c r="B217" s="10" t="s">
        <v>241</v>
      </c>
      <c r="C217" s="10">
        <v>1992.0</v>
      </c>
      <c r="D217" s="10" t="b">
        <v>1</v>
      </c>
      <c r="E217" s="10" t="b">
        <v>1</v>
      </c>
      <c r="F217" s="10" t="b">
        <v>0</v>
      </c>
      <c r="G217" s="10">
        <v>500.0</v>
      </c>
      <c r="H217" s="10">
        <v>1000.0</v>
      </c>
      <c r="I217" s="10">
        <v>143.0</v>
      </c>
      <c r="J217" s="10">
        <v>91.2</v>
      </c>
      <c r="K217" s="10">
        <v>446.4</v>
      </c>
      <c r="L217" s="10">
        <v>3.98</v>
      </c>
      <c r="M217" s="11">
        <f t="shared" si="1"/>
        <v>1500</v>
      </c>
      <c r="N217" s="11">
        <f t="shared" si="2"/>
        <v>65.0336492</v>
      </c>
      <c r="O217" s="12">
        <f t="shared" si="3"/>
        <v>8.961925571</v>
      </c>
      <c r="P217" s="13">
        <f t="shared" si="36"/>
        <v>817.3276121</v>
      </c>
      <c r="Q217" s="14">
        <f t="shared" si="5"/>
        <v>4</v>
      </c>
      <c r="R217" s="14">
        <f t="shared" si="6"/>
        <v>4086.63806</v>
      </c>
      <c r="S217" s="14">
        <f t="shared" si="7"/>
        <v>44.80962785</v>
      </c>
      <c r="T217" s="15">
        <f t="shared" si="8"/>
        <v>0.5448850747</v>
      </c>
    </row>
    <row r="218" hidden="1">
      <c r="A218" s="4" t="s">
        <v>603</v>
      </c>
      <c r="B218" s="4" t="s">
        <v>241</v>
      </c>
      <c r="C218" s="4">
        <v>2000.0</v>
      </c>
      <c r="D218" s="4" t="b">
        <v>1</v>
      </c>
      <c r="E218" s="4" t="b">
        <v>1</v>
      </c>
      <c r="F218" s="4" t="b">
        <v>0</v>
      </c>
      <c r="G218" s="4">
        <v>500.0</v>
      </c>
      <c r="H218" s="4">
        <v>1800.0</v>
      </c>
      <c r="I218" s="4">
        <v>168.0</v>
      </c>
      <c r="J218" s="4">
        <v>99.2</v>
      </c>
      <c r="K218" s="4">
        <v>451.0</v>
      </c>
      <c r="L218" s="4">
        <v>4.2</v>
      </c>
      <c r="M218" s="5">
        <f t="shared" si="1"/>
        <v>2300</v>
      </c>
      <c r="N218" s="5">
        <f t="shared" si="2"/>
        <v>60.2118143</v>
      </c>
      <c r="O218" s="6">
        <f t="shared" si="3"/>
        <v>8.38778558</v>
      </c>
      <c r="P218" s="7">
        <f t="shared" si="36"/>
        <v>832.0683295</v>
      </c>
      <c r="Q218" s="8">
        <f t="shared" si="5"/>
        <v>4</v>
      </c>
      <c r="R218" s="8">
        <f t="shared" si="6"/>
        <v>4160.341647</v>
      </c>
      <c r="S218" s="8">
        <f t="shared" si="7"/>
        <v>41.9389279</v>
      </c>
      <c r="T218" s="9">
        <f t="shared" si="8"/>
        <v>0.3617688389</v>
      </c>
    </row>
    <row r="219">
      <c r="A219" s="10" t="s">
        <v>377</v>
      </c>
      <c r="B219" s="10" t="s">
        <v>179</v>
      </c>
      <c r="C219" s="10">
        <v>1970.0</v>
      </c>
      <c r="D219" s="10"/>
      <c r="E219" s="10" t="b">
        <v>1</v>
      </c>
      <c r="F219" s="10" t="b">
        <v>0</v>
      </c>
      <c r="G219" s="10">
        <v>330.0</v>
      </c>
      <c r="H219" s="10">
        <v>0.0</v>
      </c>
      <c r="I219" s="10">
        <v>576.0</v>
      </c>
      <c r="J219" s="10">
        <v>882.6</v>
      </c>
      <c r="K219" s="10">
        <v>301.4</v>
      </c>
      <c r="L219" s="10">
        <v>8.34</v>
      </c>
      <c r="M219" s="11">
        <f t="shared" si="1"/>
        <v>330</v>
      </c>
      <c r="N219" s="11">
        <f t="shared" si="2"/>
        <v>156.2502651</v>
      </c>
      <c r="O219" s="12">
        <f t="shared" si="3"/>
        <v>0.4162874433</v>
      </c>
      <c r="P219" s="13">
        <f t="shared" ref="P219:P231" si="37">0.2*(8.17*POW(I219*L219,0.46))+0.8*(0.252*J219+136)</f>
        <v>367.4152974</v>
      </c>
      <c r="Q219" s="14">
        <f t="shared" si="5"/>
        <v>4</v>
      </c>
      <c r="R219" s="14">
        <f t="shared" si="6"/>
        <v>1837.076487</v>
      </c>
      <c r="S219" s="14">
        <f t="shared" si="7"/>
        <v>2.081437216</v>
      </c>
      <c r="T219" s="15">
        <f t="shared" si="8"/>
        <v>1.113379689</v>
      </c>
    </row>
    <row r="220">
      <c r="A220" s="4" t="s">
        <v>260</v>
      </c>
      <c r="B220" s="4" t="s">
        <v>179</v>
      </c>
      <c r="C220" s="4">
        <v>1963.0</v>
      </c>
      <c r="D220" s="4"/>
      <c r="E220" s="4" t="b">
        <v>1</v>
      </c>
      <c r="F220" s="4" t="b">
        <v>0</v>
      </c>
      <c r="G220" s="4">
        <v>330.0</v>
      </c>
      <c r="H220" s="4">
        <v>30.0</v>
      </c>
      <c r="I220" s="4">
        <v>576.0</v>
      </c>
      <c r="J220" s="4">
        <v>881.3</v>
      </c>
      <c r="K220" s="4">
        <v>301.4</v>
      </c>
      <c r="L220" s="4">
        <v>8.34</v>
      </c>
      <c r="M220" s="5">
        <f t="shared" si="1"/>
        <v>360</v>
      </c>
      <c r="N220" s="5">
        <f t="shared" si="2"/>
        <v>156.0201208</v>
      </c>
      <c r="O220" s="6">
        <f t="shared" si="3"/>
        <v>0.4166041274</v>
      </c>
      <c r="P220" s="7">
        <f t="shared" si="37"/>
        <v>367.1532174</v>
      </c>
      <c r="Q220" s="8">
        <f t="shared" si="5"/>
        <v>4</v>
      </c>
      <c r="R220" s="8">
        <f t="shared" si="6"/>
        <v>1835.766087</v>
      </c>
      <c r="S220" s="8">
        <f t="shared" si="7"/>
        <v>2.083020637</v>
      </c>
      <c r="T220" s="9">
        <f t="shared" si="8"/>
        <v>1.019870048</v>
      </c>
    </row>
    <row r="221">
      <c r="A221" s="10" t="s">
        <v>113</v>
      </c>
      <c r="B221" s="10" t="s">
        <v>74</v>
      </c>
      <c r="C221" s="10">
        <v>1957.0</v>
      </c>
      <c r="D221" s="10"/>
      <c r="E221" s="10" t="b">
        <v>1</v>
      </c>
      <c r="F221" s="10" t="b">
        <v>0</v>
      </c>
      <c r="G221" s="10">
        <v>450.0</v>
      </c>
      <c r="H221" s="10">
        <v>0.0</v>
      </c>
      <c r="I221" s="10">
        <v>1250.0</v>
      </c>
      <c r="J221" s="10">
        <v>918.3</v>
      </c>
      <c r="K221" s="10">
        <v>308.0</v>
      </c>
      <c r="L221" s="10">
        <v>4.91</v>
      </c>
      <c r="M221" s="11">
        <f t="shared" si="1"/>
        <v>450</v>
      </c>
      <c r="N221" s="11">
        <f t="shared" si="2"/>
        <v>74.91243165</v>
      </c>
      <c r="O221" s="12">
        <f t="shared" si="3"/>
        <v>0.418422824</v>
      </c>
      <c r="P221" s="13">
        <f t="shared" si="37"/>
        <v>384.2376793</v>
      </c>
      <c r="Q221" s="14">
        <f t="shared" si="5"/>
        <v>4</v>
      </c>
      <c r="R221" s="14">
        <f t="shared" si="6"/>
        <v>1921.188397</v>
      </c>
      <c r="S221" s="14">
        <f t="shared" si="7"/>
        <v>2.09211412</v>
      </c>
      <c r="T221" s="15">
        <f t="shared" si="8"/>
        <v>0.8538615096</v>
      </c>
    </row>
    <row r="222">
      <c r="A222" s="4" t="s">
        <v>341</v>
      </c>
      <c r="B222" s="4" t="s">
        <v>179</v>
      </c>
      <c r="C222" s="4">
        <v>1968.0</v>
      </c>
      <c r="D222" s="4"/>
      <c r="E222" s="4" t="b">
        <v>1</v>
      </c>
      <c r="F222" s="4" t="b">
        <v>0</v>
      </c>
      <c r="G222" s="4">
        <v>330.0</v>
      </c>
      <c r="H222" s="4">
        <v>-50.0</v>
      </c>
      <c r="I222" s="4">
        <v>655.0</v>
      </c>
      <c r="J222" s="4">
        <v>872.3</v>
      </c>
      <c r="K222" s="4">
        <v>291.3</v>
      </c>
      <c r="L222" s="4">
        <v>7.35</v>
      </c>
      <c r="M222" s="5">
        <f t="shared" si="1"/>
        <v>280</v>
      </c>
      <c r="N222" s="5">
        <f t="shared" si="2"/>
        <v>135.8012901</v>
      </c>
      <c r="O222" s="6">
        <f t="shared" si="3"/>
        <v>0.4189145909</v>
      </c>
      <c r="P222" s="7">
        <f t="shared" si="37"/>
        <v>365.4191976</v>
      </c>
      <c r="Q222" s="8">
        <f t="shared" si="5"/>
        <v>4</v>
      </c>
      <c r="R222" s="8">
        <f t="shared" si="6"/>
        <v>1827.095988</v>
      </c>
      <c r="S222" s="8">
        <f t="shared" si="7"/>
        <v>2.094572954</v>
      </c>
      <c r="T222" s="9">
        <f t="shared" si="8"/>
        <v>1.305068563</v>
      </c>
    </row>
    <row r="223">
      <c r="A223" s="10" t="s">
        <v>215</v>
      </c>
      <c r="B223" s="10" t="s">
        <v>179</v>
      </c>
      <c r="C223" s="10">
        <v>1961.0</v>
      </c>
      <c r="D223" s="10"/>
      <c r="E223" s="10" t="b">
        <v>1</v>
      </c>
      <c r="F223" s="10" t="b">
        <v>0</v>
      </c>
      <c r="G223" s="10">
        <v>330.0</v>
      </c>
      <c r="H223" s="10">
        <v>10.0</v>
      </c>
      <c r="I223" s="10">
        <v>653.0</v>
      </c>
      <c r="J223" s="10">
        <v>869.9</v>
      </c>
      <c r="K223" s="10">
        <v>289.0</v>
      </c>
      <c r="L223" s="10">
        <v>7.35</v>
      </c>
      <c r="M223" s="11">
        <f t="shared" si="1"/>
        <v>340</v>
      </c>
      <c r="N223" s="11">
        <f t="shared" si="2"/>
        <v>135.8424397</v>
      </c>
      <c r="O223" s="12">
        <f t="shared" si="3"/>
        <v>0.4193836362</v>
      </c>
      <c r="P223" s="13">
        <f t="shared" si="37"/>
        <v>364.8218251</v>
      </c>
      <c r="Q223" s="14">
        <f t="shared" si="5"/>
        <v>4</v>
      </c>
      <c r="R223" s="14">
        <f t="shared" si="6"/>
        <v>1824.109126</v>
      </c>
      <c r="S223" s="14">
        <f t="shared" si="7"/>
        <v>2.096918181</v>
      </c>
      <c r="T223" s="15">
        <f t="shared" si="8"/>
        <v>1.073005368</v>
      </c>
    </row>
    <row r="224">
      <c r="A224" s="4" t="s">
        <v>243</v>
      </c>
      <c r="B224" s="4" t="s">
        <v>179</v>
      </c>
      <c r="C224" s="4">
        <v>1962.0</v>
      </c>
      <c r="D224" s="4"/>
      <c r="E224" s="4" t="b">
        <v>1</v>
      </c>
      <c r="F224" s="4" t="b">
        <v>0</v>
      </c>
      <c r="G224" s="4">
        <v>330.0</v>
      </c>
      <c r="H224" s="4">
        <v>20.0</v>
      </c>
      <c r="I224" s="4">
        <v>653.0</v>
      </c>
      <c r="J224" s="4">
        <v>887.5</v>
      </c>
      <c r="K224" s="4">
        <v>294.0</v>
      </c>
      <c r="L224" s="4">
        <v>8.34</v>
      </c>
      <c r="M224" s="5">
        <f t="shared" si="1"/>
        <v>350</v>
      </c>
      <c r="N224" s="5">
        <f t="shared" si="2"/>
        <v>138.5908325</v>
      </c>
      <c r="O224" s="6">
        <f t="shared" si="3"/>
        <v>0.4205034907</v>
      </c>
      <c r="P224" s="7">
        <f t="shared" si="37"/>
        <v>373.196848</v>
      </c>
      <c r="Q224" s="8">
        <f t="shared" si="5"/>
        <v>4</v>
      </c>
      <c r="R224" s="8">
        <f t="shared" si="6"/>
        <v>1865.98424</v>
      </c>
      <c r="S224" s="8">
        <f t="shared" si="7"/>
        <v>2.102517453</v>
      </c>
      <c r="T224" s="9">
        <f t="shared" si="8"/>
        <v>1.066276709</v>
      </c>
    </row>
    <row r="225">
      <c r="A225" s="10" t="s">
        <v>178</v>
      </c>
      <c r="B225" s="10" t="s">
        <v>179</v>
      </c>
      <c r="C225" s="10">
        <v>1960.0</v>
      </c>
      <c r="D225" s="10"/>
      <c r="E225" s="10" t="b">
        <v>1</v>
      </c>
      <c r="F225" s="10" t="b">
        <v>0</v>
      </c>
      <c r="G225" s="10">
        <v>330.0</v>
      </c>
      <c r="H225" s="10">
        <v>0.0</v>
      </c>
      <c r="I225" s="10">
        <v>675.0</v>
      </c>
      <c r="J225" s="10">
        <v>869.9</v>
      </c>
      <c r="K225" s="10">
        <v>289.0</v>
      </c>
      <c r="L225" s="10">
        <v>7.35</v>
      </c>
      <c r="M225" s="11">
        <f t="shared" si="1"/>
        <v>330</v>
      </c>
      <c r="N225" s="11">
        <f t="shared" si="2"/>
        <v>131.4149824</v>
      </c>
      <c r="O225" s="12">
        <f t="shared" si="3"/>
        <v>0.4208076073</v>
      </c>
      <c r="P225" s="13">
        <f t="shared" si="37"/>
        <v>366.0605376</v>
      </c>
      <c r="Q225" s="14">
        <f t="shared" si="5"/>
        <v>4</v>
      </c>
      <c r="R225" s="14">
        <f t="shared" si="6"/>
        <v>1830.302688</v>
      </c>
      <c r="S225" s="14">
        <f t="shared" si="7"/>
        <v>2.104038036</v>
      </c>
      <c r="T225" s="15">
        <f t="shared" si="8"/>
        <v>1.109274356</v>
      </c>
    </row>
    <row r="226">
      <c r="A226" s="4" t="s">
        <v>843</v>
      </c>
      <c r="B226" s="4" t="s">
        <v>270</v>
      </c>
      <c r="C226" s="17"/>
      <c r="D226" s="4"/>
      <c r="E226" s="4" t="b">
        <v>1</v>
      </c>
      <c r="F226" s="4" t="b">
        <v>0</v>
      </c>
      <c r="G226" s="17"/>
      <c r="H226" s="17"/>
      <c r="I226" s="4">
        <v>1100.0</v>
      </c>
      <c r="J226" s="4">
        <v>1137.6</v>
      </c>
      <c r="K226" s="4">
        <v>360.0</v>
      </c>
      <c r="L226" s="4">
        <v>14.7</v>
      </c>
      <c r="M226" s="5">
        <f t="shared" si="1"/>
        <v>0</v>
      </c>
      <c r="N226" s="5">
        <f t="shared" si="2"/>
        <v>105.4571964</v>
      </c>
      <c r="O226" s="6">
        <f t="shared" si="3"/>
        <v>0.4211963789</v>
      </c>
      <c r="P226" s="7">
        <f t="shared" si="37"/>
        <v>479.1530006</v>
      </c>
      <c r="Q226" s="8">
        <f t="shared" si="5"/>
        <v>4</v>
      </c>
      <c r="R226" s="8">
        <f t="shared" si="6"/>
        <v>2395.765003</v>
      </c>
      <c r="S226" s="8">
        <f t="shared" si="7"/>
        <v>2.105981895</v>
      </c>
      <c r="T226" s="9" t="str">
        <f t="shared" si="8"/>
        <v>#N/A</v>
      </c>
    </row>
    <row r="227">
      <c r="A227" s="10" t="s">
        <v>216</v>
      </c>
      <c r="B227" s="10" t="s">
        <v>217</v>
      </c>
      <c r="C227" s="10">
        <v>1961.0</v>
      </c>
      <c r="D227" s="10"/>
      <c r="E227" s="10" t="b">
        <v>1</v>
      </c>
      <c r="F227" s="10" t="b">
        <v>0</v>
      </c>
      <c r="G227" s="10">
        <v>350.0</v>
      </c>
      <c r="H227" s="10">
        <v>0.0</v>
      </c>
      <c r="I227" s="10">
        <v>760.0</v>
      </c>
      <c r="J227" s="10">
        <v>882.6</v>
      </c>
      <c r="K227" s="10">
        <v>293.0</v>
      </c>
      <c r="L227" s="10">
        <v>7.35</v>
      </c>
      <c r="M227" s="11">
        <f t="shared" si="1"/>
        <v>350</v>
      </c>
      <c r="N227" s="11">
        <f t="shared" si="2"/>
        <v>118.4212535</v>
      </c>
      <c r="O227" s="12">
        <f t="shared" si="3"/>
        <v>0.4228560135</v>
      </c>
      <c r="P227" s="13">
        <f t="shared" si="37"/>
        <v>373.2127175</v>
      </c>
      <c r="Q227" s="14">
        <f t="shared" si="5"/>
        <v>4</v>
      </c>
      <c r="R227" s="14">
        <f t="shared" si="6"/>
        <v>1866.063587</v>
      </c>
      <c r="S227" s="14">
        <f t="shared" si="7"/>
        <v>2.114280067</v>
      </c>
      <c r="T227" s="15">
        <f t="shared" si="8"/>
        <v>1.06632205</v>
      </c>
    </row>
    <row r="228">
      <c r="A228" s="4" t="s">
        <v>269</v>
      </c>
      <c r="B228" s="4" t="s">
        <v>270</v>
      </c>
      <c r="C228" s="4">
        <v>1964.0</v>
      </c>
      <c r="D228" s="4"/>
      <c r="E228" s="4" t="b">
        <v>1</v>
      </c>
      <c r="F228" s="4" t="b">
        <v>0</v>
      </c>
      <c r="G228" s="17"/>
      <c r="H228" s="4">
        <v>0.0</v>
      </c>
      <c r="I228" s="4">
        <v>1070.0</v>
      </c>
      <c r="J228" s="4">
        <v>1117.9</v>
      </c>
      <c r="K228" s="4">
        <v>318.0</v>
      </c>
      <c r="L228" s="4">
        <v>14.7</v>
      </c>
      <c r="M228" s="5">
        <f t="shared" si="1"/>
        <v>0</v>
      </c>
      <c r="N228" s="5">
        <f t="shared" si="2"/>
        <v>106.5365188</v>
      </c>
      <c r="O228" s="6">
        <f t="shared" si="3"/>
        <v>0.4234718652</v>
      </c>
      <c r="P228" s="7">
        <f t="shared" si="37"/>
        <v>473.3991981</v>
      </c>
      <c r="Q228" s="8">
        <f t="shared" si="5"/>
        <v>4</v>
      </c>
      <c r="R228" s="8">
        <f t="shared" si="6"/>
        <v>2366.99599</v>
      </c>
      <c r="S228" s="8">
        <f t="shared" si="7"/>
        <v>2.117359326</v>
      </c>
      <c r="T228" s="9" t="str">
        <f t="shared" si="8"/>
        <v>#N/A</v>
      </c>
    </row>
    <row r="229">
      <c r="A229" s="10" t="s">
        <v>118</v>
      </c>
      <c r="B229" s="10" t="s">
        <v>66</v>
      </c>
      <c r="C229" s="10">
        <v>1958.0</v>
      </c>
      <c r="D229" s="10"/>
      <c r="E229" s="10" t="b">
        <v>1</v>
      </c>
      <c r="F229" s="10" t="b">
        <v>0</v>
      </c>
      <c r="G229" s="10">
        <v>300.0</v>
      </c>
      <c r="H229" s="10">
        <v>1.0</v>
      </c>
      <c r="I229" s="16">
        <f>720*0.89</f>
        <v>640.8</v>
      </c>
      <c r="J229" s="10">
        <v>758.7</v>
      </c>
      <c r="K229" s="10">
        <v>282.0</v>
      </c>
      <c r="L229" s="10">
        <v>3.92</v>
      </c>
      <c r="M229" s="11">
        <f t="shared" si="1"/>
        <v>301</v>
      </c>
      <c r="N229" s="11">
        <f t="shared" si="2"/>
        <v>120.7332535</v>
      </c>
      <c r="O229" s="12">
        <f t="shared" si="3"/>
        <v>0.4239229777</v>
      </c>
      <c r="P229" s="13">
        <f t="shared" si="37"/>
        <v>321.6303632</v>
      </c>
      <c r="Q229" s="14">
        <f t="shared" si="5"/>
        <v>4</v>
      </c>
      <c r="R229" s="14">
        <f t="shared" si="6"/>
        <v>1608.151816</v>
      </c>
      <c r="S229" s="14">
        <f t="shared" si="7"/>
        <v>2.119614889</v>
      </c>
      <c r="T229" s="15">
        <f t="shared" si="8"/>
        <v>1.068539413</v>
      </c>
    </row>
    <row r="230">
      <c r="A230" s="4" t="s">
        <v>419</v>
      </c>
      <c r="B230" s="4" t="s">
        <v>420</v>
      </c>
      <c r="C230" s="4">
        <v>1975.0</v>
      </c>
      <c r="D230" s="4"/>
      <c r="E230" s="4" t="b">
        <v>1</v>
      </c>
      <c r="F230" s="4" t="b">
        <v>0</v>
      </c>
      <c r="G230" s="4">
        <v>445.0</v>
      </c>
      <c r="H230" s="4">
        <v>0.0</v>
      </c>
      <c r="I230" s="4">
        <v>870.0</v>
      </c>
      <c r="J230" s="4">
        <v>1130.7</v>
      </c>
      <c r="K230" s="4">
        <v>318.4</v>
      </c>
      <c r="L230" s="4">
        <v>20.59</v>
      </c>
      <c r="M230" s="5">
        <f t="shared" si="1"/>
        <v>445</v>
      </c>
      <c r="N230" s="5">
        <f t="shared" si="2"/>
        <v>132.5279447</v>
      </c>
      <c r="O230" s="6">
        <f t="shared" si="3"/>
        <v>0.4285506207</v>
      </c>
      <c r="P230" s="7">
        <f t="shared" si="37"/>
        <v>484.5621868</v>
      </c>
      <c r="Q230" s="8">
        <f t="shared" si="5"/>
        <v>4</v>
      </c>
      <c r="R230" s="8">
        <f t="shared" si="6"/>
        <v>2422.810934</v>
      </c>
      <c r="S230" s="8">
        <f t="shared" si="7"/>
        <v>2.142753104</v>
      </c>
      <c r="T230" s="9">
        <f t="shared" si="8"/>
        <v>1.088903791</v>
      </c>
    </row>
    <row r="231">
      <c r="A231" s="10" t="s">
        <v>162</v>
      </c>
      <c r="B231" s="10" t="s">
        <v>76</v>
      </c>
      <c r="C231" s="10">
        <v>1959.0</v>
      </c>
      <c r="D231" s="10"/>
      <c r="E231" s="10" t="b">
        <v>1</v>
      </c>
      <c r="F231" s="10" t="b">
        <v>0</v>
      </c>
      <c r="G231" s="10">
        <v>300.0</v>
      </c>
      <c r="H231" s="10">
        <v>30.0</v>
      </c>
      <c r="I231" s="10">
        <v>933.66</v>
      </c>
      <c r="J231" s="10">
        <v>782.886</v>
      </c>
      <c r="K231" s="10">
        <v>284.0</v>
      </c>
      <c r="L231" s="10">
        <v>3.65</v>
      </c>
      <c r="M231" s="11">
        <f t="shared" si="1"/>
        <v>330</v>
      </c>
      <c r="N231" s="11">
        <f t="shared" si="2"/>
        <v>85.50452464</v>
      </c>
      <c r="O231" s="12">
        <f t="shared" si="3"/>
        <v>0.4285754915</v>
      </c>
      <c r="P231" s="13">
        <f t="shared" si="37"/>
        <v>335.5257523</v>
      </c>
      <c r="Q231" s="14">
        <f t="shared" si="5"/>
        <v>4</v>
      </c>
      <c r="R231" s="14">
        <f t="shared" si="6"/>
        <v>1677.628761</v>
      </c>
      <c r="S231" s="14">
        <f t="shared" si="7"/>
        <v>2.142877458</v>
      </c>
      <c r="T231" s="15">
        <f t="shared" si="8"/>
        <v>1.016744704</v>
      </c>
    </row>
    <row r="232" hidden="1">
      <c r="A232" s="4" t="s">
        <v>559</v>
      </c>
      <c r="B232" s="4" t="s">
        <v>241</v>
      </c>
      <c r="C232" s="4">
        <v>1993.0</v>
      </c>
      <c r="D232" s="4" t="b">
        <v>1</v>
      </c>
      <c r="E232" s="4" t="b">
        <v>1</v>
      </c>
      <c r="F232" s="4" t="b">
        <v>0</v>
      </c>
      <c r="G232" s="4">
        <v>500.0</v>
      </c>
      <c r="H232" s="4">
        <v>1800.0</v>
      </c>
      <c r="I232" s="4">
        <v>167.0</v>
      </c>
      <c r="J232" s="4">
        <v>99.2</v>
      </c>
      <c r="K232" s="4">
        <v>450.5</v>
      </c>
      <c r="L232" s="4">
        <v>4.2</v>
      </c>
      <c r="M232" s="5">
        <f t="shared" si="1"/>
        <v>2300</v>
      </c>
      <c r="N232" s="5">
        <f t="shared" si="2"/>
        <v>60.57236409</v>
      </c>
      <c r="O232" s="6">
        <f t="shared" si="3"/>
        <v>8.382361837</v>
      </c>
      <c r="P232" s="7">
        <f t="shared" ref="P232:P235" si="38">0.9*(0.00015*I232*K232*L232+797)+0.1*(43.1*POW(I232,0.549))</f>
        <v>831.5302942</v>
      </c>
      <c r="Q232" s="8">
        <f t="shared" si="5"/>
        <v>4</v>
      </c>
      <c r="R232" s="8">
        <f t="shared" si="6"/>
        <v>4157.651471</v>
      </c>
      <c r="S232" s="8">
        <f t="shared" si="7"/>
        <v>41.91180919</v>
      </c>
      <c r="T232" s="9">
        <f t="shared" si="8"/>
        <v>0.3615349105</v>
      </c>
    </row>
    <row r="233" hidden="1">
      <c r="A233" s="10" t="s">
        <v>602</v>
      </c>
      <c r="B233" s="10" t="s">
        <v>241</v>
      </c>
      <c r="C233" s="10">
        <v>2000.0</v>
      </c>
      <c r="D233" s="10" t="b">
        <v>1</v>
      </c>
      <c r="E233" s="10" t="b">
        <v>1</v>
      </c>
      <c r="F233" s="10" t="b">
        <v>0</v>
      </c>
      <c r="G233" s="10">
        <v>500.0</v>
      </c>
      <c r="H233" s="10">
        <v>1200.0</v>
      </c>
      <c r="I233" s="10">
        <v>142.0</v>
      </c>
      <c r="J233" s="10">
        <v>97.9</v>
      </c>
      <c r="K233" s="10">
        <v>446.4</v>
      </c>
      <c r="L233" s="10">
        <v>4.2</v>
      </c>
      <c r="M233" s="11">
        <f t="shared" si="1"/>
        <v>1700</v>
      </c>
      <c r="N233" s="11">
        <f t="shared" si="2"/>
        <v>70.30296969</v>
      </c>
      <c r="O233" s="12">
        <f t="shared" si="3"/>
        <v>8.362795356</v>
      </c>
      <c r="P233" s="13">
        <f t="shared" si="38"/>
        <v>818.7176654</v>
      </c>
      <c r="Q233" s="14">
        <f t="shared" si="5"/>
        <v>4</v>
      </c>
      <c r="R233" s="14">
        <f t="shared" si="6"/>
        <v>4093.588327</v>
      </c>
      <c r="S233" s="14">
        <f t="shared" si="7"/>
        <v>41.81397678</v>
      </c>
      <c r="T233" s="15">
        <f t="shared" si="8"/>
        <v>0.4815986267</v>
      </c>
    </row>
    <row r="234" hidden="1">
      <c r="A234" s="4" t="s">
        <v>520</v>
      </c>
      <c r="B234" s="4" t="s">
        <v>521</v>
      </c>
      <c r="C234" s="4">
        <v>1986.0</v>
      </c>
      <c r="D234" s="4" t="b">
        <v>1</v>
      </c>
      <c r="E234" s="4" t="b">
        <v>1</v>
      </c>
      <c r="F234" s="4" t="b">
        <v>0</v>
      </c>
      <c r="G234" s="4">
        <v>2650.0</v>
      </c>
      <c r="H234" s="4">
        <v>0.0</v>
      </c>
      <c r="I234" s="4">
        <v>245.0</v>
      </c>
      <c r="J234" s="4">
        <v>102.9</v>
      </c>
      <c r="K234" s="4">
        <v>450.0</v>
      </c>
      <c r="L234" s="4">
        <v>3.65</v>
      </c>
      <c r="M234" s="5">
        <f t="shared" si="1"/>
        <v>2650</v>
      </c>
      <c r="N234" s="5">
        <f t="shared" si="2"/>
        <v>42.82808082</v>
      </c>
      <c r="O234" s="6">
        <f t="shared" si="3"/>
        <v>8.357240073</v>
      </c>
      <c r="P234" s="7">
        <f t="shared" si="38"/>
        <v>859.9600035</v>
      </c>
      <c r="Q234" s="8">
        <f t="shared" si="5"/>
        <v>4</v>
      </c>
      <c r="R234" s="8">
        <f t="shared" si="6"/>
        <v>4299.800017</v>
      </c>
      <c r="S234" s="8">
        <f t="shared" si="7"/>
        <v>41.78620036</v>
      </c>
      <c r="T234" s="9">
        <f t="shared" si="8"/>
        <v>0.3245132089</v>
      </c>
    </row>
    <row r="235" hidden="1">
      <c r="A235" s="10" t="s">
        <v>711</v>
      </c>
      <c r="B235" s="10" t="s">
        <v>241</v>
      </c>
      <c r="C235" s="10">
        <v>2014.0</v>
      </c>
      <c r="D235" s="10" t="b">
        <v>1</v>
      </c>
      <c r="E235" s="10" t="b">
        <v>1</v>
      </c>
      <c r="F235" s="10" t="b">
        <v>0</v>
      </c>
      <c r="G235" s="10">
        <v>500.0</v>
      </c>
      <c r="H235" s="10">
        <v>1000.0</v>
      </c>
      <c r="I235" s="10">
        <v>191.0</v>
      </c>
      <c r="J235" s="10">
        <v>101.85</v>
      </c>
      <c r="K235" s="10">
        <v>449.7</v>
      </c>
      <c r="L235" s="10">
        <v>4.36</v>
      </c>
      <c r="M235" s="11">
        <f t="shared" si="1"/>
        <v>1500</v>
      </c>
      <c r="N235" s="11">
        <f t="shared" si="2"/>
        <v>54.37596649</v>
      </c>
      <c r="O235" s="12">
        <f t="shared" si="3"/>
        <v>8.295581878</v>
      </c>
      <c r="P235" s="13">
        <f t="shared" si="38"/>
        <v>844.9050143</v>
      </c>
      <c r="Q235" s="14">
        <f t="shared" si="5"/>
        <v>4</v>
      </c>
      <c r="R235" s="14">
        <f t="shared" si="6"/>
        <v>4224.525071</v>
      </c>
      <c r="S235" s="14">
        <f t="shared" si="7"/>
        <v>41.47790939</v>
      </c>
      <c r="T235" s="15">
        <f t="shared" si="8"/>
        <v>0.5632700095</v>
      </c>
    </row>
    <row r="236">
      <c r="A236" s="4" t="s">
        <v>67</v>
      </c>
      <c r="B236" s="4" t="s">
        <v>66</v>
      </c>
      <c r="C236" s="4">
        <v>1956.0</v>
      </c>
      <c r="D236" s="4"/>
      <c r="E236" s="4" t="b">
        <v>1</v>
      </c>
      <c r="F236" s="4" t="b">
        <v>0</v>
      </c>
      <c r="G236" s="4">
        <v>300.0</v>
      </c>
      <c r="H236" s="4">
        <v>0.0</v>
      </c>
      <c r="I236" s="4">
        <v>720.0</v>
      </c>
      <c r="J236" s="4">
        <v>756.8</v>
      </c>
      <c r="K236" s="4">
        <v>278.0</v>
      </c>
      <c r="L236" s="4">
        <v>3.92</v>
      </c>
      <c r="M236" s="5">
        <f t="shared" si="1"/>
        <v>300</v>
      </c>
      <c r="N236" s="5">
        <f t="shared" si="2"/>
        <v>107.1835039</v>
      </c>
      <c r="O236" s="6">
        <f t="shared" si="3"/>
        <v>0.4288380291</v>
      </c>
      <c r="P236" s="7">
        <f t="shared" ref="P236:P251" si="39">0.2*(8.17*POW(I236*L236,0.46))+0.8*(0.252*J236+136)</f>
        <v>324.5446204</v>
      </c>
      <c r="Q236" s="8">
        <f t="shared" si="5"/>
        <v>4</v>
      </c>
      <c r="R236" s="8">
        <f t="shared" si="6"/>
        <v>1622.723102</v>
      </c>
      <c r="S236" s="8">
        <f t="shared" si="7"/>
        <v>2.144190145</v>
      </c>
      <c r="T236" s="9">
        <f t="shared" si="8"/>
        <v>1.081815401</v>
      </c>
    </row>
    <row r="237">
      <c r="A237" s="10" t="s">
        <v>197</v>
      </c>
      <c r="B237" s="10" t="s">
        <v>129</v>
      </c>
      <c r="C237" s="10">
        <v>1960.0</v>
      </c>
      <c r="D237" s="10"/>
      <c r="E237" s="10" t="b">
        <v>1</v>
      </c>
      <c r="F237" s="10" t="b">
        <v>0</v>
      </c>
      <c r="G237" s="10">
        <v>280.0</v>
      </c>
      <c r="H237" s="10">
        <v>-15.0</v>
      </c>
      <c r="I237" s="10">
        <v>945.3</v>
      </c>
      <c r="J237" s="10">
        <v>791.2</v>
      </c>
      <c r="K237" s="10">
        <v>284.0</v>
      </c>
      <c r="L237" s="10">
        <v>3.96</v>
      </c>
      <c r="M237" s="11">
        <f t="shared" si="1"/>
        <v>265</v>
      </c>
      <c r="N237" s="11">
        <f t="shared" si="2"/>
        <v>85.34851003</v>
      </c>
      <c r="O237" s="12">
        <f t="shared" si="3"/>
        <v>0.4300343504</v>
      </c>
      <c r="P237" s="13">
        <f t="shared" si="39"/>
        <v>340.2431781</v>
      </c>
      <c r="Q237" s="14">
        <f t="shared" si="5"/>
        <v>4</v>
      </c>
      <c r="R237" s="14">
        <f t="shared" si="6"/>
        <v>1701.21589</v>
      </c>
      <c r="S237" s="14">
        <f t="shared" si="7"/>
        <v>2.150171752</v>
      </c>
      <c r="T237" s="15">
        <f t="shared" si="8"/>
        <v>1.283936521</v>
      </c>
    </row>
    <row r="238">
      <c r="A238" s="4" t="s">
        <v>108</v>
      </c>
      <c r="B238" s="4" t="s">
        <v>69</v>
      </c>
      <c r="C238" s="4">
        <v>1957.0</v>
      </c>
      <c r="D238" s="4"/>
      <c r="E238" s="4" t="b">
        <v>1</v>
      </c>
      <c r="F238" s="4" t="b">
        <v>0</v>
      </c>
      <c r="G238" s="4">
        <v>200.0</v>
      </c>
      <c r="H238" s="4">
        <v>150.0</v>
      </c>
      <c r="I238" s="4">
        <v>625.0</v>
      </c>
      <c r="J238" s="4">
        <v>749.2</v>
      </c>
      <c r="K238" s="4">
        <v>255.0</v>
      </c>
      <c r="L238" s="4">
        <v>4.66</v>
      </c>
      <c r="M238" s="5">
        <f t="shared" si="1"/>
        <v>350</v>
      </c>
      <c r="N238" s="5">
        <f t="shared" si="2"/>
        <v>122.2354215</v>
      </c>
      <c r="O238" s="6">
        <f t="shared" si="3"/>
        <v>0.4323708998</v>
      </c>
      <c r="P238" s="7">
        <f t="shared" si="39"/>
        <v>323.9322781</v>
      </c>
      <c r="Q238" s="8">
        <f t="shared" si="5"/>
        <v>4</v>
      </c>
      <c r="R238" s="8">
        <f t="shared" si="6"/>
        <v>1619.661391</v>
      </c>
      <c r="S238" s="8">
        <f t="shared" si="7"/>
        <v>2.161854499</v>
      </c>
      <c r="T238" s="9">
        <f t="shared" si="8"/>
        <v>0.9255207946</v>
      </c>
    </row>
    <row r="239">
      <c r="A239" s="10" t="s">
        <v>159</v>
      </c>
      <c r="B239" s="10" t="s">
        <v>160</v>
      </c>
      <c r="C239" s="10">
        <v>1959.0</v>
      </c>
      <c r="D239" s="10"/>
      <c r="E239" s="10" t="b">
        <v>1</v>
      </c>
      <c r="F239" s="10" t="b">
        <v>0</v>
      </c>
      <c r="G239" s="10">
        <v>250.0</v>
      </c>
      <c r="H239" s="10">
        <v>0.0</v>
      </c>
      <c r="I239" s="10">
        <v>839.0</v>
      </c>
      <c r="J239" s="10">
        <v>765.95</v>
      </c>
      <c r="K239" s="10">
        <v>286.0</v>
      </c>
      <c r="L239" s="10">
        <v>4.05</v>
      </c>
      <c r="M239" s="11">
        <f t="shared" si="1"/>
        <v>250</v>
      </c>
      <c r="N239" s="11">
        <f t="shared" si="2"/>
        <v>93.09316222</v>
      </c>
      <c r="O239" s="12">
        <f t="shared" si="3"/>
        <v>0.4334737663</v>
      </c>
      <c r="P239" s="13">
        <f t="shared" si="39"/>
        <v>332.0192313</v>
      </c>
      <c r="Q239" s="14">
        <f t="shared" si="5"/>
        <v>4</v>
      </c>
      <c r="R239" s="14">
        <f t="shared" si="6"/>
        <v>1660.096156</v>
      </c>
      <c r="S239" s="14">
        <f t="shared" si="7"/>
        <v>2.167368831</v>
      </c>
      <c r="T239" s="15">
        <f t="shared" si="8"/>
        <v>1.328076925</v>
      </c>
    </row>
    <row r="240">
      <c r="A240" s="4" t="s">
        <v>126</v>
      </c>
      <c r="B240" s="4" t="s">
        <v>76</v>
      </c>
      <c r="C240" s="4">
        <v>1958.0</v>
      </c>
      <c r="D240" s="4"/>
      <c r="E240" s="4" t="b">
        <v>1</v>
      </c>
      <c r="F240" s="4" t="b">
        <v>0</v>
      </c>
      <c r="G240" s="4">
        <v>300.0</v>
      </c>
      <c r="H240" s="4">
        <v>1.0</v>
      </c>
      <c r="I240" s="4">
        <v>945.3</v>
      </c>
      <c r="J240" s="4">
        <v>766.345</v>
      </c>
      <c r="K240" s="4">
        <v>288.0</v>
      </c>
      <c r="L240" s="4">
        <v>3.61</v>
      </c>
      <c r="M240" s="5">
        <f t="shared" si="1"/>
        <v>301</v>
      </c>
      <c r="N240" s="5">
        <f t="shared" si="2"/>
        <v>82.66734571</v>
      </c>
      <c r="O240" s="6">
        <f t="shared" si="3"/>
        <v>0.4335312913</v>
      </c>
      <c r="P240" s="7">
        <f t="shared" si="39"/>
        <v>332.2345375</v>
      </c>
      <c r="Q240" s="8">
        <f t="shared" si="5"/>
        <v>4</v>
      </c>
      <c r="R240" s="8">
        <f t="shared" si="6"/>
        <v>1661.172687</v>
      </c>
      <c r="S240" s="8">
        <f t="shared" si="7"/>
        <v>2.167656457</v>
      </c>
      <c r="T240" s="9">
        <f t="shared" si="8"/>
        <v>1.103769227</v>
      </c>
    </row>
    <row r="241">
      <c r="A241" s="10" t="s">
        <v>664</v>
      </c>
      <c r="B241" s="10" t="s">
        <v>607</v>
      </c>
      <c r="C241" s="10">
        <v>2015.0</v>
      </c>
      <c r="D241" s="10"/>
      <c r="E241" s="10" t="b">
        <v>1</v>
      </c>
      <c r="F241" s="10" t="b">
        <v>0</v>
      </c>
      <c r="G241" s="10">
        <v>205.0</v>
      </c>
      <c r="H241" s="10">
        <v>-30.0</v>
      </c>
      <c r="I241" s="10">
        <v>470.0</v>
      </c>
      <c r="J241" s="10">
        <v>825.0</v>
      </c>
      <c r="K241" s="10">
        <v>311.0</v>
      </c>
      <c r="L241" s="10">
        <v>10.8</v>
      </c>
      <c r="M241" s="11">
        <f t="shared" si="1"/>
        <v>175</v>
      </c>
      <c r="N241" s="11">
        <f t="shared" si="2"/>
        <v>178.992739</v>
      </c>
      <c r="O241" s="12">
        <f t="shared" si="3"/>
        <v>0.4337873594</v>
      </c>
      <c r="P241" s="13">
        <f t="shared" si="39"/>
        <v>357.8745715</v>
      </c>
      <c r="Q241" s="14">
        <f t="shared" si="5"/>
        <v>4</v>
      </c>
      <c r="R241" s="14">
        <f t="shared" si="6"/>
        <v>1789.372858</v>
      </c>
      <c r="S241" s="14">
        <f t="shared" si="7"/>
        <v>2.168936797</v>
      </c>
      <c r="T241" s="15">
        <f t="shared" si="8"/>
        <v>2.044997552</v>
      </c>
    </row>
    <row r="242">
      <c r="A242" s="4" t="s">
        <v>166</v>
      </c>
      <c r="B242" s="4" t="s">
        <v>129</v>
      </c>
      <c r="C242" s="4">
        <v>1959.0</v>
      </c>
      <c r="D242" s="4"/>
      <c r="E242" s="4" t="b">
        <v>1</v>
      </c>
      <c r="F242" s="4" t="b">
        <v>0</v>
      </c>
      <c r="G242" s="4">
        <v>280.0</v>
      </c>
      <c r="H242" s="4">
        <v>1.0</v>
      </c>
      <c r="I242" s="4">
        <v>945.3</v>
      </c>
      <c r="J242" s="4">
        <v>763.0</v>
      </c>
      <c r="K242" s="4">
        <v>282.0</v>
      </c>
      <c r="L242" s="4">
        <v>3.6</v>
      </c>
      <c r="M242" s="5">
        <f t="shared" si="1"/>
        <v>281</v>
      </c>
      <c r="N242" s="5">
        <f t="shared" si="2"/>
        <v>82.30651309</v>
      </c>
      <c r="O242" s="6">
        <f t="shared" si="3"/>
        <v>0.434432863</v>
      </c>
      <c r="P242" s="7">
        <f t="shared" si="39"/>
        <v>331.4722745</v>
      </c>
      <c r="Q242" s="8">
        <f t="shared" si="5"/>
        <v>4</v>
      </c>
      <c r="R242" s="8">
        <f t="shared" si="6"/>
        <v>1657.361372</v>
      </c>
      <c r="S242" s="8">
        <f t="shared" si="7"/>
        <v>2.172164315</v>
      </c>
      <c r="T242" s="9">
        <f t="shared" si="8"/>
        <v>1.179616635</v>
      </c>
    </row>
    <row r="243">
      <c r="A243" s="10" t="s">
        <v>180</v>
      </c>
      <c r="B243" s="10" t="s">
        <v>69</v>
      </c>
      <c r="C243" s="10">
        <v>1960.0</v>
      </c>
      <c r="D243" s="10"/>
      <c r="E243" s="10" t="b">
        <v>1</v>
      </c>
      <c r="F243" s="10" t="b">
        <v>0</v>
      </c>
      <c r="G243" s="10">
        <v>200.0</v>
      </c>
      <c r="H243" s="10">
        <v>20.0</v>
      </c>
      <c r="I243" s="10">
        <v>622.0</v>
      </c>
      <c r="J243" s="10">
        <v>730.6</v>
      </c>
      <c r="K243" s="10">
        <v>264.0</v>
      </c>
      <c r="L243" s="10">
        <v>4.36</v>
      </c>
      <c r="M243" s="11">
        <f t="shared" si="1"/>
        <v>220</v>
      </c>
      <c r="N243" s="11">
        <f t="shared" si="2"/>
        <v>119.7756693</v>
      </c>
      <c r="O243" s="12">
        <f t="shared" si="3"/>
        <v>0.4354132344</v>
      </c>
      <c r="P243" s="13">
        <f t="shared" si="39"/>
        <v>318.1129091</v>
      </c>
      <c r="Q243" s="14">
        <f t="shared" si="5"/>
        <v>4</v>
      </c>
      <c r="R243" s="14">
        <f t="shared" si="6"/>
        <v>1590.564545</v>
      </c>
      <c r="S243" s="14">
        <f t="shared" si="7"/>
        <v>2.177066172</v>
      </c>
      <c r="T243" s="15">
        <f t="shared" si="8"/>
        <v>1.445967768</v>
      </c>
    </row>
    <row r="244">
      <c r="A244" s="4" t="s">
        <v>704</v>
      </c>
      <c r="B244" s="4" t="s">
        <v>607</v>
      </c>
      <c r="C244" s="4">
        <v>2013.0</v>
      </c>
      <c r="D244" s="4"/>
      <c r="E244" s="4" t="b">
        <v>1</v>
      </c>
      <c r="F244" s="4" t="b">
        <v>0</v>
      </c>
      <c r="G244" s="4">
        <v>205.0</v>
      </c>
      <c r="H244" s="4">
        <v>-5.0</v>
      </c>
      <c r="I244" s="4">
        <v>490.0</v>
      </c>
      <c r="J244" s="4">
        <v>805.0</v>
      </c>
      <c r="K244" s="4">
        <v>345.0</v>
      </c>
      <c r="L244" s="4">
        <v>9.72</v>
      </c>
      <c r="M244" s="5">
        <f t="shared" si="1"/>
        <v>200</v>
      </c>
      <c r="N244" s="5">
        <f t="shared" si="2"/>
        <v>167.5248059</v>
      </c>
      <c r="O244" s="6">
        <f t="shared" si="3"/>
        <v>0.4365879872</v>
      </c>
      <c r="P244" s="7">
        <f t="shared" si="39"/>
        <v>351.4533297</v>
      </c>
      <c r="Q244" s="8">
        <f t="shared" si="5"/>
        <v>4</v>
      </c>
      <c r="R244" s="8">
        <f t="shared" si="6"/>
        <v>1757.266649</v>
      </c>
      <c r="S244" s="8">
        <f t="shared" si="7"/>
        <v>2.182939936</v>
      </c>
      <c r="T244" s="9">
        <f t="shared" si="8"/>
        <v>1.757266649</v>
      </c>
    </row>
    <row r="245">
      <c r="A245" s="10" t="s">
        <v>158</v>
      </c>
      <c r="B245" s="10" t="s">
        <v>69</v>
      </c>
      <c r="C245" s="10">
        <v>1959.0</v>
      </c>
      <c r="D245" s="10"/>
      <c r="E245" s="10" t="b">
        <v>1</v>
      </c>
      <c r="F245" s="10" t="b">
        <v>0</v>
      </c>
      <c r="G245" s="10">
        <v>200.0</v>
      </c>
      <c r="H245" s="10">
        <v>20.0</v>
      </c>
      <c r="I245" s="10">
        <v>655.0</v>
      </c>
      <c r="J245" s="10">
        <v>730.2</v>
      </c>
      <c r="K245" s="10">
        <v>264.0</v>
      </c>
      <c r="L245" s="10">
        <v>4.36</v>
      </c>
      <c r="M245" s="11">
        <f t="shared" si="1"/>
        <v>220</v>
      </c>
      <c r="N245" s="11">
        <f t="shared" si="2"/>
        <v>113.6788972</v>
      </c>
      <c r="O245" s="12">
        <f t="shared" si="3"/>
        <v>0.4375854019</v>
      </c>
      <c r="P245" s="13">
        <f t="shared" si="39"/>
        <v>319.5248604</v>
      </c>
      <c r="Q245" s="14">
        <f t="shared" si="5"/>
        <v>4</v>
      </c>
      <c r="R245" s="14">
        <f t="shared" si="6"/>
        <v>1597.624302</v>
      </c>
      <c r="S245" s="14">
        <f t="shared" si="7"/>
        <v>2.187927009</v>
      </c>
      <c r="T245" s="15">
        <f t="shared" si="8"/>
        <v>1.452385729</v>
      </c>
    </row>
    <row r="246">
      <c r="A246" s="4" t="s">
        <v>842</v>
      </c>
      <c r="B246" s="4" t="s">
        <v>543</v>
      </c>
      <c r="C246" s="4"/>
      <c r="D246" s="4"/>
      <c r="E246" s="4" t="b">
        <v>1</v>
      </c>
      <c r="F246" s="4" t="b">
        <v>0</v>
      </c>
      <c r="G246" s="4">
        <v>500.0</v>
      </c>
      <c r="H246" s="17"/>
      <c r="I246" s="4">
        <v>876.0</v>
      </c>
      <c r="J246" s="4">
        <v>821.0</v>
      </c>
      <c r="K246" s="4">
        <v>292.9</v>
      </c>
      <c r="L246" s="4">
        <v>6.2</v>
      </c>
      <c r="M246" s="5">
        <f t="shared" si="1"/>
        <v>500</v>
      </c>
      <c r="N246" s="5">
        <f t="shared" si="2"/>
        <v>95.5692932</v>
      </c>
      <c r="O246" s="6">
        <f t="shared" si="3"/>
        <v>0.4381039846</v>
      </c>
      <c r="P246" s="7">
        <f t="shared" si="39"/>
        <v>359.6833713</v>
      </c>
      <c r="Q246" s="8">
        <f t="shared" si="5"/>
        <v>4</v>
      </c>
      <c r="R246" s="8">
        <f t="shared" si="6"/>
        <v>1798.416857</v>
      </c>
      <c r="S246" s="8">
        <f t="shared" si="7"/>
        <v>2.190519923</v>
      </c>
      <c r="T246" s="9">
        <f t="shared" si="8"/>
        <v>0.7193667427</v>
      </c>
    </row>
    <row r="247">
      <c r="A247" s="10" t="s">
        <v>147</v>
      </c>
      <c r="B247" s="10" t="s">
        <v>74</v>
      </c>
      <c r="C247" s="10">
        <v>1958.0</v>
      </c>
      <c r="D247" s="10"/>
      <c r="E247" s="10" t="b">
        <v>1</v>
      </c>
      <c r="F247" s="10" t="b">
        <v>0</v>
      </c>
      <c r="G247" s="10">
        <v>450.0</v>
      </c>
      <c r="H247" s="10">
        <v>0.0</v>
      </c>
      <c r="I247" s="10">
        <v>1250.0</v>
      </c>
      <c r="J247" s="10">
        <v>803.2</v>
      </c>
      <c r="K247" s="10">
        <v>315.0</v>
      </c>
      <c r="L247" s="10">
        <v>3.92</v>
      </c>
      <c r="M247" s="11">
        <f t="shared" si="1"/>
        <v>450</v>
      </c>
      <c r="N247" s="11">
        <f t="shared" si="2"/>
        <v>65.52288479</v>
      </c>
      <c r="O247" s="12">
        <f t="shared" si="3"/>
        <v>0.438430292</v>
      </c>
      <c r="P247" s="13">
        <f t="shared" si="39"/>
        <v>352.1472106</v>
      </c>
      <c r="Q247" s="14">
        <f t="shared" si="5"/>
        <v>4</v>
      </c>
      <c r="R247" s="14">
        <f t="shared" si="6"/>
        <v>1760.736053</v>
      </c>
      <c r="S247" s="14">
        <f t="shared" si="7"/>
        <v>2.19215146</v>
      </c>
      <c r="T247" s="15">
        <f t="shared" si="8"/>
        <v>0.7825493568</v>
      </c>
    </row>
    <row r="248">
      <c r="A248" s="4" t="s">
        <v>343</v>
      </c>
      <c r="B248" s="4" t="s">
        <v>169</v>
      </c>
      <c r="C248" s="4">
        <v>1967.0</v>
      </c>
      <c r="D248" s="4"/>
      <c r="E248" s="4" t="b">
        <v>1</v>
      </c>
      <c r="F248" s="4" t="b">
        <v>0</v>
      </c>
      <c r="G248" s="4">
        <v>300.0</v>
      </c>
      <c r="H248" s="4">
        <v>40.0</v>
      </c>
      <c r="I248" s="4">
        <v>886.0</v>
      </c>
      <c r="J248" s="4">
        <v>808.0</v>
      </c>
      <c r="K248" s="4">
        <v>292.7</v>
      </c>
      <c r="L248" s="4">
        <v>5.85</v>
      </c>
      <c r="M248" s="5">
        <f t="shared" si="1"/>
        <v>340</v>
      </c>
      <c r="N248" s="5">
        <f t="shared" si="2"/>
        <v>92.9944354</v>
      </c>
      <c r="O248" s="6">
        <f t="shared" si="3"/>
        <v>0.4396609328</v>
      </c>
      <c r="P248" s="7">
        <f t="shared" si="39"/>
        <v>355.2460337</v>
      </c>
      <c r="Q248" s="8">
        <f t="shared" si="5"/>
        <v>4</v>
      </c>
      <c r="R248" s="8">
        <f t="shared" si="6"/>
        <v>1776.230168</v>
      </c>
      <c r="S248" s="8">
        <f t="shared" si="7"/>
        <v>2.198304664</v>
      </c>
      <c r="T248" s="9">
        <f t="shared" si="8"/>
        <v>1.044841276</v>
      </c>
    </row>
    <row r="249">
      <c r="A249" s="10" t="s">
        <v>695</v>
      </c>
      <c r="B249" s="10" t="s">
        <v>543</v>
      </c>
      <c r="C249" s="10">
        <v>2010.0</v>
      </c>
      <c r="D249" s="10"/>
      <c r="E249" s="10" t="b">
        <v>1</v>
      </c>
      <c r="F249" s="10" t="b">
        <v>0</v>
      </c>
      <c r="G249" s="10">
        <v>500.0</v>
      </c>
      <c r="H249" s="10">
        <v>0.0</v>
      </c>
      <c r="I249" s="10">
        <v>905.0</v>
      </c>
      <c r="J249" s="10">
        <v>804.5</v>
      </c>
      <c r="K249" s="10">
        <v>301.9</v>
      </c>
      <c r="L249" s="10">
        <v>5.85</v>
      </c>
      <c r="M249" s="11">
        <f t="shared" si="1"/>
        <v>500</v>
      </c>
      <c r="N249" s="11">
        <f t="shared" si="2"/>
        <v>90.64770066</v>
      </c>
      <c r="O249" s="12">
        <f t="shared" si="3"/>
        <v>0.441715263</v>
      </c>
      <c r="P249" s="13">
        <f t="shared" si="39"/>
        <v>355.3599291</v>
      </c>
      <c r="Q249" s="14">
        <f t="shared" si="5"/>
        <v>4</v>
      </c>
      <c r="R249" s="14">
        <f t="shared" si="6"/>
        <v>1776.799646</v>
      </c>
      <c r="S249" s="14">
        <f t="shared" si="7"/>
        <v>2.208576315</v>
      </c>
      <c r="T249" s="15">
        <f t="shared" si="8"/>
        <v>0.7107198582</v>
      </c>
    </row>
    <row r="250">
      <c r="A250" s="4" t="s">
        <v>264</v>
      </c>
      <c r="B250" s="4" t="s">
        <v>169</v>
      </c>
      <c r="C250" s="4">
        <v>1963.0</v>
      </c>
      <c r="D250" s="4"/>
      <c r="E250" s="4" t="b">
        <v>1</v>
      </c>
      <c r="F250" s="4" t="b">
        <v>0</v>
      </c>
      <c r="G250" s="4">
        <v>300.0</v>
      </c>
      <c r="H250" s="4">
        <v>40.0</v>
      </c>
      <c r="I250" s="4">
        <v>886.0</v>
      </c>
      <c r="J250" s="4">
        <v>784.8</v>
      </c>
      <c r="K250" s="4">
        <v>290.7</v>
      </c>
      <c r="L250" s="4">
        <v>5.85</v>
      </c>
      <c r="M250" s="5">
        <f t="shared" si="1"/>
        <v>340</v>
      </c>
      <c r="N250" s="5">
        <f t="shared" si="2"/>
        <v>90.32429815</v>
      </c>
      <c r="O250" s="6">
        <f t="shared" si="3"/>
        <v>0.4466984119</v>
      </c>
      <c r="P250" s="7">
        <f t="shared" si="39"/>
        <v>350.5689137</v>
      </c>
      <c r="Q250" s="8">
        <f t="shared" si="5"/>
        <v>4</v>
      </c>
      <c r="R250" s="8">
        <f t="shared" si="6"/>
        <v>1752.844568</v>
      </c>
      <c r="S250" s="8">
        <f t="shared" si="7"/>
        <v>2.23349206</v>
      </c>
      <c r="T250" s="9">
        <f t="shared" si="8"/>
        <v>1.03108504</v>
      </c>
    </row>
    <row r="251">
      <c r="A251" s="10" t="s">
        <v>596</v>
      </c>
      <c r="B251" s="10" t="s">
        <v>543</v>
      </c>
      <c r="C251" s="10">
        <v>2004.0</v>
      </c>
      <c r="D251" s="10"/>
      <c r="E251" s="10" t="b">
        <v>1</v>
      </c>
      <c r="F251" s="10" t="b">
        <v>0</v>
      </c>
      <c r="G251" s="10">
        <v>500.0</v>
      </c>
      <c r="H251" s="10">
        <v>0.0</v>
      </c>
      <c r="I251" s="10">
        <v>876.0</v>
      </c>
      <c r="J251" s="10">
        <v>765.5</v>
      </c>
      <c r="K251" s="10">
        <v>289.7</v>
      </c>
      <c r="L251" s="10">
        <v>5.44</v>
      </c>
      <c r="M251" s="11">
        <f t="shared" si="1"/>
        <v>500</v>
      </c>
      <c r="N251" s="11">
        <f t="shared" si="2"/>
        <v>89.10876241</v>
      </c>
      <c r="O251" s="12">
        <f t="shared" si="3"/>
        <v>0.4487401932</v>
      </c>
      <c r="P251" s="13">
        <f t="shared" si="39"/>
        <v>343.5106179</v>
      </c>
      <c r="Q251" s="14">
        <f t="shared" si="5"/>
        <v>4</v>
      </c>
      <c r="R251" s="14">
        <f t="shared" si="6"/>
        <v>1717.553089</v>
      </c>
      <c r="S251" s="14">
        <f t="shared" si="7"/>
        <v>2.243700966</v>
      </c>
      <c r="T251" s="15">
        <f t="shared" si="8"/>
        <v>0.6870212358</v>
      </c>
    </row>
    <row r="252" hidden="1">
      <c r="A252" s="4" t="s">
        <v>418</v>
      </c>
      <c r="B252" s="4" t="s">
        <v>241</v>
      </c>
      <c r="C252" s="4">
        <v>1972.0</v>
      </c>
      <c r="D252" s="4" t="b">
        <v>1</v>
      </c>
      <c r="E252" s="4" t="b">
        <v>1</v>
      </c>
      <c r="F252" s="4" t="b">
        <v>0</v>
      </c>
      <c r="G252" s="4">
        <v>500.0</v>
      </c>
      <c r="H252" s="4">
        <v>400.0</v>
      </c>
      <c r="I252" s="4">
        <v>205.0</v>
      </c>
      <c r="J252" s="4">
        <v>101.0</v>
      </c>
      <c r="K252" s="4">
        <v>424.0</v>
      </c>
      <c r="L252" s="4">
        <v>2.72</v>
      </c>
      <c r="M252" s="5">
        <f t="shared" si="1"/>
        <v>900</v>
      </c>
      <c r="N252" s="5">
        <f t="shared" si="2"/>
        <v>50.23967669</v>
      </c>
      <c r="O252" s="6">
        <f t="shared" si="3"/>
        <v>8.211055304</v>
      </c>
      <c r="P252" s="7">
        <f t="shared" ref="P252:P257" si="40">0.9*(0.00015*I252*K252*L252+797)+0.1*(43.1*POW(I252,0.549))</f>
        <v>829.3165857</v>
      </c>
      <c r="Q252" s="8">
        <f t="shared" si="5"/>
        <v>4</v>
      </c>
      <c r="R252" s="8">
        <f t="shared" si="6"/>
        <v>4146.582929</v>
      </c>
      <c r="S252" s="8">
        <f t="shared" si="7"/>
        <v>41.05527652</v>
      </c>
      <c r="T252" s="9">
        <f t="shared" si="8"/>
        <v>0.921462873</v>
      </c>
    </row>
    <row r="253" hidden="1">
      <c r="A253" s="10" t="s">
        <v>589</v>
      </c>
      <c r="B253" s="10" t="s">
        <v>241</v>
      </c>
      <c r="C253" s="10">
        <v>1998.0</v>
      </c>
      <c r="D253" s="10" t="b">
        <v>1</v>
      </c>
      <c r="E253" s="10" t="b">
        <v>1</v>
      </c>
      <c r="F253" s="10" t="b">
        <v>0</v>
      </c>
      <c r="G253" s="10">
        <v>500.0</v>
      </c>
      <c r="H253" s="10">
        <v>2800.0</v>
      </c>
      <c r="I253" s="10">
        <v>277.0</v>
      </c>
      <c r="J253" s="10">
        <v>110.1</v>
      </c>
      <c r="K253" s="10">
        <v>465.5</v>
      </c>
      <c r="L253" s="10">
        <v>4.44</v>
      </c>
      <c r="M253" s="11">
        <f t="shared" si="1"/>
        <v>3300</v>
      </c>
      <c r="N253" s="11">
        <f t="shared" si="2"/>
        <v>40.53095838</v>
      </c>
      <c r="O253" s="12">
        <f t="shared" si="3"/>
        <v>8.075218183</v>
      </c>
      <c r="P253" s="13">
        <f t="shared" si="40"/>
        <v>889.081522</v>
      </c>
      <c r="Q253" s="14">
        <f t="shared" si="5"/>
        <v>4</v>
      </c>
      <c r="R253" s="14">
        <f t="shared" si="6"/>
        <v>4445.40761</v>
      </c>
      <c r="S253" s="14">
        <f t="shared" si="7"/>
        <v>40.37609092</v>
      </c>
      <c r="T253" s="15">
        <f t="shared" si="8"/>
        <v>0.269418643</v>
      </c>
    </row>
    <row r="254" hidden="1">
      <c r="A254" s="4" t="s">
        <v>751</v>
      </c>
      <c r="B254" s="4" t="s">
        <v>241</v>
      </c>
      <c r="C254" s="4">
        <v>2021.0</v>
      </c>
      <c r="D254" s="4" t="b">
        <v>1</v>
      </c>
      <c r="E254" s="4" t="b">
        <v>1</v>
      </c>
      <c r="F254" s="4" t="b">
        <v>0</v>
      </c>
      <c r="G254" s="4">
        <v>500.0</v>
      </c>
      <c r="H254" s="4">
        <v>1100.0</v>
      </c>
      <c r="I254" s="4">
        <v>277.0</v>
      </c>
      <c r="J254" s="4">
        <v>111.2</v>
      </c>
      <c r="K254" s="4">
        <v>465.5</v>
      </c>
      <c r="L254" s="4">
        <v>4.44</v>
      </c>
      <c r="M254" s="5">
        <f t="shared" si="1"/>
        <v>1600</v>
      </c>
      <c r="N254" s="5">
        <f t="shared" si="2"/>
        <v>40.93589984</v>
      </c>
      <c r="O254" s="6">
        <f t="shared" si="3"/>
        <v>7.995337428</v>
      </c>
      <c r="P254" s="7">
        <f t="shared" si="40"/>
        <v>889.081522</v>
      </c>
      <c r="Q254" s="8">
        <f t="shared" si="5"/>
        <v>4</v>
      </c>
      <c r="R254" s="8">
        <f t="shared" si="6"/>
        <v>4445.40761</v>
      </c>
      <c r="S254" s="8">
        <f t="shared" si="7"/>
        <v>39.97668714</v>
      </c>
      <c r="T254" s="9">
        <f t="shared" si="8"/>
        <v>0.5556759512</v>
      </c>
    </row>
    <row r="255" hidden="1">
      <c r="A255" s="10" t="s">
        <v>716</v>
      </c>
      <c r="B255" s="10" t="s">
        <v>241</v>
      </c>
      <c r="C255" s="10">
        <v>2017.0</v>
      </c>
      <c r="D255" s="10" t="b">
        <v>1</v>
      </c>
      <c r="E255" s="10" t="b">
        <v>1</v>
      </c>
      <c r="F255" s="10" t="b">
        <v>0</v>
      </c>
      <c r="G255" s="10">
        <v>500.0</v>
      </c>
      <c r="H255" s="10">
        <v>1500.0</v>
      </c>
      <c r="I255" s="10">
        <v>256.0</v>
      </c>
      <c r="J255" s="10">
        <v>110.0</v>
      </c>
      <c r="K255" s="10">
        <v>465.0</v>
      </c>
      <c r="L255" s="10">
        <v>4.44</v>
      </c>
      <c r="M255" s="11">
        <f t="shared" si="1"/>
        <v>2000</v>
      </c>
      <c r="N255" s="11">
        <f t="shared" si="2"/>
        <v>43.8159309</v>
      </c>
      <c r="O255" s="12">
        <f t="shared" si="3"/>
        <v>7.992206037</v>
      </c>
      <c r="P255" s="13">
        <f t="shared" si="40"/>
        <v>879.1426641</v>
      </c>
      <c r="Q255" s="14">
        <f t="shared" si="5"/>
        <v>4</v>
      </c>
      <c r="R255" s="14">
        <f t="shared" si="6"/>
        <v>4395.713321</v>
      </c>
      <c r="S255" s="14">
        <f t="shared" si="7"/>
        <v>39.96103019</v>
      </c>
      <c r="T255" s="15">
        <f t="shared" si="8"/>
        <v>0.4395713321</v>
      </c>
    </row>
    <row r="256" hidden="1">
      <c r="A256" s="4" t="s">
        <v>757</v>
      </c>
      <c r="B256" s="4" t="s">
        <v>241</v>
      </c>
      <c r="C256" s="4">
        <v>2024.0</v>
      </c>
      <c r="D256" s="4" t="b">
        <v>1</v>
      </c>
      <c r="E256" s="4" t="b">
        <v>1</v>
      </c>
      <c r="F256" s="4" t="b">
        <v>0</v>
      </c>
      <c r="G256" s="4">
        <v>500.0</v>
      </c>
      <c r="H256" s="4">
        <v>1100.0</v>
      </c>
      <c r="I256" s="4">
        <v>230.0</v>
      </c>
      <c r="J256" s="4">
        <v>108.5</v>
      </c>
      <c r="K256" s="4">
        <v>460.1</v>
      </c>
      <c r="L256" s="4">
        <v>4.44</v>
      </c>
      <c r="M256" s="5">
        <f t="shared" si="1"/>
        <v>1600</v>
      </c>
      <c r="N256" s="5">
        <f t="shared" si="2"/>
        <v>48.10400382</v>
      </c>
      <c r="O256" s="6">
        <f t="shared" si="3"/>
        <v>7.982057642</v>
      </c>
      <c r="P256" s="7">
        <f t="shared" si="40"/>
        <v>866.0532542</v>
      </c>
      <c r="Q256" s="8">
        <f t="shared" si="5"/>
        <v>4</v>
      </c>
      <c r="R256" s="8">
        <f t="shared" si="6"/>
        <v>4330.266271</v>
      </c>
      <c r="S256" s="8">
        <f t="shared" si="7"/>
        <v>39.91028821</v>
      </c>
      <c r="T256" s="9">
        <f t="shared" si="8"/>
        <v>0.5412832838</v>
      </c>
    </row>
    <row r="257" hidden="1">
      <c r="A257" s="10" t="s">
        <v>750</v>
      </c>
      <c r="B257" s="10" t="s">
        <v>241</v>
      </c>
      <c r="C257" s="10">
        <v>2021.0</v>
      </c>
      <c r="D257" s="10" t="b">
        <v>1</v>
      </c>
      <c r="E257" s="10" t="b">
        <v>1</v>
      </c>
      <c r="F257" s="10" t="b">
        <v>0</v>
      </c>
      <c r="G257" s="10">
        <v>500.0</v>
      </c>
      <c r="H257" s="10">
        <v>1000.0</v>
      </c>
      <c r="I257" s="10">
        <v>188.0</v>
      </c>
      <c r="J257" s="10">
        <v>105.9</v>
      </c>
      <c r="K257" s="10">
        <v>453.8</v>
      </c>
      <c r="L257" s="10">
        <v>4.36</v>
      </c>
      <c r="M257" s="11">
        <f t="shared" si="1"/>
        <v>1500</v>
      </c>
      <c r="N257" s="11">
        <f t="shared" si="2"/>
        <v>57.44039715</v>
      </c>
      <c r="O257" s="12">
        <f t="shared" si="3"/>
        <v>7.968818348</v>
      </c>
      <c r="P257" s="13">
        <f t="shared" si="40"/>
        <v>843.897863</v>
      </c>
      <c r="Q257" s="14">
        <f t="shared" si="5"/>
        <v>4</v>
      </c>
      <c r="R257" s="14">
        <f t="shared" si="6"/>
        <v>4219.489315</v>
      </c>
      <c r="S257" s="14">
        <f t="shared" si="7"/>
        <v>39.84409174</v>
      </c>
      <c r="T257" s="15">
        <f t="shared" si="8"/>
        <v>0.5625985753</v>
      </c>
    </row>
    <row r="258">
      <c r="A258" s="4" t="s">
        <v>328</v>
      </c>
      <c r="B258" s="4" t="s">
        <v>169</v>
      </c>
      <c r="C258" s="4">
        <v>1967.0</v>
      </c>
      <c r="D258" s="4"/>
      <c r="E258" s="4" t="b">
        <v>1</v>
      </c>
      <c r="F258" s="4" t="b">
        <v>0</v>
      </c>
      <c r="G258" s="4">
        <v>300.0</v>
      </c>
      <c r="H258" s="4">
        <v>20.0</v>
      </c>
      <c r="I258" s="4">
        <v>826.0</v>
      </c>
      <c r="J258" s="4">
        <v>760.0</v>
      </c>
      <c r="K258" s="4">
        <v>278.5</v>
      </c>
      <c r="L258" s="4">
        <v>5.85</v>
      </c>
      <c r="M258" s="5">
        <f t="shared" si="1"/>
        <v>320</v>
      </c>
      <c r="N258" s="5">
        <f t="shared" si="2"/>
        <v>93.82376751</v>
      </c>
      <c r="O258" s="6">
        <f t="shared" si="3"/>
        <v>0.4512067462</v>
      </c>
      <c r="P258" s="7">
        <f>0.2*(8.17*POW(I258*L258,0.46))+0.8*(0.252*J258+136)</f>
        <v>342.9171271</v>
      </c>
      <c r="Q258" s="8">
        <f t="shared" si="5"/>
        <v>4</v>
      </c>
      <c r="R258" s="8">
        <f t="shared" si="6"/>
        <v>1714.585636</v>
      </c>
      <c r="S258" s="8">
        <f t="shared" si="7"/>
        <v>2.256033731</v>
      </c>
      <c r="T258" s="9">
        <f t="shared" si="8"/>
        <v>1.071616022</v>
      </c>
    </row>
    <row r="259" hidden="1">
      <c r="A259" s="10" t="s">
        <v>366</v>
      </c>
      <c r="B259" s="10" t="s">
        <v>366</v>
      </c>
      <c r="C259" s="10">
        <v>1962.0</v>
      </c>
      <c r="D259" s="10"/>
      <c r="E259" s="10" t="b">
        <v>0</v>
      </c>
      <c r="F259" s="10" t="b">
        <v>1</v>
      </c>
      <c r="G259" s="10">
        <v>750.0</v>
      </c>
      <c r="H259" s="10">
        <v>0.0</v>
      </c>
      <c r="I259" s="10">
        <v>2292.0</v>
      </c>
      <c r="J259" s="10">
        <v>876.0</v>
      </c>
      <c r="K259" s="10">
        <v>262.0</v>
      </c>
      <c r="L259" s="16"/>
      <c r="M259" s="11">
        <f t="shared" si="1"/>
        <v>750</v>
      </c>
      <c r="N259" s="11">
        <f t="shared" si="2"/>
        <v>38.97344677</v>
      </c>
      <c r="O259" s="12">
        <f t="shared" si="3"/>
        <v>0.6567656036</v>
      </c>
      <c r="P259" s="13">
        <f>0.2*(8.17*POW(I259*L259,0.46))+0.8*(0.146*POW(I259*K259,0.639))</f>
        <v>575.3266688</v>
      </c>
      <c r="Q259" s="14">
        <f t="shared" si="5"/>
        <v>1.05</v>
      </c>
      <c r="R259" s="14">
        <f t="shared" si="6"/>
        <v>1179.419671</v>
      </c>
      <c r="S259" s="14">
        <f t="shared" si="7"/>
        <v>1.346369487</v>
      </c>
      <c r="T259" s="15">
        <f t="shared" si="8"/>
        <v>0.767102225</v>
      </c>
    </row>
    <row r="260" hidden="1">
      <c r="A260" s="4" t="s">
        <v>566</v>
      </c>
      <c r="B260" s="4" t="s">
        <v>521</v>
      </c>
      <c r="C260" s="4">
        <v>1994.0</v>
      </c>
      <c r="D260" s="4" t="b">
        <v>1</v>
      </c>
      <c r="E260" s="4" t="b">
        <v>1</v>
      </c>
      <c r="F260" s="4" t="b">
        <v>0</v>
      </c>
      <c r="G260" s="4">
        <v>2650.0</v>
      </c>
      <c r="H260" s="4">
        <v>500.0</v>
      </c>
      <c r="I260" s="4">
        <v>248.0</v>
      </c>
      <c r="J260" s="4">
        <v>121.5</v>
      </c>
      <c r="K260" s="4">
        <v>452.0</v>
      </c>
      <c r="L260" s="4">
        <v>3.98</v>
      </c>
      <c r="M260" s="5">
        <f t="shared" si="1"/>
        <v>3150</v>
      </c>
      <c r="N260" s="5">
        <f t="shared" si="2"/>
        <v>49.95787077</v>
      </c>
      <c r="O260" s="6">
        <f t="shared" si="3"/>
        <v>7.131322549</v>
      </c>
      <c r="P260" s="7">
        <f t="shared" ref="P260:P263" si="41">0.9*(0.00015*I260*K260*L260+797)+0.1*(43.1*POW(I260,0.549))</f>
        <v>866.4556897</v>
      </c>
      <c r="Q260" s="8">
        <f t="shared" si="5"/>
        <v>4</v>
      </c>
      <c r="R260" s="8">
        <f t="shared" si="6"/>
        <v>4332.278448</v>
      </c>
      <c r="S260" s="8">
        <f t="shared" si="7"/>
        <v>35.65661274</v>
      </c>
      <c r="T260" s="9">
        <f t="shared" si="8"/>
        <v>0.2750652983</v>
      </c>
    </row>
    <row r="261" hidden="1">
      <c r="A261" s="10" t="s">
        <v>691</v>
      </c>
      <c r="B261" s="10" t="s">
        <v>692</v>
      </c>
      <c r="C261" s="10">
        <v>2009.0</v>
      </c>
      <c r="D261" s="10" t="b">
        <v>1</v>
      </c>
      <c r="E261" s="10" t="b">
        <v>1</v>
      </c>
      <c r="F261" s="10" t="b">
        <v>0</v>
      </c>
      <c r="G261" s="10">
        <v>585.0</v>
      </c>
      <c r="H261" s="10">
        <v>0.0</v>
      </c>
      <c r="I261" s="10">
        <v>345.0</v>
      </c>
      <c r="J261" s="10">
        <v>155.7</v>
      </c>
      <c r="K261" s="10">
        <v>468.0</v>
      </c>
      <c r="L261" s="10">
        <v>10.34</v>
      </c>
      <c r="M261" s="11">
        <f t="shared" si="1"/>
        <v>585</v>
      </c>
      <c r="N261" s="11">
        <f t="shared" si="2"/>
        <v>46.02023591</v>
      </c>
      <c r="O261" s="12">
        <f t="shared" si="3"/>
        <v>6.73909942</v>
      </c>
      <c r="P261" s="13">
        <f t="shared" si="41"/>
        <v>1049.27778</v>
      </c>
      <c r="Q261" s="14">
        <f t="shared" si="5"/>
        <v>4</v>
      </c>
      <c r="R261" s="14">
        <f t="shared" si="6"/>
        <v>5246.388898</v>
      </c>
      <c r="S261" s="14">
        <f t="shared" si="7"/>
        <v>33.6954971</v>
      </c>
      <c r="T261" s="15">
        <f t="shared" si="8"/>
        <v>1.79363723</v>
      </c>
    </row>
    <row r="262" hidden="1">
      <c r="A262" s="4" t="s">
        <v>753</v>
      </c>
      <c r="B262" s="4" t="s">
        <v>521</v>
      </c>
      <c r="C262" s="4">
        <v>2022.0</v>
      </c>
      <c r="D262" s="4" t="b">
        <v>1</v>
      </c>
      <c r="E262" s="4" t="b">
        <v>1</v>
      </c>
      <c r="F262" s="4" t="b">
        <v>0</v>
      </c>
      <c r="G262" s="4">
        <v>2650.0</v>
      </c>
      <c r="H262" s="4">
        <v>-1000.0</v>
      </c>
      <c r="I262" s="4">
        <v>303.0</v>
      </c>
      <c r="J262" s="4">
        <v>137.2</v>
      </c>
      <c r="K262" s="4">
        <v>448.0</v>
      </c>
      <c r="L262" s="4">
        <v>3.61</v>
      </c>
      <c r="M262" s="5">
        <f t="shared" si="1"/>
        <v>1650</v>
      </c>
      <c r="N262" s="5">
        <f t="shared" si="2"/>
        <v>46.17328845</v>
      </c>
      <c r="O262" s="6">
        <f t="shared" si="3"/>
        <v>6.433806613</v>
      </c>
      <c r="P262" s="7">
        <f t="shared" si="41"/>
        <v>882.7182673</v>
      </c>
      <c r="Q262" s="8">
        <f t="shared" si="5"/>
        <v>4</v>
      </c>
      <c r="R262" s="8">
        <f t="shared" si="6"/>
        <v>4413.591337</v>
      </c>
      <c r="S262" s="8">
        <f t="shared" si="7"/>
        <v>32.16903307</v>
      </c>
      <c r="T262" s="9">
        <f t="shared" si="8"/>
        <v>0.5349807681</v>
      </c>
    </row>
    <row r="263" hidden="1">
      <c r="A263" s="10" t="s">
        <v>688</v>
      </c>
      <c r="B263" s="10" t="s">
        <v>521</v>
      </c>
      <c r="C263" s="10">
        <v>2009.0</v>
      </c>
      <c r="D263" s="10" t="b">
        <v>1</v>
      </c>
      <c r="E263" s="10" t="b">
        <v>1</v>
      </c>
      <c r="F263" s="10" t="b">
        <v>0</v>
      </c>
      <c r="G263" s="10">
        <v>2650.0</v>
      </c>
      <c r="H263" s="10">
        <v>-650.0</v>
      </c>
      <c r="I263" s="10">
        <v>298.0</v>
      </c>
      <c r="J263" s="10">
        <v>137.2</v>
      </c>
      <c r="K263" s="10">
        <v>446.8</v>
      </c>
      <c r="L263" s="10">
        <v>3.58</v>
      </c>
      <c r="M263" s="11">
        <f t="shared" si="1"/>
        <v>2000</v>
      </c>
      <c r="N263" s="11">
        <f t="shared" si="2"/>
        <v>46.94800806</v>
      </c>
      <c r="O263" s="12">
        <f t="shared" si="3"/>
        <v>6.414070285</v>
      </c>
      <c r="P263" s="13">
        <f t="shared" si="41"/>
        <v>880.0104431</v>
      </c>
      <c r="Q263" s="14">
        <f t="shared" si="5"/>
        <v>4</v>
      </c>
      <c r="R263" s="14">
        <f t="shared" si="6"/>
        <v>4400.052215</v>
      </c>
      <c r="S263" s="14">
        <f t="shared" si="7"/>
        <v>32.07035142</v>
      </c>
      <c r="T263" s="15">
        <f t="shared" si="8"/>
        <v>0.4400052215</v>
      </c>
    </row>
    <row r="264">
      <c r="A264" s="4" t="s">
        <v>327</v>
      </c>
      <c r="B264" s="4" t="s">
        <v>169</v>
      </c>
      <c r="C264" s="4">
        <v>1967.0</v>
      </c>
      <c r="D264" s="4"/>
      <c r="E264" s="4" t="b">
        <v>1</v>
      </c>
      <c r="F264" s="4" t="b">
        <v>0</v>
      </c>
      <c r="G264" s="4">
        <v>300.0</v>
      </c>
      <c r="H264" s="4">
        <v>5.0</v>
      </c>
      <c r="I264" s="4">
        <v>826.0</v>
      </c>
      <c r="J264" s="4">
        <v>760.0</v>
      </c>
      <c r="K264" s="4">
        <v>278.3</v>
      </c>
      <c r="L264" s="4">
        <v>5.85</v>
      </c>
      <c r="M264" s="5">
        <f t="shared" si="1"/>
        <v>305</v>
      </c>
      <c r="N264" s="5">
        <f t="shared" si="2"/>
        <v>93.82376751</v>
      </c>
      <c r="O264" s="6">
        <f t="shared" si="3"/>
        <v>0.4512067462</v>
      </c>
      <c r="P264" s="7">
        <f t="shared" ref="P264:P278" si="42">0.2*(8.17*POW(I264*L264,0.46))+0.8*(0.252*J264+136)</f>
        <v>342.9171271</v>
      </c>
      <c r="Q264" s="8">
        <f t="shared" si="5"/>
        <v>4</v>
      </c>
      <c r="R264" s="8">
        <f t="shared" si="6"/>
        <v>1714.585636</v>
      </c>
      <c r="S264" s="8">
        <f t="shared" si="7"/>
        <v>2.256033731</v>
      </c>
      <c r="T264" s="9">
        <f t="shared" si="8"/>
        <v>1.12431845</v>
      </c>
    </row>
    <row r="265">
      <c r="A265" s="10" t="s">
        <v>658</v>
      </c>
      <c r="B265" s="10" t="s">
        <v>607</v>
      </c>
      <c r="C265" s="10">
        <v>2013.0</v>
      </c>
      <c r="D265" s="10"/>
      <c r="E265" s="10" t="b">
        <v>1</v>
      </c>
      <c r="F265" s="10" t="b">
        <v>0</v>
      </c>
      <c r="G265" s="10">
        <v>205.0</v>
      </c>
      <c r="H265" s="10">
        <v>-30.0</v>
      </c>
      <c r="I265" s="10">
        <v>470.0</v>
      </c>
      <c r="J265" s="10">
        <v>742.4</v>
      </c>
      <c r="K265" s="10">
        <v>311.0</v>
      </c>
      <c r="L265" s="10">
        <v>9.72</v>
      </c>
      <c r="M265" s="11">
        <f t="shared" si="1"/>
        <v>175</v>
      </c>
      <c r="N265" s="11">
        <f t="shared" si="2"/>
        <v>161.071769</v>
      </c>
      <c r="O265" s="12">
        <f t="shared" si="3"/>
        <v>0.4543470949</v>
      </c>
      <c r="P265" s="13">
        <f t="shared" si="42"/>
        <v>337.3072833</v>
      </c>
      <c r="Q265" s="14">
        <f t="shared" si="5"/>
        <v>4</v>
      </c>
      <c r="R265" s="14">
        <f t="shared" si="6"/>
        <v>1686.536416</v>
      </c>
      <c r="S265" s="14">
        <f t="shared" si="7"/>
        <v>2.271735474</v>
      </c>
      <c r="T265" s="15">
        <f t="shared" si="8"/>
        <v>1.92747019</v>
      </c>
    </row>
    <row r="266">
      <c r="A266" s="4" t="s">
        <v>263</v>
      </c>
      <c r="B266" s="4" t="s">
        <v>169</v>
      </c>
      <c r="C266" s="4">
        <v>1963.0</v>
      </c>
      <c r="D266" s="4"/>
      <c r="E266" s="4" t="b">
        <v>1</v>
      </c>
      <c r="F266" s="4" t="b">
        <v>0</v>
      </c>
      <c r="G266" s="4">
        <v>300.0</v>
      </c>
      <c r="H266" s="4">
        <v>20.0</v>
      </c>
      <c r="I266" s="4">
        <v>826.0</v>
      </c>
      <c r="J266" s="4">
        <v>748.2</v>
      </c>
      <c r="K266" s="4">
        <v>278.5</v>
      </c>
      <c r="L266" s="4">
        <v>5.85</v>
      </c>
      <c r="M266" s="5">
        <f t="shared" si="1"/>
        <v>320</v>
      </c>
      <c r="N266" s="5">
        <f t="shared" si="2"/>
        <v>92.36703006</v>
      </c>
      <c r="O266" s="6">
        <f t="shared" si="3"/>
        <v>0.4551433402</v>
      </c>
      <c r="P266" s="7">
        <f t="shared" si="42"/>
        <v>340.5382471</v>
      </c>
      <c r="Q266" s="8">
        <f t="shared" si="5"/>
        <v>4</v>
      </c>
      <c r="R266" s="8">
        <f t="shared" si="6"/>
        <v>1702.691236</v>
      </c>
      <c r="S266" s="8">
        <f t="shared" si="7"/>
        <v>2.275716701</v>
      </c>
      <c r="T266" s="9">
        <f t="shared" si="8"/>
        <v>1.064182022</v>
      </c>
    </row>
    <row r="267">
      <c r="A267" s="10" t="s">
        <v>75</v>
      </c>
      <c r="B267" s="10" t="s">
        <v>76</v>
      </c>
      <c r="C267" s="10">
        <v>1956.0</v>
      </c>
      <c r="D267" s="10"/>
      <c r="E267" s="10" t="b">
        <v>1</v>
      </c>
      <c r="F267" s="10" t="b">
        <v>0</v>
      </c>
      <c r="G267" s="10">
        <v>300.0</v>
      </c>
      <c r="H267" s="10">
        <v>0.0</v>
      </c>
      <c r="I267" s="10">
        <v>945.3</v>
      </c>
      <c r="J267" s="10">
        <v>696.6</v>
      </c>
      <c r="K267" s="10">
        <v>288.0</v>
      </c>
      <c r="L267" s="10">
        <v>3.61</v>
      </c>
      <c r="M267" s="11">
        <f t="shared" si="1"/>
        <v>300</v>
      </c>
      <c r="N267" s="11">
        <f t="shared" si="2"/>
        <v>75.14379688</v>
      </c>
      <c r="O267" s="12">
        <f t="shared" si="3"/>
        <v>0.456752721</v>
      </c>
      <c r="P267" s="13">
        <f t="shared" si="42"/>
        <v>318.1739455</v>
      </c>
      <c r="Q267" s="14">
        <f t="shared" si="5"/>
        <v>4</v>
      </c>
      <c r="R267" s="14">
        <f t="shared" si="6"/>
        <v>1590.869727</v>
      </c>
      <c r="S267" s="14">
        <f t="shared" si="7"/>
        <v>2.283763605</v>
      </c>
      <c r="T267" s="15">
        <f t="shared" si="8"/>
        <v>1.060579818</v>
      </c>
    </row>
    <row r="268">
      <c r="A268" s="4" t="s">
        <v>128</v>
      </c>
      <c r="B268" s="4" t="s">
        <v>129</v>
      </c>
      <c r="C268" s="4">
        <v>1958.0</v>
      </c>
      <c r="D268" s="4"/>
      <c r="E268" s="4" t="b">
        <v>1</v>
      </c>
      <c r="F268" s="4" t="b">
        <v>0</v>
      </c>
      <c r="G268" s="4">
        <v>280.0</v>
      </c>
      <c r="H268" s="4">
        <v>0.0</v>
      </c>
      <c r="I268" s="4">
        <v>945.3</v>
      </c>
      <c r="J268" s="4">
        <v>696.6</v>
      </c>
      <c r="K268" s="4">
        <v>288.0</v>
      </c>
      <c r="L268" s="4">
        <v>3.61</v>
      </c>
      <c r="M268" s="5">
        <f t="shared" si="1"/>
        <v>280</v>
      </c>
      <c r="N268" s="5">
        <f t="shared" si="2"/>
        <v>75.14379688</v>
      </c>
      <c r="O268" s="6">
        <f t="shared" si="3"/>
        <v>0.456752721</v>
      </c>
      <c r="P268" s="7">
        <f t="shared" si="42"/>
        <v>318.1739455</v>
      </c>
      <c r="Q268" s="8">
        <f t="shared" si="5"/>
        <v>4</v>
      </c>
      <c r="R268" s="8">
        <f t="shared" si="6"/>
        <v>1590.869727</v>
      </c>
      <c r="S268" s="8">
        <f t="shared" si="7"/>
        <v>2.283763605</v>
      </c>
      <c r="T268" s="9">
        <f t="shared" si="8"/>
        <v>1.13633552</v>
      </c>
    </row>
    <row r="269">
      <c r="A269" s="10" t="s">
        <v>65</v>
      </c>
      <c r="B269" s="10" t="s">
        <v>66</v>
      </c>
      <c r="C269" s="10">
        <v>1955.0</v>
      </c>
      <c r="D269" s="10"/>
      <c r="E269" s="10" t="b">
        <v>1</v>
      </c>
      <c r="F269" s="10" t="b">
        <v>0</v>
      </c>
      <c r="G269" s="10">
        <v>300.0</v>
      </c>
      <c r="H269" s="10">
        <v>-50.0</v>
      </c>
      <c r="I269" s="10">
        <v>489.0</v>
      </c>
      <c r="J269" s="10">
        <v>617.4</v>
      </c>
      <c r="K269" s="10">
        <v>265.0</v>
      </c>
      <c r="L269" s="10">
        <v>3.61</v>
      </c>
      <c r="M269" s="11">
        <f t="shared" si="1"/>
        <v>250</v>
      </c>
      <c r="N269" s="11">
        <f t="shared" si="2"/>
        <v>128.7469914</v>
      </c>
      <c r="O269" s="12">
        <f t="shared" si="3"/>
        <v>0.4602785952</v>
      </c>
      <c r="P269" s="13">
        <f t="shared" si="42"/>
        <v>284.1760047</v>
      </c>
      <c r="Q269" s="14">
        <f t="shared" si="5"/>
        <v>4</v>
      </c>
      <c r="R269" s="14">
        <f t="shared" si="6"/>
        <v>1420.880023</v>
      </c>
      <c r="S269" s="14">
        <f t="shared" si="7"/>
        <v>2.301392976</v>
      </c>
      <c r="T269" s="15">
        <f t="shared" si="8"/>
        <v>1.136704019</v>
      </c>
    </row>
    <row r="270">
      <c r="A270" s="4" t="s">
        <v>168</v>
      </c>
      <c r="B270" s="4" t="s">
        <v>169</v>
      </c>
      <c r="C270" s="4">
        <v>1959.0</v>
      </c>
      <c r="D270" s="4"/>
      <c r="E270" s="4" t="b">
        <v>1</v>
      </c>
      <c r="F270" s="4" t="b">
        <v>0</v>
      </c>
      <c r="G270" s="4">
        <v>300.0</v>
      </c>
      <c r="H270" s="4">
        <v>20.0</v>
      </c>
      <c r="I270" s="4">
        <v>905.0</v>
      </c>
      <c r="J270" s="4">
        <v>721.4</v>
      </c>
      <c r="K270" s="4">
        <v>289.9</v>
      </c>
      <c r="L270" s="4">
        <v>5.236</v>
      </c>
      <c r="M270" s="5">
        <f t="shared" si="1"/>
        <v>320</v>
      </c>
      <c r="N270" s="5">
        <f t="shared" si="2"/>
        <v>81.28433966</v>
      </c>
      <c r="O270" s="6">
        <f t="shared" si="3"/>
        <v>0.4635588015</v>
      </c>
      <c r="P270" s="7">
        <f t="shared" si="42"/>
        <v>334.4113194</v>
      </c>
      <c r="Q270" s="8">
        <f t="shared" si="5"/>
        <v>4</v>
      </c>
      <c r="R270" s="8">
        <f t="shared" si="6"/>
        <v>1672.056597</v>
      </c>
      <c r="S270" s="8">
        <f t="shared" si="7"/>
        <v>2.317794007</v>
      </c>
      <c r="T270" s="9">
        <f t="shared" si="8"/>
        <v>1.045035373</v>
      </c>
    </row>
    <row r="271">
      <c r="A271" s="10" t="s">
        <v>68</v>
      </c>
      <c r="B271" s="10" t="s">
        <v>69</v>
      </c>
      <c r="C271" s="10">
        <v>1956.0</v>
      </c>
      <c r="D271" s="10"/>
      <c r="E271" s="10" t="b">
        <v>1</v>
      </c>
      <c r="F271" s="10" t="b">
        <v>0</v>
      </c>
      <c r="G271" s="10">
        <v>200.0</v>
      </c>
      <c r="H271" s="10">
        <v>0.0</v>
      </c>
      <c r="I271" s="10">
        <v>635.0</v>
      </c>
      <c r="J271" s="10">
        <v>642.3</v>
      </c>
      <c r="K271" s="10">
        <v>261.8</v>
      </c>
      <c r="L271" s="10">
        <v>3.923</v>
      </c>
      <c r="M271" s="11">
        <f t="shared" si="1"/>
        <v>200</v>
      </c>
      <c r="N271" s="11">
        <f t="shared" si="2"/>
        <v>103.1438932</v>
      </c>
      <c r="O271" s="12">
        <f t="shared" si="3"/>
        <v>0.4638567639</v>
      </c>
      <c r="P271" s="13">
        <f t="shared" si="42"/>
        <v>297.9351995</v>
      </c>
      <c r="Q271" s="14">
        <f t="shared" si="5"/>
        <v>4</v>
      </c>
      <c r="R271" s="14">
        <f t="shared" si="6"/>
        <v>1489.675997</v>
      </c>
      <c r="S271" s="14">
        <f t="shared" si="7"/>
        <v>2.31928382</v>
      </c>
      <c r="T271" s="15">
        <f t="shared" si="8"/>
        <v>1.489675997</v>
      </c>
    </row>
    <row r="272">
      <c r="A272" s="4" t="s">
        <v>124</v>
      </c>
      <c r="B272" s="4" t="s">
        <v>125</v>
      </c>
      <c r="C272" s="4">
        <v>1958.0</v>
      </c>
      <c r="D272" s="4"/>
      <c r="E272" s="4" t="b">
        <v>1</v>
      </c>
      <c r="F272" s="4" t="b">
        <v>0</v>
      </c>
      <c r="G272" s="4">
        <v>300.0</v>
      </c>
      <c r="H272" s="4">
        <v>-20.0</v>
      </c>
      <c r="I272" s="4">
        <v>776.0</v>
      </c>
      <c r="J272" s="4">
        <v>698.0</v>
      </c>
      <c r="K272" s="4">
        <v>282.4</v>
      </c>
      <c r="L272" s="4">
        <v>5.345</v>
      </c>
      <c r="M272" s="5">
        <f t="shared" si="1"/>
        <v>280</v>
      </c>
      <c r="N272" s="5">
        <f t="shared" si="2"/>
        <v>91.72189621</v>
      </c>
      <c r="O272" s="6">
        <f t="shared" si="3"/>
        <v>0.4655150182</v>
      </c>
      <c r="P272" s="7">
        <f t="shared" si="42"/>
        <v>324.9294827</v>
      </c>
      <c r="Q272" s="8">
        <f t="shared" si="5"/>
        <v>4</v>
      </c>
      <c r="R272" s="8">
        <f t="shared" si="6"/>
        <v>1624.647413</v>
      </c>
      <c r="S272" s="8">
        <f t="shared" si="7"/>
        <v>2.327575091</v>
      </c>
      <c r="T272" s="9">
        <f t="shared" si="8"/>
        <v>1.160462438</v>
      </c>
    </row>
    <row r="273">
      <c r="A273" s="10" t="s">
        <v>621</v>
      </c>
      <c r="B273" s="10" t="s">
        <v>543</v>
      </c>
      <c r="C273" s="10">
        <v>2004.0</v>
      </c>
      <c r="D273" s="10"/>
      <c r="E273" s="10" t="b">
        <v>1</v>
      </c>
      <c r="F273" s="10" t="b">
        <v>0</v>
      </c>
      <c r="G273" s="10">
        <v>500.0</v>
      </c>
      <c r="H273" s="10">
        <v>0.0</v>
      </c>
      <c r="I273" s="10">
        <v>905.0</v>
      </c>
      <c r="J273" s="10">
        <v>725.0</v>
      </c>
      <c r="K273" s="10">
        <v>295.9</v>
      </c>
      <c r="L273" s="10">
        <v>5.85</v>
      </c>
      <c r="M273" s="11">
        <f t="shared" si="1"/>
        <v>500</v>
      </c>
      <c r="N273" s="11">
        <f t="shared" si="2"/>
        <v>81.68997262</v>
      </c>
      <c r="O273" s="12">
        <f t="shared" si="3"/>
        <v>0.4680451436</v>
      </c>
      <c r="P273" s="13">
        <f t="shared" si="42"/>
        <v>339.3327291</v>
      </c>
      <c r="Q273" s="14">
        <f t="shared" si="5"/>
        <v>4</v>
      </c>
      <c r="R273" s="14">
        <f t="shared" si="6"/>
        <v>1696.663646</v>
      </c>
      <c r="S273" s="14">
        <f t="shared" si="7"/>
        <v>2.340225718</v>
      </c>
      <c r="T273" s="15">
        <f t="shared" si="8"/>
        <v>0.6786654582</v>
      </c>
    </row>
    <row r="274">
      <c r="A274" s="4" t="s">
        <v>70</v>
      </c>
      <c r="B274" s="4" t="s">
        <v>69</v>
      </c>
      <c r="C274" s="4">
        <v>1956.0</v>
      </c>
      <c r="D274" s="4"/>
      <c r="E274" s="4" t="b">
        <v>1</v>
      </c>
      <c r="F274" s="4" t="b">
        <v>0</v>
      </c>
      <c r="G274" s="4">
        <v>200.0</v>
      </c>
      <c r="H274" s="4">
        <v>100.0</v>
      </c>
      <c r="I274" s="4">
        <v>642.0</v>
      </c>
      <c r="J274" s="4">
        <v>622.7</v>
      </c>
      <c r="K274" s="4">
        <v>253.0</v>
      </c>
      <c r="L274" s="4">
        <v>3.923</v>
      </c>
      <c r="M274" s="5">
        <f t="shared" si="1"/>
        <v>300</v>
      </c>
      <c r="N274" s="5">
        <f t="shared" si="2"/>
        <v>98.906119</v>
      </c>
      <c r="O274" s="6">
        <f t="shared" si="3"/>
        <v>0.4725958067</v>
      </c>
      <c r="P274" s="7">
        <f t="shared" si="42"/>
        <v>294.2854089</v>
      </c>
      <c r="Q274" s="8">
        <f t="shared" si="5"/>
        <v>4</v>
      </c>
      <c r="R274" s="8">
        <f t="shared" si="6"/>
        <v>1471.427044</v>
      </c>
      <c r="S274" s="8">
        <f t="shared" si="7"/>
        <v>2.362979034</v>
      </c>
      <c r="T274" s="9">
        <f t="shared" si="8"/>
        <v>0.9809513629</v>
      </c>
    </row>
    <row r="275">
      <c r="A275" s="10" t="s">
        <v>170</v>
      </c>
      <c r="B275" s="10" t="s">
        <v>169</v>
      </c>
      <c r="C275" s="10">
        <v>1959.0</v>
      </c>
      <c r="D275" s="10"/>
      <c r="E275" s="10" t="b">
        <v>1</v>
      </c>
      <c r="F275" s="10" t="b">
        <v>0</v>
      </c>
      <c r="G275" s="10">
        <v>300.0</v>
      </c>
      <c r="H275" s="10">
        <v>0.0</v>
      </c>
      <c r="I275" s="10">
        <v>876.0</v>
      </c>
      <c r="J275" s="10">
        <v>695.8</v>
      </c>
      <c r="K275" s="10">
        <v>280.6</v>
      </c>
      <c r="L275" s="10">
        <v>5.44</v>
      </c>
      <c r="M275" s="11">
        <f t="shared" si="1"/>
        <v>300</v>
      </c>
      <c r="N275" s="11">
        <f t="shared" si="2"/>
        <v>80.995267</v>
      </c>
      <c r="O275" s="12">
        <f t="shared" si="3"/>
        <v>0.4734968351</v>
      </c>
      <c r="P275" s="13">
        <f t="shared" si="42"/>
        <v>329.4590979</v>
      </c>
      <c r="Q275" s="14">
        <f t="shared" si="5"/>
        <v>4</v>
      </c>
      <c r="R275" s="14">
        <f t="shared" si="6"/>
        <v>1647.295489</v>
      </c>
      <c r="S275" s="14">
        <f t="shared" si="7"/>
        <v>2.367484176</v>
      </c>
      <c r="T275" s="15">
        <f t="shared" si="8"/>
        <v>1.098196993</v>
      </c>
    </row>
    <row r="276">
      <c r="A276" s="4" t="s">
        <v>542</v>
      </c>
      <c r="B276" s="4" t="s">
        <v>543</v>
      </c>
      <c r="C276" s="4">
        <v>1993.0</v>
      </c>
      <c r="D276" s="4"/>
      <c r="E276" s="4" t="b">
        <v>1</v>
      </c>
      <c r="F276" s="4" t="b">
        <v>0</v>
      </c>
      <c r="G276" s="4">
        <v>500.0</v>
      </c>
      <c r="H276" s="4">
        <v>0.0</v>
      </c>
      <c r="I276" s="4">
        <v>876.0</v>
      </c>
      <c r="J276" s="4">
        <v>680.5</v>
      </c>
      <c r="K276" s="4">
        <v>280.9</v>
      </c>
      <c r="L276" s="4">
        <v>5.44</v>
      </c>
      <c r="M276" s="5">
        <f t="shared" si="1"/>
        <v>500</v>
      </c>
      <c r="N276" s="5">
        <f t="shared" si="2"/>
        <v>79.21425581</v>
      </c>
      <c r="O276" s="6">
        <f t="shared" si="3"/>
        <v>0.4796100189</v>
      </c>
      <c r="P276" s="7">
        <f t="shared" si="42"/>
        <v>326.3746179</v>
      </c>
      <c r="Q276" s="8">
        <f t="shared" si="5"/>
        <v>4</v>
      </c>
      <c r="R276" s="8">
        <f t="shared" si="6"/>
        <v>1631.873089</v>
      </c>
      <c r="S276" s="8">
        <f t="shared" si="7"/>
        <v>2.398050095</v>
      </c>
      <c r="T276" s="9">
        <f t="shared" si="8"/>
        <v>0.6527492358</v>
      </c>
    </row>
    <row r="277">
      <c r="A277" s="10" t="s">
        <v>506</v>
      </c>
      <c r="B277" s="10" t="s">
        <v>446</v>
      </c>
      <c r="C277" s="10">
        <v>1986.0</v>
      </c>
      <c r="D277" s="10"/>
      <c r="E277" s="10" t="b">
        <v>1</v>
      </c>
      <c r="F277" s="10" t="b">
        <v>0</v>
      </c>
      <c r="G277" s="10">
        <v>340.0</v>
      </c>
      <c r="H277" s="10">
        <v>15.0</v>
      </c>
      <c r="I277" s="10">
        <v>770.0</v>
      </c>
      <c r="J277" s="10">
        <v>836.5</v>
      </c>
      <c r="K277" s="10">
        <v>340.0</v>
      </c>
      <c r="L277" s="10">
        <v>16.32</v>
      </c>
      <c r="M277" s="11">
        <f t="shared" si="1"/>
        <v>355</v>
      </c>
      <c r="N277" s="11">
        <f t="shared" si="2"/>
        <v>110.778261</v>
      </c>
      <c r="O277" s="12">
        <f t="shared" si="3"/>
        <v>0.4817804117</v>
      </c>
      <c r="P277" s="13">
        <f t="shared" si="42"/>
        <v>403.0093144</v>
      </c>
      <c r="Q277" s="14">
        <f t="shared" si="5"/>
        <v>4</v>
      </c>
      <c r="R277" s="14">
        <f t="shared" si="6"/>
        <v>2015.046572</v>
      </c>
      <c r="S277" s="14">
        <f t="shared" si="7"/>
        <v>2.408902059</v>
      </c>
      <c r="T277" s="15">
        <f t="shared" si="8"/>
        <v>1.135237505</v>
      </c>
    </row>
    <row r="278">
      <c r="A278" s="4" t="s">
        <v>505</v>
      </c>
      <c r="B278" s="4" t="s">
        <v>444</v>
      </c>
      <c r="C278" s="4">
        <v>1986.0</v>
      </c>
      <c r="D278" s="4"/>
      <c r="E278" s="4" t="b">
        <v>1</v>
      </c>
      <c r="F278" s="4" t="b">
        <v>0</v>
      </c>
      <c r="G278" s="4">
        <v>340.0</v>
      </c>
      <c r="H278" s="4">
        <v>15.0</v>
      </c>
      <c r="I278" s="4">
        <v>680.0</v>
      </c>
      <c r="J278" s="4">
        <v>805.52</v>
      </c>
      <c r="K278" s="4">
        <v>341.3</v>
      </c>
      <c r="L278" s="4">
        <v>16.32</v>
      </c>
      <c r="M278" s="5">
        <f t="shared" si="1"/>
        <v>355</v>
      </c>
      <c r="N278" s="5">
        <f t="shared" si="2"/>
        <v>120.7943826</v>
      </c>
      <c r="O278" s="6">
        <f t="shared" si="3"/>
        <v>0.483892872</v>
      </c>
      <c r="P278" s="7">
        <f t="shared" si="42"/>
        <v>389.7853863</v>
      </c>
      <c r="Q278" s="8">
        <f t="shared" si="5"/>
        <v>4</v>
      </c>
      <c r="R278" s="8">
        <f t="shared" si="6"/>
        <v>1948.926931</v>
      </c>
      <c r="S278" s="8">
        <f t="shared" si="7"/>
        <v>2.41946436</v>
      </c>
      <c r="T278" s="9">
        <f t="shared" si="8"/>
        <v>1.097987004</v>
      </c>
    </row>
    <row r="279" hidden="1">
      <c r="A279" s="10" t="s">
        <v>614</v>
      </c>
      <c r="B279" s="10" t="s">
        <v>521</v>
      </c>
      <c r="C279" s="10">
        <v>2001.0</v>
      </c>
      <c r="D279" s="10" t="b">
        <v>1</v>
      </c>
      <c r="E279" s="10" t="b">
        <v>1</v>
      </c>
      <c r="F279" s="10" t="b">
        <v>0</v>
      </c>
      <c r="G279" s="10">
        <v>2650.0</v>
      </c>
      <c r="H279" s="10">
        <v>-650.0</v>
      </c>
      <c r="I279" s="10">
        <v>285.0</v>
      </c>
      <c r="J279" s="10">
        <v>137.2</v>
      </c>
      <c r="K279" s="10">
        <v>446.8</v>
      </c>
      <c r="L279" s="10">
        <v>3.62</v>
      </c>
      <c r="M279" s="11">
        <f t="shared" si="1"/>
        <v>2000</v>
      </c>
      <c r="N279" s="11">
        <f t="shared" si="2"/>
        <v>49.08949614</v>
      </c>
      <c r="O279" s="12">
        <f t="shared" si="3"/>
        <v>6.381279042</v>
      </c>
      <c r="P279" s="13">
        <f t="shared" ref="P279:P282" si="43">0.9*(0.00015*I279*K279*L279+797)+0.1*(43.1*POW(I279,0.549))</f>
        <v>875.5114846</v>
      </c>
      <c r="Q279" s="14">
        <f t="shared" si="5"/>
        <v>4</v>
      </c>
      <c r="R279" s="14">
        <f t="shared" si="6"/>
        <v>4377.557423</v>
      </c>
      <c r="S279" s="14">
        <f t="shared" si="7"/>
        <v>31.90639521</v>
      </c>
      <c r="T279" s="15">
        <f t="shared" si="8"/>
        <v>0.4377557423</v>
      </c>
    </row>
    <row r="280" hidden="1">
      <c r="A280" s="4" t="s">
        <v>630</v>
      </c>
      <c r="B280" s="4" t="s">
        <v>631</v>
      </c>
      <c r="C280" s="4">
        <v>2004.0</v>
      </c>
      <c r="D280" s="4" t="b">
        <v>1</v>
      </c>
      <c r="E280" s="4" t="b">
        <v>1</v>
      </c>
      <c r="F280" s="4" t="b">
        <v>0</v>
      </c>
      <c r="G280" s="4">
        <v>750.0</v>
      </c>
      <c r="H280" s="4">
        <v>100.0</v>
      </c>
      <c r="I280" s="4">
        <v>443.0</v>
      </c>
      <c r="J280" s="4">
        <v>177.9</v>
      </c>
      <c r="K280" s="4">
        <v>466.6</v>
      </c>
      <c r="L280" s="4">
        <v>10.34</v>
      </c>
      <c r="M280" s="5">
        <f t="shared" si="1"/>
        <v>850</v>
      </c>
      <c r="N280" s="5">
        <f t="shared" si="2"/>
        <v>40.94977737</v>
      </c>
      <c r="O280" s="6">
        <f t="shared" si="3"/>
        <v>6.341299194</v>
      </c>
      <c r="P280" s="7">
        <f t="shared" si="43"/>
        <v>1128.117127</v>
      </c>
      <c r="Q280" s="8">
        <f t="shared" si="5"/>
        <v>4</v>
      </c>
      <c r="R280" s="8">
        <f t="shared" si="6"/>
        <v>5640.585633</v>
      </c>
      <c r="S280" s="8">
        <f t="shared" si="7"/>
        <v>31.70649597</v>
      </c>
      <c r="T280" s="9">
        <f t="shared" si="8"/>
        <v>1.327196619</v>
      </c>
    </row>
    <row r="281" hidden="1">
      <c r="A281" s="10" t="s">
        <v>686</v>
      </c>
      <c r="B281" s="10" t="s">
        <v>631</v>
      </c>
      <c r="C281" s="10">
        <v>2009.0</v>
      </c>
      <c r="D281" s="10" t="b">
        <v>1</v>
      </c>
      <c r="E281" s="10" t="b">
        <v>1</v>
      </c>
      <c r="F281" s="10" t="b">
        <v>0</v>
      </c>
      <c r="G281" s="10">
        <v>750.0</v>
      </c>
      <c r="H281" s="10">
        <v>0.0</v>
      </c>
      <c r="I281" s="10">
        <v>443.0</v>
      </c>
      <c r="J281" s="10">
        <v>200.2</v>
      </c>
      <c r="K281" s="10">
        <v>467.5</v>
      </c>
      <c r="L281" s="10">
        <v>13.44</v>
      </c>
      <c r="M281" s="11">
        <f t="shared" si="1"/>
        <v>750</v>
      </c>
      <c r="N281" s="11">
        <f t="shared" si="2"/>
        <v>46.08288606</v>
      </c>
      <c r="O281" s="12">
        <f t="shared" si="3"/>
        <v>6.070659681</v>
      </c>
      <c r="P281" s="13">
        <f t="shared" si="43"/>
        <v>1215.346068</v>
      </c>
      <c r="Q281" s="14">
        <f t="shared" si="5"/>
        <v>4</v>
      </c>
      <c r="R281" s="14">
        <f t="shared" si="6"/>
        <v>6076.730341</v>
      </c>
      <c r="S281" s="14">
        <f t="shared" si="7"/>
        <v>30.3532984</v>
      </c>
      <c r="T281" s="15">
        <f t="shared" si="8"/>
        <v>1.620461424</v>
      </c>
    </row>
    <row r="282" hidden="1">
      <c r="A282" s="4" t="s">
        <v>749</v>
      </c>
      <c r="B282" s="4" t="s">
        <v>742</v>
      </c>
      <c r="C282" s="4">
        <v>2020.0</v>
      </c>
      <c r="D282" s="4" t="b">
        <v>1</v>
      </c>
      <c r="E282" s="4" t="b">
        <v>1</v>
      </c>
      <c r="F282" s="4" t="b">
        <v>0</v>
      </c>
      <c r="G282" s="4">
        <v>4800.0</v>
      </c>
      <c r="H282" s="4">
        <v>0.0</v>
      </c>
      <c r="I282" s="4">
        <v>548.0</v>
      </c>
      <c r="J282" s="4">
        <v>180.0</v>
      </c>
      <c r="K282" s="4">
        <v>465.0</v>
      </c>
      <c r="L282" s="4">
        <v>6.08</v>
      </c>
      <c r="M282" s="5">
        <f t="shared" si="1"/>
        <v>4800</v>
      </c>
      <c r="N282" s="5">
        <f t="shared" si="2"/>
        <v>33.49432807</v>
      </c>
      <c r="O282" s="6">
        <f t="shared" si="3"/>
        <v>5.910455028</v>
      </c>
      <c r="P282" s="7">
        <f t="shared" si="43"/>
        <v>1063.881905</v>
      </c>
      <c r="Q282" s="8">
        <f t="shared" si="5"/>
        <v>4</v>
      </c>
      <c r="R282" s="8">
        <f t="shared" si="6"/>
        <v>5319.409525</v>
      </c>
      <c r="S282" s="8">
        <f t="shared" si="7"/>
        <v>29.55227514</v>
      </c>
      <c r="T282" s="9">
        <f t="shared" si="8"/>
        <v>0.2216420636</v>
      </c>
    </row>
    <row r="283" hidden="1">
      <c r="A283" s="10" t="s">
        <v>395</v>
      </c>
      <c r="B283" s="10" t="s">
        <v>395</v>
      </c>
      <c r="C283" s="10">
        <v>1955.0</v>
      </c>
      <c r="D283" s="10"/>
      <c r="E283" s="10" t="b">
        <v>0</v>
      </c>
      <c r="F283" s="10" t="b">
        <v>1</v>
      </c>
      <c r="G283" s="10">
        <v>50.0</v>
      </c>
      <c r="H283" s="10">
        <v>0.0</v>
      </c>
      <c r="I283" s="10">
        <v>195.0</v>
      </c>
      <c r="J283" s="10">
        <v>224.46</v>
      </c>
      <c r="K283" s="10">
        <v>228.0</v>
      </c>
      <c r="L283" s="16"/>
      <c r="M283" s="11">
        <f t="shared" si="1"/>
        <v>50</v>
      </c>
      <c r="N283" s="11">
        <f t="shared" si="2"/>
        <v>117.3771797</v>
      </c>
      <c r="O283" s="12">
        <f t="shared" si="3"/>
        <v>0.4856868757</v>
      </c>
      <c r="P283" s="13">
        <f>0.2*(8.17*POW(I283*L283,0.46))+0.8*(0.146*POW(I283*K283,0.639))</f>
        <v>109.0172761</v>
      </c>
      <c r="Q283" s="14">
        <f t="shared" si="5"/>
        <v>1.05</v>
      </c>
      <c r="R283" s="14">
        <f t="shared" si="6"/>
        <v>223.4854161</v>
      </c>
      <c r="S283" s="14">
        <f t="shared" si="7"/>
        <v>0.9956580952</v>
      </c>
      <c r="T283" s="15">
        <f t="shared" si="8"/>
        <v>2.180345523</v>
      </c>
    </row>
    <row r="284">
      <c r="A284" s="4" t="s">
        <v>620</v>
      </c>
      <c r="B284" s="4" t="s">
        <v>498</v>
      </c>
      <c r="C284" s="4">
        <v>2003.0</v>
      </c>
      <c r="D284" s="4"/>
      <c r="E284" s="4" t="b">
        <v>1</v>
      </c>
      <c r="F284" s="4" t="b">
        <v>0</v>
      </c>
      <c r="G284" s="4">
        <v>750.0</v>
      </c>
      <c r="H284" s="4">
        <v>0.0</v>
      </c>
      <c r="I284" s="4">
        <v>1125.0</v>
      </c>
      <c r="J284" s="4">
        <v>912.02</v>
      </c>
      <c r="K284" s="4">
        <v>350.0</v>
      </c>
      <c r="L284" s="4">
        <v>17.81</v>
      </c>
      <c r="M284" s="5">
        <f t="shared" si="1"/>
        <v>750</v>
      </c>
      <c r="N284" s="5">
        <f t="shared" si="2"/>
        <v>82.66680692</v>
      </c>
      <c r="O284" s="6">
        <f t="shared" si="3"/>
        <v>0.4915365767</v>
      </c>
      <c r="P284" s="7">
        <f t="shared" ref="P284:P303" si="44">0.2*(8.17*POW(I284*L284,0.46))+0.8*(0.252*J284+136)</f>
        <v>448.2911887</v>
      </c>
      <c r="Q284" s="8">
        <f t="shared" si="5"/>
        <v>4</v>
      </c>
      <c r="R284" s="8">
        <f t="shared" si="6"/>
        <v>2241.455944</v>
      </c>
      <c r="S284" s="8">
        <f t="shared" si="7"/>
        <v>2.457682884</v>
      </c>
      <c r="T284" s="9">
        <f t="shared" si="8"/>
        <v>0.5977215849</v>
      </c>
    </row>
    <row r="285">
      <c r="A285" s="10" t="s">
        <v>562</v>
      </c>
      <c r="B285" s="10" t="s">
        <v>498</v>
      </c>
      <c r="C285" s="10">
        <v>1994.0</v>
      </c>
      <c r="D285" s="10"/>
      <c r="E285" s="10" t="b">
        <v>1</v>
      </c>
      <c r="F285" s="10" t="b">
        <v>0</v>
      </c>
      <c r="G285" s="10">
        <v>750.0</v>
      </c>
      <c r="H285" s="10">
        <v>0.0</v>
      </c>
      <c r="I285" s="16">
        <f>1125*0.96</f>
        <v>1080</v>
      </c>
      <c r="J285" s="10">
        <v>853.18</v>
      </c>
      <c r="K285" s="10">
        <v>330.0</v>
      </c>
      <c r="L285" s="10">
        <v>17.63</v>
      </c>
      <c r="M285" s="11">
        <f t="shared" si="1"/>
        <v>750</v>
      </c>
      <c r="N285" s="11">
        <f t="shared" si="2"/>
        <v>80.55569223</v>
      </c>
      <c r="O285" s="12">
        <f t="shared" si="3"/>
        <v>0.5073043184</v>
      </c>
      <c r="P285" s="13">
        <f t="shared" si="44"/>
        <v>432.8218984</v>
      </c>
      <c r="Q285" s="14">
        <f t="shared" si="5"/>
        <v>4</v>
      </c>
      <c r="R285" s="14">
        <f t="shared" si="6"/>
        <v>2164.109492</v>
      </c>
      <c r="S285" s="14">
        <f t="shared" si="7"/>
        <v>2.536521592</v>
      </c>
      <c r="T285" s="15">
        <f t="shared" si="8"/>
        <v>0.5770958645</v>
      </c>
    </row>
    <row r="286">
      <c r="A286" s="4" t="s">
        <v>510</v>
      </c>
      <c r="B286" s="4" t="s">
        <v>511</v>
      </c>
      <c r="C286" s="4">
        <v>1986.0</v>
      </c>
      <c r="D286" s="4"/>
      <c r="E286" s="4" t="b">
        <v>1</v>
      </c>
      <c r="F286" s="4" t="b">
        <v>0</v>
      </c>
      <c r="G286" s="17"/>
      <c r="H286" s="4">
        <v>0.0</v>
      </c>
      <c r="I286" s="4">
        <v>853.0</v>
      </c>
      <c r="J286" s="4">
        <v>896.3</v>
      </c>
      <c r="K286" s="4">
        <v>313.6</v>
      </c>
      <c r="L286" s="4">
        <v>26.97</v>
      </c>
      <c r="M286" s="5">
        <f t="shared" si="1"/>
        <v>0</v>
      </c>
      <c r="N286" s="5">
        <f t="shared" si="2"/>
        <v>107.1479061</v>
      </c>
      <c r="O286" s="6">
        <f t="shared" si="3"/>
        <v>0.5080172024</v>
      </c>
      <c r="P286" s="7">
        <f t="shared" si="44"/>
        <v>455.3358186</v>
      </c>
      <c r="Q286" s="8">
        <f t="shared" si="5"/>
        <v>4</v>
      </c>
      <c r="R286" s="8">
        <f t="shared" si="6"/>
        <v>2276.679093</v>
      </c>
      <c r="S286" s="8">
        <f t="shared" si="7"/>
        <v>2.540086012</v>
      </c>
      <c r="T286" s="9" t="str">
        <f t="shared" si="8"/>
        <v>#N/A</v>
      </c>
    </row>
    <row r="287">
      <c r="A287" s="10" t="s">
        <v>445</v>
      </c>
      <c r="B287" s="10" t="s">
        <v>446</v>
      </c>
      <c r="C287" s="10">
        <v>1975.0</v>
      </c>
      <c r="D287" s="10"/>
      <c r="E287" s="10" t="b">
        <v>1</v>
      </c>
      <c r="F287" s="10" t="b">
        <v>0</v>
      </c>
      <c r="G287" s="16"/>
      <c r="H287" s="10">
        <v>0.0</v>
      </c>
      <c r="I287" s="10">
        <v>770.0</v>
      </c>
      <c r="J287" s="10">
        <v>760.0</v>
      </c>
      <c r="K287" s="10">
        <v>340.0</v>
      </c>
      <c r="L287" s="10">
        <v>16.32</v>
      </c>
      <c r="M287" s="11">
        <f t="shared" si="1"/>
        <v>0</v>
      </c>
      <c r="N287" s="11">
        <f t="shared" si="2"/>
        <v>100.6473142</v>
      </c>
      <c r="O287" s="12">
        <f t="shared" si="3"/>
        <v>0.5099827821</v>
      </c>
      <c r="P287" s="13">
        <f t="shared" si="44"/>
        <v>387.5869144</v>
      </c>
      <c r="Q287" s="14">
        <f t="shared" si="5"/>
        <v>4</v>
      </c>
      <c r="R287" s="14">
        <f t="shared" si="6"/>
        <v>1937.934572</v>
      </c>
      <c r="S287" s="14">
        <f t="shared" si="7"/>
        <v>2.549913911</v>
      </c>
      <c r="T287" s="15" t="str">
        <f t="shared" si="8"/>
        <v>#N/A</v>
      </c>
    </row>
    <row r="288">
      <c r="A288" s="4" t="s">
        <v>497</v>
      </c>
      <c r="B288" s="4" t="s">
        <v>498</v>
      </c>
      <c r="C288" s="4">
        <v>1985.0</v>
      </c>
      <c r="D288" s="4"/>
      <c r="E288" s="4" t="b">
        <v>1</v>
      </c>
      <c r="F288" s="4" t="b">
        <v>0</v>
      </c>
      <c r="G288" s="4">
        <v>750.0</v>
      </c>
      <c r="H288" s="4">
        <v>0.0</v>
      </c>
      <c r="I288" s="4">
        <v>1125.0</v>
      </c>
      <c r="J288" s="4">
        <v>833.56</v>
      </c>
      <c r="K288" s="4">
        <v>350.0</v>
      </c>
      <c r="L288" s="4">
        <v>16.28</v>
      </c>
      <c r="M288" s="5">
        <f t="shared" si="1"/>
        <v>750</v>
      </c>
      <c r="N288" s="5">
        <f t="shared" si="2"/>
        <v>75.55507947</v>
      </c>
      <c r="O288" s="6">
        <f t="shared" si="3"/>
        <v>0.5112701901</v>
      </c>
      <c r="P288" s="7">
        <f t="shared" si="44"/>
        <v>426.1743797</v>
      </c>
      <c r="Q288" s="8">
        <f t="shared" si="5"/>
        <v>4</v>
      </c>
      <c r="R288" s="8">
        <f t="shared" si="6"/>
        <v>2130.871898</v>
      </c>
      <c r="S288" s="8">
        <f t="shared" si="7"/>
        <v>2.55635095</v>
      </c>
      <c r="T288" s="9">
        <f t="shared" si="8"/>
        <v>0.5682325062</v>
      </c>
    </row>
    <row r="289">
      <c r="A289" s="10" t="s">
        <v>443</v>
      </c>
      <c r="B289" s="10" t="s">
        <v>444</v>
      </c>
      <c r="C289" s="10">
        <v>1975.0</v>
      </c>
      <c r="D289" s="10"/>
      <c r="E289" s="10" t="b">
        <v>1</v>
      </c>
      <c r="F289" s="10" t="b">
        <v>0</v>
      </c>
      <c r="G289" s="10">
        <v>340.0</v>
      </c>
      <c r="H289" s="10">
        <v>0.0</v>
      </c>
      <c r="I289" s="10">
        <v>680.0</v>
      </c>
      <c r="J289" s="10">
        <v>729.02</v>
      </c>
      <c r="K289" s="10">
        <v>341.4</v>
      </c>
      <c r="L289" s="10">
        <v>16.32</v>
      </c>
      <c r="M289" s="11">
        <f t="shared" si="1"/>
        <v>340</v>
      </c>
      <c r="N289" s="11">
        <f t="shared" si="2"/>
        <v>109.3225752</v>
      </c>
      <c r="O289" s="12">
        <f t="shared" si="3"/>
        <v>0.5135153854</v>
      </c>
      <c r="P289" s="13">
        <f t="shared" si="44"/>
        <v>374.3629863</v>
      </c>
      <c r="Q289" s="14">
        <f t="shared" si="5"/>
        <v>4</v>
      </c>
      <c r="R289" s="14">
        <f t="shared" si="6"/>
        <v>1871.814931</v>
      </c>
      <c r="S289" s="14">
        <f t="shared" si="7"/>
        <v>2.567576927</v>
      </c>
      <c r="T289" s="15">
        <f t="shared" si="8"/>
        <v>1.101067607</v>
      </c>
    </row>
    <row r="290">
      <c r="A290" s="4" t="s">
        <v>650</v>
      </c>
      <c r="B290" s="4" t="s">
        <v>279</v>
      </c>
      <c r="C290" s="4">
        <v>2009.0</v>
      </c>
      <c r="D290" s="4"/>
      <c r="E290" s="4" t="b">
        <v>1</v>
      </c>
      <c r="F290" s="4" t="b">
        <v>0</v>
      </c>
      <c r="G290" s="4">
        <v>350.0</v>
      </c>
      <c r="H290" s="4">
        <v>5.0</v>
      </c>
      <c r="I290" s="4">
        <v>491.55</v>
      </c>
      <c r="J290" s="4">
        <v>603.0</v>
      </c>
      <c r="K290" s="4">
        <v>331.6</v>
      </c>
      <c r="L290" s="4">
        <v>11.71</v>
      </c>
      <c r="M290" s="5">
        <f t="shared" si="1"/>
        <v>355</v>
      </c>
      <c r="N290" s="5">
        <f t="shared" si="2"/>
        <v>125.0918268</v>
      </c>
      <c r="O290" s="6">
        <f t="shared" si="3"/>
        <v>0.527440434</v>
      </c>
      <c r="P290" s="7">
        <f t="shared" si="44"/>
        <v>318.0465817</v>
      </c>
      <c r="Q290" s="8">
        <f t="shared" si="5"/>
        <v>4</v>
      </c>
      <c r="R290" s="8">
        <f t="shared" si="6"/>
        <v>1590.232909</v>
      </c>
      <c r="S290" s="8">
        <f t="shared" si="7"/>
        <v>2.63720217</v>
      </c>
      <c r="T290" s="9">
        <f t="shared" si="8"/>
        <v>0.8959058639</v>
      </c>
    </row>
    <row r="291">
      <c r="A291" s="10" t="s">
        <v>77</v>
      </c>
      <c r="B291" s="10" t="s">
        <v>40</v>
      </c>
      <c r="C291" s="10">
        <v>1956.0</v>
      </c>
      <c r="D291" s="10"/>
      <c r="E291" s="10" t="b">
        <v>1</v>
      </c>
      <c r="F291" s="10" t="b">
        <v>0</v>
      </c>
      <c r="G291" s="10">
        <v>150.0</v>
      </c>
      <c r="H291" s="10">
        <v>350.0</v>
      </c>
      <c r="I291" s="10">
        <v>867.0</v>
      </c>
      <c r="J291" s="10">
        <v>500.14</v>
      </c>
      <c r="K291" s="10">
        <v>248.0</v>
      </c>
      <c r="L291" s="10">
        <v>2.44</v>
      </c>
      <c r="M291" s="11">
        <f t="shared" si="1"/>
        <v>500</v>
      </c>
      <c r="N291" s="11">
        <f t="shared" si="2"/>
        <v>58.82362921</v>
      </c>
      <c r="O291" s="12">
        <f t="shared" si="3"/>
        <v>0.5297628877</v>
      </c>
      <c r="P291" s="13">
        <f t="shared" si="44"/>
        <v>264.9556107</v>
      </c>
      <c r="Q291" s="14">
        <f t="shared" si="5"/>
        <v>4</v>
      </c>
      <c r="R291" s="14">
        <f t="shared" si="6"/>
        <v>1324.778053</v>
      </c>
      <c r="S291" s="14">
        <f t="shared" si="7"/>
        <v>2.648814439</v>
      </c>
      <c r="T291" s="15">
        <f t="shared" si="8"/>
        <v>0.5299112213</v>
      </c>
    </row>
    <row r="292">
      <c r="A292" s="4" t="s">
        <v>58</v>
      </c>
      <c r="B292" s="4" t="s">
        <v>40</v>
      </c>
      <c r="C292" s="4">
        <v>1952.0</v>
      </c>
      <c r="D292" s="4"/>
      <c r="E292" s="4" t="b">
        <v>1</v>
      </c>
      <c r="F292" s="4" t="b">
        <v>0</v>
      </c>
      <c r="G292" s="4">
        <v>150.0</v>
      </c>
      <c r="H292" s="4">
        <v>300.0</v>
      </c>
      <c r="I292" s="4">
        <v>870.0</v>
      </c>
      <c r="J292" s="4">
        <v>490.33</v>
      </c>
      <c r="K292" s="4">
        <v>248.0</v>
      </c>
      <c r="L292" s="4">
        <v>2.39</v>
      </c>
      <c r="M292" s="5">
        <f t="shared" si="1"/>
        <v>450</v>
      </c>
      <c r="N292" s="5">
        <f t="shared" si="2"/>
        <v>57.47097118</v>
      </c>
      <c r="O292" s="6">
        <f t="shared" si="3"/>
        <v>0.5354365794</v>
      </c>
      <c r="P292" s="7">
        <f t="shared" si="44"/>
        <v>262.540618</v>
      </c>
      <c r="Q292" s="8">
        <f t="shared" si="5"/>
        <v>4</v>
      </c>
      <c r="R292" s="8">
        <f t="shared" si="6"/>
        <v>1312.70309</v>
      </c>
      <c r="S292" s="8">
        <f t="shared" si="7"/>
        <v>2.677182897</v>
      </c>
      <c r="T292" s="9">
        <f t="shared" si="8"/>
        <v>0.5834235955</v>
      </c>
    </row>
    <row r="293">
      <c r="A293" s="10" t="s">
        <v>378</v>
      </c>
      <c r="B293" s="10" t="s">
        <v>281</v>
      </c>
      <c r="C293" s="10">
        <v>1970.0</v>
      </c>
      <c r="D293" s="10"/>
      <c r="E293" s="10" t="b">
        <v>0</v>
      </c>
      <c r="F293" s="10" t="b">
        <v>0</v>
      </c>
      <c r="G293" s="10">
        <v>500.0</v>
      </c>
      <c r="H293" s="10">
        <v>0.0</v>
      </c>
      <c r="I293" s="10">
        <v>252.0</v>
      </c>
      <c r="J293" s="10">
        <v>406.8</v>
      </c>
      <c r="K293" s="10">
        <v>259.0</v>
      </c>
      <c r="L293" s="10">
        <v>1.96</v>
      </c>
      <c r="M293" s="11">
        <f t="shared" si="1"/>
        <v>500</v>
      </c>
      <c r="N293" s="11">
        <f t="shared" si="2"/>
        <v>164.611331</v>
      </c>
      <c r="O293" s="12">
        <f t="shared" si="3"/>
        <v>0.5387084308</v>
      </c>
      <c r="P293" s="13">
        <f t="shared" si="44"/>
        <v>219.1465897</v>
      </c>
      <c r="Q293" s="14">
        <f t="shared" si="5"/>
        <v>1.75</v>
      </c>
      <c r="R293" s="14">
        <f t="shared" si="6"/>
        <v>602.6531215</v>
      </c>
      <c r="S293" s="14">
        <f t="shared" si="7"/>
        <v>1.481448185</v>
      </c>
      <c r="T293" s="15">
        <f t="shared" si="8"/>
        <v>0.4382931793</v>
      </c>
    </row>
    <row r="294">
      <c r="A294" s="4" t="s">
        <v>555</v>
      </c>
      <c r="B294" s="4" t="s">
        <v>302</v>
      </c>
      <c r="C294" s="4">
        <v>1993.0</v>
      </c>
      <c r="D294" s="4"/>
      <c r="E294" s="4" t="b">
        <v>1</v>
      </c>
      <c r="F294" s="4" t="b">
        <v>0</v>
      </c>
      <c r="G294" s="4">
        <v>300.0</v>
      </c>
      <c r="H294" s="4">
        <v>45.0</v>
      </c>
      <c r="I294" s="4">
        <v>566.0</v>
      </c>
      <c r="J294" s="4">
        <v>626.0</v>
      </c>
      <c r="K294" s="4">
        <v>341.5</v>
      </c>
      <c r="L294" s="4">
        <v>14.7</v>
      </c>
      <c r="M294" s="5">
        <f t="shared" si="1"/>
        <v>345</v>
      </c>
      <c r="N294" s="5">
        <f t="shared" si="2"/>
        <v>112.7813335</v>
      </c>
      <c r="O294" s="6">
        <f t="shared" si="3"/>
        <v>0.5413373952</v>
      </c>
      <c r="P294" s="7">
        <f t="shared" si="44"/>
        <v>338.8772094</v>
      </c>
      <c r="Q294" s="8">
        <f t="shared" si="5"/>
        <v>4</v>
      </c>
      <c r="R294" s="8">
        <f t="shared" si="6"/>
        <v>1694.386047</v>
      </c>
      <c r="S294" s="8">
        <f t="shared" si="7"/>
        <v>2.706686976</v>
      </c>
      <c r="T294" s="9">
        <f t="shared" si="8"/>
        <v>0.9822527808</v>
      </c>
    </row>
    <row r="295">
      <c r="A295" s="10" t="s">
        <v>556</v>
      </c>
      <c r="B295" s="10" t="s">
        <v>283</v>
      </c>
      <c r="C295" s="10">
        <v>1993.0</v>
      </c>
      <c r="D295" s="10"/>
      <c r="E295" s="10" t="b">
        <v>1</v>
      </c>
      <c r="F295" s="10" t="b">
        <v>0</v>
      </c>
      <c r="G295" s="10">
        <v>300.0</v>
      </c>
      <c r="H295" s="10">
        <v>20.0</v>
      </c>
      <c r="I295" s="16">
        <f>550+90</f>
        <v>640</v>
      </c>
      <c r="J295" s="16">
        <f>607.2+30.98</f>
        <v>638.18</v>
      </c>
      <c r="K295" s="10">
        <v>325.3</v>
      </c>
      <c r="L295" s="10">
        <v>14.71</v>
      </c>
      <c r="M295" s="11">
        <f t="shared" si="1"/>
        <v>320</v>
      </c>
      <c r="N295" s="11">
        <f t="shared" si="2"/>
        <v>101.6816392</v>
      </c>
      <c r="O295" s="12">
        <f t="shared" si="3"/>
        <v>0.5443722015</v>
      </c>
      <c r="P295" s="13">
        <f t="shared" si="44"/>
        <v>347.4074515</v>
      </c>
      <c r="Q295" s="14">
        <f t="shared" si="5"/>
        <v>4</v>
      </c>
      <c r="R295" s="14">
        <f t="shared" si="6"/>
        <v>1737.037258</v>
      </c>
      <c r="S295" s="14">
        <f t="shared" si="7"/>
        <v>2.721861007</v>
      </c>
      <c r="T295" s="15">
        <f t="shared" si="8"/>
        <v>1.085648286</v>
      </c>
    </row>
    <row r="296">
      <c r="A296" s="4" t="s">
        <v>391</v>
      </c>
      <c r="B296" s="4" t="s">
        <v>279</v>
      </c>
      <c r="C296" s="4">
        <v>1972.0</v>
      </c>
      <c r="D296" s="4"/>
      <c r="E296" s="4" t="b">
        <v>1</v>
      </c>
      <c r="F296" s="4" t="b">
        <v>0</v>
      </c>
      <c r="G296" s="4">
        <v>350.0</v>
      </c>
      <c r="H296" s="4">
        <v>4.0</v>
      </c>
      <c r="I296" s="4">
        <v>491.55</v>
      </c>
      <c r="J296" s="4">
        <v>555.0</v>
      </c>
      <c r="K296" s="4">
        <v>331.0</v>
      </c>
      <c r="L296" s="4">
        <v>10.58</v>
      </c>
      <c r="M296" s="5">
        <f t="shared" si="1"/>
        <v>354</v>
      </c>
      <c r="N296" s="5">
        <f t="shared" si="2"/>
        <v>115.1342684</v>
      </c>
      <c r="O296" s="6">
        <f t="shared" si="3"/>
        <v>0.5484159942</v>
      </c>
      <c r="P296" s="7">
        <f t="shared" si="44"/>
        <v>304.3708768</v>
      </c>
      <c r="Q296" s="8">
        <f t="shared" si="5"/>
        <v>4</v>
      </c>
      <c r="R296" s="8">
        <f t="shared" si="6"/>
        <v>1521.854384</v>
      </c>
      <c r="S296" s="8">
        <f t="shared" si="7"/>
        <v>2.742079971</v>
      </c>
      <c r="T296" s="9">
        <f t="shared" si="8"/>
        <v>0.8598047366</v>
      </c>
    </row>
    <row r="297">
      <c r="A297" s="10" t="s">
        <v>554</v>
      </c>
      <c r="B297" s="10" t="s">
        <v>277</v>
      </c>
      <c r="C297" s="10">
        <v>1993.0</v>
      </c>
      <c r="D297" s="10"/>
      <c r="E297" s="10" t="b">
        <v>1</v>
      </c>
      <c r="F297" s="10" t="b">
        <v>0</v>
      </c>
      <c r="G297" s="10">
        <v>260.0</v>
      </c>
      <c r="H297" s="10">
        <v>20.0</v>
      </c>
      <c r="I297" s="10">
        <v>550.0</v>
      </c>
      <c r="J297" s="10">
        <v>607.2</v>
      </c>
      <c r="K297" s="10">
        <v>327.0</v>
      </c>
      <c r="L297" s="10">
        <v>14.71</v>
      </c>
      <c r="M297" s="11">
        <f t="shared" si="1"/>
        <v>280</v>
      </c>
      <c r="N297" s="11">
        <f t="shared" si="2"/>
        <v>112.5766696</v>
      </c>
      <c r="O297" s="12">
        <f t="shared" si="3"/>
        <v>0.5496673104</v>
      </c>
      <c r="P297" s="13">
        <f t="shared" si="44"/>
        <v>333.7579909</v>
      </c>
      <c r="Q297" s="14">
        <f t="shared" si="5"/>
        <v>4</v>
      </c>
      <c r="R297" s="14">
        <f t="shared" si="6"/>
        <v>1668.789954</v>
      </c>
      <c r="S297" s="14">
        <f t="shared" si="7"/>
        <v>2.748336552</v>
      </c>
      <c r="T297" s="15">
        <f t="shared" si="8"/>
        <v>1.191992825</v>
      </c>
    </row>
    <row r="298">
      <c r="A298" s="4" t="s">
        <v>331</v>
      </c>
      <c r="B298" s="4" t="s">
        <v>272</v>
      </c>
      <c r="C298" s="4">
        <v>1967.0</v>
      </c>
      <c r="D298" s="4"/>
      <c r="E298" s="4" t="b">
        <v>1</v>
      </c>
      <c r="F298" s="4" t="b">
        <v>0</v>
      </c>
      <c r="G298" s="4">
        <v>295.0</v>
      </c>
      <c r="H298" s="4">
        <v>0.0</v>
      </c>
      <c r="I298" s="4">
        <v>408.0</v>
      </c>
      <c r="J298" s="4">
        <v>569.2</v>
      </c>
      <c r="K298" s="4">
        <v>311.0</v>
      </c>
      <c r="L298" s="4">
        <v>14.7</v>
      </c>
      <c r="M298" s="5">
        <f t="shared" si="1"/>
        <v>295</v>
      </c>
      <c r="N298" s="5">
        <f t="shared" si="2"/>
        <v>142.2604085</v>
      </c>
      <c r="O298" s="6">
        <f t="shared" si="3"/>
        <v>0.5497299802</v>
      </c>
      <c r="P298" s="7">
        <f t="shared" si="44"/>
        <v>312.9063047</v>
      </c>
      <c r="Q298" s="8">
        <f t="shared" si="5"/>
        <v>4</v>
      </c>
      <c r="R298" s="8">
        <f t="shared" si="6"/>
        <v>1564.531524</v>
      </c>
      <c r="S298" s="8">
        <f t="shared" si="7"/>
        <v>2.748649901</v>
      </c>
      <c r="T298" s="9">
        <f t="shared" si="8"/>
        <v>1.060699338</v>
      </c>
    </row>
    <row r="299">
      <c r="A299" s="10" t="s">
        <v>739</v>
      </c>
      <c r="B299" s="10" t="s">
        <v>740</v>
      </c>
      <c r="C299" s="10">
        <v>2020.0</v>
      </c>
      <c r="D299" s="10"/>
      <c r="E299" s="10" t="b">
        <v>1</v>
      </c>
      <c r="F299" s="10" t="b">
        <v>0</v>
      </c>
      <c r="G299" s="10">
        <v>1000.0</v>
      </c>
      <c r="H299" s="10">
        <v>0.0</v>
      </c>
      <c r="I299" s="10">
        <v>975.0</v>
      </c>
      <c r="J299" s="10">
        <v>716.0</v>
      </c>
      <c r="K299" s="10">
        <v>372.0</v>
      </c>
      <c r="L299" s="10">
        <v>16.6</v>
      </c>
      <c r="M299" s="11">
        <f t="shared" si="1"/>
        <v>1000</v>
      </c>
      <c r="N299" s="11">
        <f t="shared" si="2"/>
        <v>74.88377501</v>
      </c>
      <c r="O299" s="12">
        <f t="shared" si="3"/>
        <v>0.5505846341</v>
      </c>
      <c r="P299" s="13">
        <f t="shared" si="44"/>
        <v>394.218598</v>
      </c>
      <c r="Q299" s="14">
        <f t="shared" si="5"/>
        <v>4</v>
      </c>
      <c r="R299" s="14">
        <f t="shared" si="6"/>
        <v>1971.09299</v>
      </c>
      <c r="S299" s="14">
        <f t="shared" si="7"/>
        <v>2.752923171</v>
      </c>
      <c r="T299" s="15">
        <f t="shared" si="8"/>
        <v>0.394218598</v>
      </c>
    </row>
    <row r="300">
      <c r="A300" s="4" t="s">
        <v>464</v>
      </c>
      <c r="B300" s="4" t="s">
        <v>283</v>
      </c>
      <c r="C300" s="4">
        <v>1977.0</v>
      </c>
      <c r="D300" s="4"/>
      <c r="E300" s="4" t="b">
        <v>1</v>
      </c>
      <c r="F300" s="4" t="b">
        <v>0</v>
      </c>
      <c r="G300" s="4">
        <v>300.0</v>
      </c>
      <c r="H300" s="4">
        <v>15.0</v>
      </c>
      <c r="I300" s="17">
        <f>550+90</f>
        <v>640</v>
      </c>
      <c r="J300" s="17">
        <f>594+30.98</f>
        <v>624.98</v>
      </c>
      <c r="K300" s="4">
        <v>325.3</v>
      </c>
      <c r="L300" s="4">
        <v>14.71</v>
      </c>
      <c r="M300" s="5">
        <f t="shared" si="1"/>
        <v>315</v>
      </c>
      <c r="N300" s="5">
        <f t="shared" si="2"/>
        <v>99.57847452</v>
      </c>
      <c r="O300" s="6">
        <f t="shared" si="3"/>
        <v>0.5516117821</v>
      </c>
      <c r="P300" s="7">
        <f t="shared" si="44"/>
        <v>344.7463315</v>
      </c>
      <c r="Q300" s="8">
        <f t="shared" si="5"/>
        <v>4</v>
      </c>
      <c r="R300" s="8">
        <f t="shared" si="6"/>
        <v>1723.731658</v>
      </c>
      <c r="S300" s="8">
        <f t="shared" si="7"/>
        <v>2.75805891</v>
      </c>
      <c r="T300" s="9">
        <f t="shared" si="8"/>
        <v>1.094432799</v>
      </c>
    </row>
    <row r="301">
      <c r="A301" s="10" t="s">
        <v>271</v>
      </c>
      <c r="B301" s="10" t="s">
        <v>272</v>
      </c>
      <c r="C301" s="10">
        <v>1964.0</v>
      </c>
      <c r="D301" s="10"/>
      <c r="E301" s="10" t="b">
        <v>1</v>
      </c>
      <c r="F301" s="10" t="b">
        <v>0</v>
      </c>
      <c r="G301" s="10">
        <v>295.0</v>
      </c>
      <c r="H301" s="10">
        <v>0.0</v>
      </c>
      <c r="I301" s="10">
        <v>389.5</v>
      </c>
      <c r="J301" s="10">
        <v>558.9</v>
      </c>
      <c r="K301" s="10">
        <v>311.0</v>
      </c>
      <c r="L301" s="10">
        <v>14.7</v>
      </c>
      <c r="M301" s="11">
        <f t="shared" si="1"/>
        <v>295</v>
      </c>
      <c r="N301" s="11">
        <f t="shared" si="2"/>
        <v>146.3207676</v>
      </c>
      <c r="O301" s="12">
        <f t="shared" si="3"/>
        <v>0.5527691817</v>
      </c>
      <c r="P301" s="13">
        <f t="shared" si="44"/>
        <v>308.9426957</v>
      </c>
      <c r="Q301" s="14">
        <f t="shared" si="5"/>
        <v>4</v>
      </c>
      <c r="R301" s="14">
        <f t="shared" si="6"/>
        <v>1544.713478</v>
      </c>
      <c r="S301" s="14">
        <f t="shared" si="7"/>
        <v>2.763845909</v>
      </c>
      <c r="T301" s="15">
        <f t="shared" si="8"/>
        <v>1.047263375</v>
      </c>
    </row>
    <row r="302">
      <c r="A302" s="4" t="s">
        <v>463</v>
      </c>
      <c r="B302" s="4" t="s">
        <v>302</v>
      </c>
      <c r="C302" s="4">
        <v>1977.0</v>
      </c>
      <c r="D302" s="4"/>
      <c r="E302" s="4" t="b">
        <v>1</v>
      </c>
      <c r="F302" s="4" t="b">
        <v>0</v>
      </c>
      <c r="G302" s="4">
        <v>300.0</v>
      </c>
      <c r="H302" s="4">
        <v>15.0</v>
      </c>
      <c r="I302" s="4">
        <v>566.0</v>
      </c>
      <c r="J302" s="4">
        <v>600.0</v>
      </c>
      <c r="K302" s="4">
        <v>327.3</v>
      </c>
      <c r="L302" s="4">
        <v>14.7</v>
      </c>
      <c r="M302" s="5">
        <f t="shared" si="1"/>
        <v>315</v>
      </c>
      <c r="N302" s="5">
        <f t="shared" si="2"/>
        <v>108.0971247</v>
      </c>
      <c r="O302" s="6">
        <f t="shared" si="3"/>
        <v>0.556059349</v>
      </c>
      <c r="P302" s="7">
        <f t="shared" si="44"/>
        <v>333.6356094</v>
      </c>
      <c r="Q302" s="8">
        <f t="shared" si="5"/>
        <v>4</v>
      </c>
      <c r="R302" s="8">
        <f t="shared" si="6"/>
        <v>1668.178047</v>
      </c>
      <c r="S302" s="8">
        <f t="shared" si="7"/>
        <v>2.780296745</v>
      </c>
      <c r="T302" s="9">
        <f t="shared" si="8"/>
        <v>1.059160665</v>
      </c>
    </row>
    <row r="303">
      <c r="A303" s="10" t="s">
        <v>460</v>
      </c>
      <c r="B303" s="10" t="s">
        <v>277</v>
      </c>
      <c r="C303" s="10">
        <v>1977.0</v>
      </c>
      <c r="D303" s="10"/>
      <c r="E303" s="10" t="b">
        <v>1</v>
      </c>
      <c r="F303" s="10" t="b">
        <v>0</v>
      </c>
      <c r="G303" s="10">
        <v>260.0</v>
      </c>
      <c r="H303" s="10">
        <v>15.0</v>
      </c>
      <c r="I303" s="10">
        <v>550.0</v>
      </c>
      <c r="J303" s="10">
        <v>594.0</v>
      </c>
      <c r="K303" s="10">
        <v>327.0</v>
      </c>
      <c r="L303" s="10">
        <v>14.71</v>
      </c>
      <c r="M303" s="11">
        <f t="shared" si="1"/>
        <v>275</v>
      </c>
      <c r="N303" s="11">
        <f t="shared" si="2"/>
        <v>110.1293507</v>
      </c>
      <c r="O303" s="12">
        <f t="shared" si="3"/>
        <v>0.5574021395</v>
      </c>
      <c r="P303" s="13">
        <f t="shared" si="44"/>
        <v>331.0968709</v>
      </c>
      <c r="Q303" s="14">
        <f t="shared" si="5"/>
        <v>4</v>
      </c>
      <c r="R303" s="14">
        <f t="shared" si="6"/>
        <v>1655.484354</v>
      </c>
      <c r="S303" s="14">
        <f t="shared" si="7"/>
        <v>2.787010698</v>
      </c>
      <c r="T303" s="15">
        <f t="shared" si="8"/>
        <v>1.203988621</v>
      </c>
    </row>
    <row r="304" hidden="1">
      <c r="A304" s="4" t="s">
        <v>669</v>
      </c>
      <c r="B304" s="4" t="s">
        <v>670</v>
      </c>
      <c r="C304" s="4">
        <v>2009.0</v>
      </c>
      <c r="D304" s="4" t="b">
        <v>1</v>
      </c>
      <c r="E304" s="4" t="b">
        <v>1</v>
      </c>
      <c r="F304" s="4" t="b">
        <v>0</v>
      </c>
      <c r="G304" s="4">
        <v>1000.0</v>
      </c>
      <c r="H304" s="4">
        <v>0.0</v>
      </c>
      <c r="I304" s="4">
        <v>590.0</v>
      </c>
      <c r="J304" s="4">
        <v>266.9</v>
      </c>
      <c r="K304" s="4">
        <v>467.0</v>
      </c>
      <c r="L304" s="4">
        <v>13.44</v>
      </c>
      <c r="M304" s="5">
        <f t="shared" si="1"/>
        <v>1000</v>
      </c>
      <c r="N304" s="5">
        <f t="shared" si="2"/>
        <v>46.12919601</v>
      </c>
      <c r="O304" s="6">
        <f t="shared" si="3"/>
        <v>5.09679016</v>
      </c>
      <c r="P304" s="7">
        <f t="shared" ref="P304:P308" si="45">0.9*(0.00015*I304*K304*L304+797)+0.1*(43.1*POW(I304,0.549))</f>
        <v>1360.333294</v>
      </c>
      <c r="Q304" s="8">
        <f t="shared" si="5"/>
        <v>4</v>
      </c>
      <c r="R304" s="8">
        <f t="shared" si="6"/>
        <v>6801.666469</v>
      </c>
      <c r="S304" s="8">
        <f t="shared" si="7"/>
        <v>25.4839508</v>
      </c>
      <c r="T304" s="9">
        <f t="shared" si="8"/>
        <v>1.360333294</v>
      </c>
    </row>
    <row r="305" hidden="1">
      <c r="A305" s="10" t="s">
        <v>632</v>
      </c>
      <c r="B305" s="10" t="s">
        <v>632</v>
      </c>
      <c r="C305" s="10">
        <v>2005.0</v>
      </c>
      <c r="D305" s="10" t="b">
        <v>1</v>
      </c>
      <c r="E305" s="10" t="b">
        <v>1</v>
      </c>
      <c r="F305" s="10" t="b">
        <v>0</v>
      </c>
      <c r="G305" s="10">
        <v>10000.0</v>
      </c>
      <c r="H305" s="10">
        <v>0.0</v>
      </c>
      <c r="I305" s="10">
        <v>2371.0</v>
      </c>
      <c r="J305" s="10">
        <v>1280.0</v>
      </c>
      <c r="K305" s="10">
        <v>465.0</v>
      </c>
      <c r="L305" s="10">
        <v>28.2</v>
      </c>
      <c r="M305" s="11">
        <f t="shared" si="1"/>
        <v>10000</v>
      </c>
      <c r="N305" s="11">
        <f t="shared" si="2"/>
        <v>55.05005267</v>
      </c>
      <c r="O305" s="12">
        <f t="shared" si="3"/>
        <v>4.079452553</v>
      </c>
      <c r="P305" s="13">
        <f t="shared" si="45"/>
        <v>5221.699268</v>
      </c>
      <c r="Q305" s="14">
        <f t="shared" si="5"/>
        <v>4</v>
      </c>
      <c r="R305" s="14">
        <f t="shared" si="6"/>
        <v>26108.49634</v>
      </c>
      <c r="S305" s="14">
        <f t="shared" si="7"/>
        <v>20.39726277</v>
      </c>
      <c r="T305" s="15">
        <f t="shared" si="8"/>
        <v>0.5221699268</v>
      </c>
    </row>
    <row r="306" hidden="1">
      <c r="A306" s="4" t="s">
        <v>742</v>
      </c>
      <c r="B306" s="4" t="s">
        <v>742</v>
      </c>
      <c r="C306" s="4">
        <v>2020.0</v>
      </c>
      <c r="D306" s="4" t="b">
        <v>1</v>
      </c>
      <c r="E306" s="4" t="b">
        <v>1</v>
      </c>
      <c r="F306" s="4" t="b">
        <v>0</v>
      </c>
      <c r="G306" s="4">
        <v>4800.0</v>
      </c>
      <c r="H306" s="4">
        <v>0.0</v>
      </c>
      <c r="I306" s="4">
        <v>499.0</v>
      </c>
      <c r="J306" s="4">
        <v>289.1</v>
      </c>
      <c r="K306" s="4">
        <v>465.0</v>
      </c>
      <c r="L306" s="4">
        <v>8.27</v>
      </c>
      <c r="M306" s="5">
        <f t="shared" si="1"/>
        <v>4800</v>
      </c>
      <c r="N306" s="5">
        <f t="shared" si="2"/>
        <v>59.07814756</v>
      </c>
      <c r="O306" s="6">
        <f t="shared" si="3"/>
        <v>3.828753818</v>
      </c>
      <c r="P306" s="7">
        <f t="shared" si="45"/>
        <v>1106.892729</v>
      </c>
      <c r="Q306" s="8">
        <f t="shared" si="5"/>
        <v>4</v>
      </c>
      <c r="R306" s="8">
        <f t="shared" si="6"/>
        <v>5534.463644</v>
      </c>
      <c r="S306" s="8">
        <f t="shared" si="7"/>
        <v>19.14376909</v>
      </c>
      <c r="T306" s="9">
        <f t="shared" si="8"/>
        <v>0.2306026519</v>
      </c>
    </row>
    <row r="307" hidden="1">
      <c r="A307" s="10" t="s">
        <v>713</v>
      </c>
      <c r="B307" s="10" t="s">
        <v>632</v>
      </c>
      <c r="C307" s="10">
        <v>2015.0</v>
      </c>
      <c r="D307" s="10" t="b">
        <v>1</v>
      </c>
      <c r="E307" s="10" t="b">
        <v>1</v>
      </c>
      <c r="F307" s="10" t="b">
        <v>0</v>
      </c>
      <c r="G307" s="10">
        <v>10000.0</v>
      </c>
      <c r="H307" s="10">
        <v>5000.0</v>
      </c>
      <c r="I307" s="10">
        <v>2371.0</v>
      </c>
      <c r="J307" s="10">
        <v>1500.0</v>
      </c>
      <c r="K307" s="10">
        <v>490.0</v>
      </c>
      <c r="L307" s="10">
        <v>28.2</v>
      </c>
      <c r="M307" s="11">
        <f t="shared" si="1"/>
        <v>15000</v>
      </c>
      <c r="N307" s="11">
        <f t="shared" si="2"/>
        <v>64.51178047</v>
      </c>
      <c r="O307" s="12">
        <f t="shared" si="3"/>
        <v>3.631572795</v>
      </c>
      <c r="P307" s="13">
        <f t="shared" si="45"/>
        <v>5447.359193</v>
      </c>
      <c r="Q307" s="14">
        <f t="shared" si="5"/>
        <v>4</v>
      </c>
      <c r="R307" s="14">
        <f t="shared" si="6"/>
        <v>27236.79597</v>
      </c>
      <c r="S307" s="14">
        <f t="shared" si="7"/>
        <v>18.15786398</v>
      </c>
      <c r="T307" s="15">
        <f t="shared" si="8"/>
        <v>0.3631572795</v>
      </c>
    </row>
    <row r="308" hidden="1">
      <c r="A308" s="4" t="s">
        <v>438</v>
      </c>
      <c r="B308" s="4" t="s">
        <v>439</v>
      </c>
      <c r="C308" s="4">
        <v>1973.0</v>
      </c>
      <c r="D308" s="4" t="b">
        <v>1</v>
      </c>
      <c r="E308" s="4" t="b">
        <v>1</v>
      </c>
      <c r="F308" s="4" t="b">
        <v>0</v>
      </c>
      <c r="G308" s="4">
        <v>700.0</v>
      </c>
      <c r="H308" s="4">
        <v>0.0</v>
      </c>
      <c r="I308" s="4">
        <v>840.0</v>
      </c>
      <c r="J308" s="4">
        <v>392.3</v>
      </c>
      <c r="K308" s="4">
        <v>456.5</v>
      </c>
      <c r="L308" s="4">
        <v>10.0</v>
      </c>
      <c r="M308" s="5">
        <f t="shared" si="1"/>
        <v>700</v>
      </c>
      <c r="N308" s="5">
        <f t="shared" si="2"/>
        <v>47.6231749</v>
      </c>
      <c r="O308" s="6">
        <f t="shared" si="3"/>
        <v>3.590909286</v>
      </c>
      <c r="P308" s="7">
        <f t="shared" si="45"/>
        <v>1408.713713</v>
      </c>
      <c r="Q308" s="8">
        <f t="shared" si="5"/>
        <v>4</v>
      </c>
      <c r="R308" s="8">
        <f t="shared" si="6"/>
        <v>7043.568564</v>
      </c>
      <c r="S308" s="8">
        <f t="shared" si="7"/>
        <v>17.95454643</v>
      </c>
      <c r="T308" s="9">
        <f t="shared" si="8"/>
        <v>2.012448161</v>
      </c>
    </row>
    <row r="309" hidden="1">
      <c r="A309" s="10" t="s">
        <v>428</v>
      </c>
      <c r="B309" s="10" t="s">
        <v>429</v>
      </c>
      <c r="C309" s="10">
        <v>1945.0</v>
      </c>
      <c r="D309" s="10"/>
      <c r="E309" s="10" t="b">
        <v>0</v>
      </c>
      <c r="F309" s="10" t="b">
        <v>1</v>
      </c>
      <c r="G309" s="10">
        <v>4.0</v>
      </c>
      <c r="H309" s="10">
        <v>0.0</v>
      </c>
      <c r="I309" s="10">
        <v>11.0</v>
      </c>
      <c r="J309" s="10">
        <v>11.192</v>
      </c>
      <c r="K309" s="10">
        <v>220.0</v>
      </c>
      <c r="L309" s="10">
        <v>5.2689</v>
      </c>
      <c r="M309" s="11">
        <f t="shared" si="1"/>
        <v>4</v>
      </c>
      <c r="N309" s="11">
        <f t="shared" si="2"/>
        <v>103.7514893</v>
      </c>
      <c r="O309" s="12">
        <f t="shared" si="3"/>
        <v>2.461206952</v>
      </c>
      <c r="P309" s="13">
        <f>0.2*(8.17*POW(I309*L309,0.46))+0.8*(0.146*POW(I309*K309,0.639))</f>
        <v>27.5458282</v>
      </c>
      <c r="Q309" s="14">
        <f t="shared" si="5"/>
        <v>1.05</v>
      </c>
      <c r="R309" s="14">
        <f t="shared" si="6"/>
        <v>56.46894781</v>
      </c>
      <c r="S309" s="14">
        <f t="shared" si="7"/>
        <v>5.045474251</v>
      </c>
      <c r="T309" s="15">
        <f t="shared" si="8"/>
        <v>6.88645705</v>
      </c>
    </row>
    <row r="310">
      <c r="A310" s="4" t="s">
        <v>346</v>
      </c>
      <c r="B310" s="4" t="s">
        <v>283</v>
      </c>
      <c r="C310" s="4">
        <v>1967.0</v>
      </c>
      <c r="D310" s="4"/>
      <c r="E310" s="4" t="b">
        <v>1</v>
      </c>
      <c r="F310" s="4" t="b">
        <v>0</v>
      </c>
      <c r="G310" s="4">
        <v>300.0</v>
      </c>
      <c r="H310" s="4">
        <v>0.0</v>
      </c>
      <c r="I310" s="17">
        <f>550+90</f>
        <v>640</v>
      </c>
      <c r="J310" s="17">
        <f>581.8+30.98</f>
        <v>612.78</v>
      </c>
      <c r="K310" s="4">
        <v>325.3</v>
      </c>
      <c r="L310" s="4">
        <v>14.71</v>
      </c>
      <c r="M310" s="5">
        <f t="shared" si="1"/>
        <v>300</v>
      </c>
      <c r="N310" s="5">
        <f t="shared" si="2"/>
        <v>97.63464049</v>
      </c>
      <c r="O310" s="6">
        <f t="shared" si="3"/>
        <v>0.5585802597</v>
      </c>
      <c r="P310" s="7">
        <f t="shared" ref="P310:P330" si="46">0.2*(8.17*POW(I310*L310,0.46))+0.8*(0.252*J310+136)</f>
        <v>342.2868115</v>
      </c>
      <c r="Q310" s="8">
        <f t="shared" si="5"/>
        <v>4</v>
      </c>
      <c r="R310" s="8">
        <f t="shared" si="6"/>
        <v>1711.434058</v>
      </c>
      <c r="S310" s="8">
        <f t="shared" si="7"/>
        <v>2.792901299</v>
      </c>
      <c r="T310" s="9">
        <f t="shared" si="8"/>
        <v>1.140956038</v>
      </c>
    </row>
    <row r="311">
      <c r="A311" s="10" t="s">
        <v>699</v>
      </c>
      <c r="B311" s="10" t="s">
        <v>607</v>
      </c>
      <c r="C311" s="10">
        <v>2010.0</v>
      </c>
      <c r="D311" s="10"/>
      <c r="E311" s="10" t="b">
        <v>1</v>
      </c>
      <c r="F311" s="10" t="b">
        <v>0</v>
      </c>
      <c r="G311" s="10">
        <v>205.0</v>
      </c>
      <c r="H311" s="10">
        <v>5.0</v>
      </c>
      <c r="I311" s="10">
        <v>760.0</v>
      </c>
      <c r="J311" s="10">
        <v>524.9</v>
      </c>
      <c r="K311" s="10">
        <v>336.0</v>
      </c>
      <c r="L311" s="10">
        <v>6.14</v>
      </c>
      <c r="M311" s="11">
        <f t="shared" si="1"/>
        <v>210</v>
      </c>
      <c r="N311" s="11">
        <f t="shared" si="2"/>
        <v>70.42750508</v>
      </c>
      <c r="O311" s="12">
        <f t="shared" si="3"/>
        <v>0.5605501945</v>
      </c>
      <c r="P311" s="13">
        <f t="shared" si="46"/>
        <v>294.2327971</v>
      </c>
      <c r="Q311" s="14">
        <f t="shared" si="5"/>
        <v>4</v>
      </c>
      <c r="R311" s="14">
        <f t="shared" si="6"/>
        <v>1471.163985</v>
      </c>
      <c r="S311" s="14">
        <f t="shared" si="7"/>
        <v>2.802750972</v>
      </c>
      <c r="T311" s="15">
        <f t="shared" si="8"/>
        <v>1.401108558</v>
      </c>
    </row>
    <row r="312">
      <c r="A312" s="4" t="s">
        <v>282</v>
      </c>
      <c r="B312" s="4" t="s">
        <v>283</v>
      </c>
      <c r="C312" s="4">
        <v>1964.0</v>
      </c>
      <c r="D312" s="4"/>
      <c r="E312" s="4" t="b">
        <v>1</v>
      </c>
      <c r="F312" s="4" t="b">
        <v>0</v>
      </c>
      <c r="G312" s="4">
        <v>300.0</v>
      </c>
      <c r="H312" s="4">
        <v>0.0</v>
      </c>
      <c r="I312" s="17">
        <f>552+90</f>
        <v>642</v>
      </c>
      <c r="J312" s="17">
        <f>575.5+30.98</f>
        <v>606.48</v>
      </c>
      <c r="K312" s="4">
        <v>324.6</v>
      </c>
      <c r="L312" s="4">
        <v>14.71</v>
      </c>
      <c r="M312" s="5">
        <f t="shared" si="1"/>
        <v>300</v>
      </c>
      <c r="N312" s="5">
        <f t="shared" si="2"/>
        <v>96.32982664</v>
      </c>
      <c r="O312" s="6">
        <f t="shared" si="3"/>
        <v>0.5625488921</v>
      </c>
      <c r="P312" s="7">
        <f t="shared" si="46"/>
        <v>341.1746521</v>
      </c>
      <c r="Q312" s="8">
        <f t="shared" si="5"/>
        <v>4</v>
      </c>
      <c r="R312" s="8">
        <f t="shared" si="6"/>
        <v>1705.87326</v>
      </c>
      <c r="S312" s="8">
        <f t="shared" si="7"/>
        <v>2.81274446</v>
      </c>
      <c r="T312" s="9">
        <f t="shared" si="8"/>
        <v>1.13724884</v>
      </c>
    </row>
    <row r="313">
      <c r="A313" s="10" t="s">
        <v>344</v>
      </c>
      <c r="B313" s="10" t="s">
        <v>277</v>
      </c>
      <c r="C313" s="10">
        <v>1967.0</v>
      </c>
      <c r="D313" s="10"/>
      <c r="E313" s="10" t="b">
        <v>1</v>
      </c>
      <c r="F313" s="10" t="b">
        <v>0</v>
      </c>
      <c r="G313" s="10">
        <v>260.0</v>
      </c>
      <c r="H313" s="10">
        <v>0.0</v>
      </c>
      <c r="I313" s="10">
        <v>550.0</v>
      </c>
      <c r="J313" s="10">
        <v>581.8</v>
      </c>
      <c r="K313" s="10">
        <v>327.0</v>
      </c>
      <c r="L313" s="10">
        <v>14.71</v>
      </c>
      <c r="M313" s="11">
        <f t="shared" si="1"/>
        <v>260</v>
      </c>
      <c r="N313" s="11">
        <f t="shared" si="2"/>
        <v>107.8674347</v>
      </c>
      <c r="O313" s="12">
        <f t="shared" si="3"/>
        <v>0.5648630988</v>
      </c>
      <c r="P313" s="13">
        <f t="shared" si="46"/>
        <v>328.6373509</v>
      </c>
      <c r="Q313" s="14">
        <f t="shared" si="5"/>
        <v>4</v>
      </c>
      <c r="R313" s="14">
        <f t="shared" si="6"/>
        <v>1643.186754</v>
      </c>
      <c r="S313" s="14">
        <f t="shared" si="7"/>
        <v>2.824315494</v>
      </c>
      <c r="T313" s="15">
        <f t="shared" si="8"/>
        <v>1.263989811</v>
      </c>
    </row>
    <row r="314">
      <c r="A314" s="4" t="s">
        <v>345</v>
      </c>
      <c r="B314" s="4" t="s">
        <v>302</v>
      </c>
      <c r="C314" s="4">
        <v>1967.0</v>
      </c>
      <c r="D314" s="4"/>
      <c r="E314" s="4" t="b">
        <v>1</v>
      </c>
      <c r="F314" s="4" t="b">
        <v>0</v>
      </c>
      <c r="G314" s="4">
        <v>300.0</v>
      </c>
      <c r="H314" s="4">
        <v>0.0</v>
      </c>
      <c r="I314" s="4">
        <v>566.0</v>
      </c>
      <c r="J314" s="4">
        <v>584.77</v>
      </c>
      <c r="K314" s="4">
        <v>327.0</v>
      </c>
      <c r="L314" s="4">
        <v>14.7</v>
      </c>
      <c r="M314" s="5">
        <f t="shared" si="1"/>
        <v>300</v>
      </c>
      <c r="N314" s="5">
        <f t="shared" si="2"/>
        <v>105.3532594</v>
      </c>
      <c r="O314" s="6">
        <f t="shared" si="3"/>
        <v>0.5652910398</v>
      </c>
      <c r="P314" s="7">
        <f t="shared" si="46"/>
        <v>330.5652414</v>
      </c>
      <c r="Q314" s="8">
        <f t="shared" si="5"/>
        <v>4</v>
      </c>
      <c r="R314" s="8">
        <f t="shared" si="6"/>
        <v>1652.826207</v>
      </c>
      <c r="S314" s="8">
        <f t="shared" si="7"/>
        <v>2.826455199</v>
      </c>
      <c r="T314" s="9">
        <f t="shared" si="8"/>
        <v>1.101884138</v>
      </c>
    </row>
    <row r="315">
      <c r="A315" s="10" t="s">
        <v>301</v>
      </c>
      <c r="B315" s="10" t="s">
        <v>302</v>
      </c>
      <c r="C315" s="10">
        <v>1965.0</v>
      </c>
      <c r="D315" s="10"/>
      <c r="E315" s="10" t="b">
        <v>1</v>
      </c>
      <c r="F315" s="10" t="b">
        <v>0</v>
      </c>
      <c r="G315" s="10">
        <v>300.0</v>
      </c>
      <c r="H315" s="10">
        <v>0.0</v>
      </c>
      <c r="I315" s="10">
        <v>540.0</v>
      </c>
      <c r="J315" s="10">
        <v>574.05</v>
      </c>
      <c r="K315" s="10">
        <v>326.105</v>
      </c>
      <c r="L315" s="10">
        <v>14.7</v>
      </c>
      <c r="M315" s="11">
        <f t="shared" si="1"/>
        <v>300</v>
      </c>
      <c r="N315" s="11">
        <f t="shared" si="2"/>
        <v>108.4014982</v>
      </c>
      <c r="O315" s="12">
        <f t="shared" si="3"/>
        <v>0.5682104965</v>
      </c>
      <c r="P315" s="13">
        <f t="shared" si="46"/>
        <v>326.1812355</v>
      </c>
      <c r="Q315" s="14">
        <f t="shared" si="5"/>
        <v>4</v>
      </c>
      <c r="R315" s="14">
        <f t="shared" si="6"/>
        <v>1630.906178</v>
      </c>
      <c r="S315" s="14">
        <f t="shared" si="7"/>
        <v>2.841052483</v>
      </c>
      <c r="T315" s="15">
        <f t="shared" si="8"/>
        <v>1.087270785</v>
      </c>
    </row>
    <row r="316">
      <c r="A316" s="4" t="s">
        <v>835</v>
      </c>
      <c r="B316" s="4" t="s">
        <v>281</v>
      </c>
      <c r="C316" s="4"/>
      <c r="D316" s="4"/>
      <c r="E316" s="4" t="b">
        <v>0</v>
      </c>
      <c r="F316" s="4" t="b">
        <v>0</v>
      </c>
      <c r="G316" s="4">
        <v>500.0</v>
      </c>
      <c r="H316" s="17"/>
      <c r="I316" s="4">
        <v>252.0</v>
      </c>
      <c r="J316" s="4">
        <v>373.5</v>
      </c>
      <c r="K316" s="4">
        <v>250.0</v>
      </c>
      <c r="L316" s="4">
        <v>1.96</v>
      </c>
      <c r="M316" s="5">
        <f t="shared" si="1"/>
        <v>500</v>
      </c>
      <c r="N316" s="5">
        <f t="shared" si="2"/>
        <v>151.1365097</v>
      </c>
      <c r="O316" s="6">
        <f t="shared" si="3"/>
        <v>0.5687638813</v>
      </c>
      <c r="P316" s="7">
        <f t="shared" si="46"/>
        <v>212.4333097</v>
      </c>
      <c r="Q316" s="8">
        <f t="shared" si="5"/>
        <v>1.75</v>
      </c>
      <c r="R316" s="8">
        <f t="shared" si="6"/>
        <v>584.1916015</v>
      </c>
      <c r="S316" s="8">
        <f t="shared" si="7"/>
        <v>1.564100673</v>
      </c>
      <c r="T316" s="9">
        <f t="shared" si="8"/>
        <v>0.4248666193</v>
      </c>
    </row>
    <row r="317">
      <c r="A317" s="10" t="s">
        <v>276</v>
      </c>
      <c r="B317" s="10" t="s">
        <v>277</v>
      </c>
      <c r="C317" s="10">
        <v>1964.0</v>
      </c>
      <c r="D317" s="10"/>
      <c r="E317" s="10" t="b">
        <v>1</v>
      </c>
      <c r="F317" s="10" t="b">
        <v>0</v>
      </c>
      <c r="G317" s="10">
        <v>260.0</v>
      </c>
      <c r="H317" s="10">
        <v>0.0</v>
      </c>
      <c r="I317" s="10">
        <v>552.0</v>
      </c>
      <c r="J317" s="10">
        <v>575.5</v>
      </c>
      <c r="K317" s="10">
        <v>326.0</v>
      </c>
      <c r="L317" s="10">
        <v>14.71</v>
      </c>
      <c r="M317" s="11">
        <f t="shared" si="1"/>
        <v>260</v>
      </c>
      <c r="N317" s="11">
        <f t="shared" si="2"/>
        <v>106.3128041</v>
      </c>
      <c r="O317" s="12">
        <f t="shared" si="3"/>
        <v>0.5691375066</v>
      </c>
      <c r="P317" s="13">
        <f t="shared" si="46"/>
        <v>327.5386351</v>
      </c>
      <c r="Q317" s="14">
        <f t="shared" si="5"/>
        <v>4</v>
      </c>
      <c r="R317" s="14">
        <f t="shared" si="6"/>
        <v>1637.693175</v>
      </c>
      <c r="S317" s="14">
        <f t="shared" si="7"/>
        <v>2.845687533</v>
      </c>
      <c r="T317" s="15">
        <f t="shared" si="8"/>
        <v>1.259763981</v>
      </c>
    </row>
    <row r="318">
      <c r="A318" s="4" t="s">
        <v>606</v>
      </c>
      <c r="B318" s="4" t="s">
        <v>607</v>
      </c>
      <c r="C318" s="4">
        <v>2006.0</v>
      </c>
      <c r="D318" s="4"/>
      <c r="E318" s="4" t="b">
        <v>1</v>
      </c>
      <c r="F318" s="4" t="b">
        <v>0</v>
      </c>
      <c r="G318" s="4">
        <v>205.0</v>
      </c>
      <c r="H318" s="4">
        <v>-20.0</v>
      </c>
      <c r="I318" s="4">
        <v>630.0</v>
      </c>
      <c r="J318" s="4">
        <v>482.63</v>
      </c>
      <c r="K318" s="4">
        <v>304.8</v>
      </c>
      <c r="L318" s="4">
        <v>6.14</v>
      </c>
      <c r="M318" s="5">
        <f t="shared" si="1"/>
        <v>185</v>
      </c>
      <c r="N318" s="5">
        <f t="shared" si="2"/>
        <v>78.11835467</v>
      </c>
      <c r="O318" s="6">
        <f t="shared" si="3"/>
        <v>0.5783499252</v>
      </c>
      <c r="P318" s="7">
        <f t="shared" si="46"/>
        <v>279.1290244</v>
      </c>
      <c r="Q318" s="8">
        <f t="shared" si="5"/>
        <v>4</v>
      </c>
      <c r="R318" s="8">
        <f t="shared" si="6"/>
        <v>1395.645122</v>
      </c>
      <c r="S318" s="8">
        <f t="shared" si="7"/>
        <v>2.891749626</v>
      </c>
      <c r="T318" s="9">
        <f t="shared" si="8"/>
        <v>1.508805537</v>
      </c>
    </row>
    <row r="319">
      <c r="A319" s="10" t="s">
        <v>492</v>
      </c>
      <c r="B319" s="10" t="s">
        <v>172</v>
      </c>
      <c r="C319" s="10">
        <v>1983.0</v>
      </c>
      <c r="D319" s="10"/>
      <c r="E319" s="10" t="b">
        <v>1</v>
      </c>
      <c r="F319" s="10" t="b">
        <v>0</v>
      </c>
      <c r="G319" s="10">
        <v>250.0</v>
      </c>
      <c r="H319" s="10">
        <v>110.0</v>
      </c>
      <c r="I319" s="16">
        <f>500*1.178</f>
        <v>589</v>
      </c>
      <c r="J319" s="10">
        <v>474.6</v>
      </c>
      <c r="K319" s="10">
        <v>325.5</v>
      </c>
      <c r="L319" s="10">
        <v>6.06</v>
      </c>
      <c r="M319" s="11">
        <f t="shared" si="1"/>
        <v>360</v>
      </c>
      <c r="N319" s="11">
        <f t="shared" si="2"/>
        <v>82.16592755</v>
      </c>
      <c r="O319" s="12">
        <f t="shared" si="3"/>
        <v>0.5791366694</v>
      </c>
      <c r="P319" s="13">
        <f t="shared" si="46"/>
        <v>274.8582633</v>
      </c>
      <c r="Q319" s="14">
        <f t="shared" si="5"/>
        <v>4</v>
      </c>
      <c r="R319" s="14">
        <f t="shared" si="6"/>
        <v>1374.291316</v>
      </c>
      <c r="S319" s="14">
        <f t="shared" si="7"/>
        <v>2.895683347</v>
      </c>
      <c r="T319" s="15">
        <f t="shared" si="8"/>
        <v>0.7634951758</v>
      </c>
    </row>
    <row r="320">
      <c r="A320" s="4" t="s">
        <v>49</v>
      </c>
      <c r="B320" s="4" t="s">
        <v>40</v>
      </c>
      <c r="C320" s="4">
        <v>1950.0</v>
      </c>
      <c r="D320" s="4"/>
      <c r="E320" s="4" t="b">
        <v>1</v>
      </c>
      <c r="F320" s="4" t="b">
        <v>0</v>
      </c>
      <c r="G320" s="4">
        <v>150.0</v>
      </c>
      <c r="H320" s="4">
        <v>120.0</v>
      </c>
      <c r="I320" s="4">
        <v>885.0</v>
      </c>
      <c r="J320" s="4">
        <v>428.0</v>
      </c>
      <c r="K320" s="4">
        <v>235.0</v>
      </c>
      <c r="L320" s="4">
        <v>2.28</v>
      </c>
      <c r="M320" s="5">
        <f t="shared" si="1"/>
        <v>270</v>
      </c>
      <c r="N320" s="5">
        <f t="shared" si="2"/>
        <v>49.31508903</v>
      </c>
      <c r="O320" s="6">
        <f t="shared" si="3"/>
        <v>0.5822944497</v>
      </c>
      <c r="P320" s="7">
        <f t="shared" si="46"/>
        <v>249.2220245</v>
      </c>
      <c r="Q320" s="8">
        <f t="shared" si="5"/>
        <v>4</v>
      </c>
      <c r="R320" s="8">
        <f t="shared" si="6"/>
        <v>1246.110122</v>
      </c>
      <c r="S320" s="8">
        <f t="shared" si="7"/>
        <v>2.911472248</v>
      </c>
      <c r="T320" s="9">
        <f t="shared" si="8"/>
        <v>0.923044535</v>
      </c>
    </row>
    <row r="321">
      <c r="A321" s="10" t="s">
        <v>247</v>
      </c>
      <c r="B321" s="10" t="s">
        <v>172</v>
      </c>
      <c r="C321" s="10">
        <v>1962.0</v>
      </c>
      <c r="D321" s="10"/>
      <c r="E321" s="10" t="b">
        <v>1</v>
      </c>
      <c r="F321" s="10" t="b">
        <v>0</v>
      </c>
      <c r="G321" s="10">
        <v>250.0</v>
      </c>
      <c r="H321" s="10">
        <v>100.0</v>
      </c>
      <c r="I321" s="16">
        <f>500*1</f>
        <v>500</v>
      </c>
      <c r="J321" s="10">
        <v>448.67</v>
      </c>
      <c r="K321" s="10">
        <v>315.0</v>
      </c>
      <c r="L321" s="10">
        <v>5.7</v>
      </c>
      <c r="M321" s="11">
        <f t="shared" si="1"/>
        <v>350</v>
      </c>
      <c r="N321" s="11">
        <f t="shared" si="2"/>
        <v>91.50321439</v>
      </c>
      <c r="O321" s="12">
        <f t="shared" si="3"/>
        <v>0.585528429</v>
      </c>
      <c r="P321" s="13">
        <f t="shared" si="46"/>
        <v>262.7090402</v>
      </c>
      <c r="Q321" s="14">
        <f t="shared" si="5"/>
        <v>4</v>
      </c>
      <c r="R321" s="14">
        <f t="shared" si="6"/>
        <v>1313.545201</v>
      </c>
      <c r="S321" s="14">
        <f t="shared" si="7"/>
        <v>2.927642145</v>
      </c>
      <c r="T321" s="15">
        <f t="shared" si="8"/>
        <v>0.7505972578</v>
      </c>
    </row>
    <row r="322">
      <c r="A322" s="4" t="s">
        <v>78</v>
      </c>
      <c r="B322" s="4" t="s">
        <v>53</v>
      </c>
      <c r="C322" s="4">
        <v>1956.0</v>
      </c>
      <c r="D322" s="4"/>
      <c r="E322" s="4" t="b">
        <v>1</v>
      </c>
      <c r="F322" s="4" t="b">
        <v>0</v>
      </c>
      <c r="G322" s="4">
        <v>400.0</v>
      </c>
      <c r="H322" s="4">
        <v>200.0</v>
      </c>
      <c r="I322" s="4">
        <v>740.0</v>
      </c>
      <c r="J322" s="4">
        <v>409.36</v>
      </c>
      <c r="K322" s="4">
        <v>265.0</v>
      </c>
      <c r="L322" s="4">
        <v>2.19</v>
      </c>
      <c r="M322" s="5">
        <f t="shared" si="1"/>
        <v>600</v>
      </c>
      <c r="N322" s="5">
        <f t="shared" si="2"/>
        <v>56.40959834</v>
      </c>
      <c r="O322" s="6">
        <f t="shared" si="3"/>
        <v>0.5869439315</v>
      </c>
      <c r="P322" s="7">
        <f t="shared" si="46"/>
        <v>240.2713678</v>
      </c>
      <c r="Q322" s="8">
        <f t="shared" si="5"/>
        <v>4</v>
      </c>
      <c r="R322" s="8">
        <f t="shared" si="6"/>
        <v>1201.356839</v>
      </c>
      <c r="S322" s="8">
        <f t="shared" si="7"/>
        <v>2.934719657</v>
      </c>
      <c r="T322" s="9">
        <f t="shared" si="8"/>
        <v>0.4004522797</v>
      </c>
    </row>
    <row r="323">
      <c r="A323" s="10" t="s">
        <v>404</v>
      </c>
      <c r="B323" s="10" t="s">
        <v>172</v>
      </c>
      <c r="C323" s="10">
        <v>1971.0</v>
      </c>
      <c r="D323" s="10"/>
      <c r="E323" s="10" t="b">
        <v>1</v>
      </c>
      <c r="F323" s="10" t="b">
        <v>0</v>
      </c>
      <c r="G323" s="10">
        <v>250.0</v>
      </c>
      <c r="H323" s="10">
        <v>110.0</v>
      </c>
      <c r="I323" s="16">
        <f>500*1.178</f>
        <v>589</v>
      </c>
      <c r="J323" s="10">
        <v>456.1</v>
      </c>
      <c r="K323" s="10">
        <v>318.0</v>
      </c>
      <c r="L323" s="10">
        <v>5.7</v>
      </c>
      <c r="M323" s="11">
        <f t="shared" si="1"/>
        <v>360</v>
      </c>
      <c r="N323" s="11">
        <f t="shared" si="2"/>
        <v>78.96308377</v>
      </c>
      <c r="O323" s="12">
        <f t="shared" si="3"/>
        <v>0.5901635875</v>
      </c>
      <c r="P323" s="13">
        <f t="shared" si="46"/>
        <v>269.1736123</v>
      </c>
      <c r="Q323" s="14">
        <f t="shared" si="5"/>
        <v>4</v>
      </c>
      <c r="R323" s="14">
        <f t="shared" si="6"/>
        <v>1345.868061</v>
      </c>
      <c r="S323" s="14">
        <f t="shared" si="7"/>
        <v>2.950817938</v>
      </c>
      <c r="T323" s="15">
        <f t="shared" si="8"/>
        <v>0.7477044785</v>
      </c>
    </row>
    <row r="324">
      <c r="A324" s="4" t="s">
        <v>306</v>
      </c>
      <c r="B324" s="4" t="s">
        <v>172</v>
      </c>
      <c r="C324" s="4">
        <v>1965.0</v>
      </c>
      <c r="D324" s="4"/>
      <c r="E324" s="4" t="b">
        <v>1</v>
      </c>
      <c r="F324" s="4" t="b">
        <v>0</v>
      </c>
      <c r="G324" s="4">
        <v>250.0</v>
      </c>
      <c r="H324" s="4">
        <v>100.0</v>
      </c>
      <c r="I324" s="17">
        <f>500*1.18</f>
        <v>590</v>
      </c>
      <c r="J324" s="4">
        <v>456.1</v>
      </c>
      <c r="K324" s="4">
        <v>316.0</v>
      </c>
      <c r="L324" s="4">
        <v>5.7</v>
      </c>
      <c r="M324" s="5">
        <f t="shared" si="1"/>
        <v>350</v>
      </c>
      <c r="N324" s="5">
        <f t="shared" si="2"/>
        <v>78.82924803</v>
      </c>
      <c r="O324" s="6">
        <f t="shared" si="3"/>
        <v>0.5902806967</v>
      </c>
      <c r="P324" s="7">
        <f t="shared" si="46"/>
        <v>269.2270258</v>
      </c>
      <c r="Q324" s="8">
        <f t="shared" si="5"/>
        <v>4</v>
      </c>
      <c r="R324" s="8">
        <f t="shared" si="6"/>
        <v>1346.135129</v>
      </c>
      <c r="S324" s="8">
        <f t="shared" si="7"/>
        <v>2.951403484</v>
      </c>
      <c r="T324" s="9">
        <f t="shared" si="8"/>
        <v>0.7692200737</v>
      </c>
    </row>
    <row r="325">
      <c r="A325" s="10" t="s">
        <v>286</v>
      </c>
      <c r="B325" s="10" t="s">
        <v>172</v>
      </c>
      <c r="C325" s="10">
        <v>1964.0</v>
      </c>
      <c r="D325" s="10"/>
      <c r="E325" s="10" t="b">
        <v>1</v>
      </c>
      <c r="F325" s="10" t="b">
        <v>0</v>
      </c>
      <c r="G325" s="10">
        <v>250.0</v>
      </c>
      <c r="H325" s="10">
        <v>200.0</v>
      </c>
      <c r="I325" s="16">
        <f>500*1.13</f>
        <v>565</v>
      </c>
      <c r="J325" s="10">
        <v>448.67</v>
      </c>
      <c r="K325" s="10">
        <v>315.0</v>
      </c>
      <c r="L325" s="10">
        <v>5.7</v>
      </c>
      <c r="M325" s="11">
        <f t="shared" si="1"/>
        <v>450</v>
      </c>
      <c r="N325" s="11">
        <f t="shared" si="2"/>
        <v>80.97629592</v>
      </c>
      <c r="O325" s="12">
        <f t="shared" si="3"/>
        <v>0.5937076245</v>
      </c>
      <c r="P325" s="13">
        <f t="shared" si="46"/>
        <v>266.3787999</v>
      </c>
      <c r="Q325" s="14">
        <f t="shared" si="5"/>
        <v>4</v>
      </c>
      <c r="R325" s="14">
        <f t="shared" si="6"/>
        <v>1331.893999</v>
      </c>
      <c r="S325" s="14">
        <f t="shared" si="7"/>
        <v>2.968538122</v>
      </c>
      <c r="T325" s="15">
        <f t="shared" si="8"/>
        <v>0.5919528886</v>
      </c>
    </row>
    <row r="326">
      <c r="A326" s="4" t="s">
        <v>367</v>
      </c>
      <c r="B326" s="4" t="s">
        <v>279</v>
      </c>
      <c r="C326" s="4">
        <v>1969.0</v>
      </c>
      <c r="D326" s="4"/>
      <c r="E326" s="4" t="b">
        <v>1</v>
      </c>
      <c r="F326" s="4" t="b">
        <v>0</v>
      </c>
      <c r="G326" s="4">
        <v>350.0</v>
      </c>
      <c r="H326" s="4">
        <v>5.0</v>
      </c>
      <c r="I326" s="4">
        <v>491.55</v>
      </c>
      <c r="J326" s="4">
        <v>482.0</v>
      </c>
      <c r="K326" s="4">
        <v>331.0</v>
      </c>
      <c r="L326" s="4">
        <v>10.34</v>
      </c>
      <c r="M326" s="5">
        <f t="shared" si="1"/>
        <v>355</v>
      </c>
      <c r="N326" s="5">
        <f t="shared" si="2"/>
        <v>99.99048179</v>
      </c>
      <c r="O326" s="6">
        <f t="shared" si="3"/>
        <v>0.5991191965</v>
      </c>
      <c r="P326" s="7">
        <f t="shared" si="46"/>
        <v>288.7754527</v>
      </c>
      <c r="Q326" s="8">
        <f t="shared" si="5"/>
        <v>4</v>
      </c>
      <c r="R326" s="8">
        <f t="shared" si="6"/>
        <v>1443.877264</v>
      </c>
      <c r="S326" s="8">
        <f t="shared" si="7"/>
        <v>2.995595983</v>
      </c>
      <c r="T326" s="9">
        <f t="shared" si="8"/>
        <v>0.8134519795</v>
      </c>
    </row>
    <row r="327">
      <c r="A327" s="10" t="s">
        <v>79</v>
      </c>
      <c r="B327" s="10" t="s">
        <v>53</v>
      </c>
      <c r="C327" s="10">
        <v>1956.0</v>
      </c>
      <c r="D327" s="10"/>
      <c r="E327" s="10" t="b">
        <v>1</v>
      </c>
      <c r="F327" s="10" t="b">
        <v>0</v>
      </c>
      <c r="G327" s="10">
        <v>400.0</v>
      </c>
      <c r="H327" s="10">
        <v>50.0</v>
      </c>
      <c r="I327" s="10">
        <v>740.0</v>
      </c>
      <c r="J327" s="10">
        <v>395.5</v>
      </c>
      <c r="K327" s="10">
        <v>249.0</v>
      </c>
      <c r="L327" s="10">
        <v>2.19</v>
      </c>
      <c r="M327" s="11">
        <f t="shared" si="1"/>
        <v>450</v>
      </c>
      <c r="N327" s="11">
        <f t="shared" si="2"/>
        <v>54.49969744</v>
      </c>
      <c r="O327" s="12">
        <f t="shared" si="3"/>
        <v>0.6004480197</v>
      </c>
      <c r="P327" s="13">
        <f t="shared" si="46"/>
        <v>237.4771918</v>
      </c>
      <c r="Q327" s="14">
        <f t="shared" si="5"/>
        <v>4</v>
      </c>
      <c r="R327" s="14">
        <f t="shared" si="6"/>
        <v>1187.385959</v>
      </c>
      <c r="S327" s="14">
        <f t="shared" si="7"/>
        <v>3.002240098</v>
      </c>
      <c r="T327" s="15">
        <f t="shared" si="8"/>
        <v>0.5277270929</v>
      </c>
    </row>
    <row r="328">
      <c r="A328" s="4" t="s">
        <v>44</v>
      </c>
      <c r="B328" s="4" t="s">
        <v>40</v>
      </c>
      <c r="C328" s="4">
        <v>1948.0</v>
      </c>
      <c r="D328" s="4"/>
      <c r="E328" s="4" t="b">
        <v>1</v>
      </c>
      <c r="F328" s="4" t="b">
        <v>0</v>
      </c>
      <c r="G328" s="4">
        <v>150.0</v>
      </c>
      <c r="H328" s="4">
        <v>75.0</v>
      </c>
      <c r="I328" s="4">
        <v>888.0</v>
      </c>
      <c r="J328" s="4">
        <v>404.0</v>
      </c>
      <c r="K328" s="4">
        <v>237.0</v>
      </c>
      <c r="L328" s="4">
        <v>2.16</v>
      </c>
      <c r="M328" s="5">
        <f t="shared" si="1"/>
        <v>225</v>
      </c>
      <c r="N328" s="5">
        <f t="shared" si="2"/>
        <v>46.39249424</v>
      </c>
      <c r="O328" s="6">
        <f t="shared" si="3"/>
        <v>0.6018219207</v>
      </c>
      <c r="P328" s="7">
        <f t="shared" si="46"/>
        <v>243.136056</v>
      </c>
      <c r="Q328" s="8">
        <f t="shared" si="5"/>
        <v>4</v>
      </c>
      <c r="R328" s="8">
        <f t="shared" si="6"/>
        <v>1215.68028</v>
      </c>
      <c r="S328" s="8">
        <f t="shared" si="7"/>
        <v>3.009109603</v>
      </c>
      <c r="T328" s="9">
        <f t="shared" si="8"/>
        <v>1.080604693</v>
      </c>
    </row>
    <row r="329">
      <c r="A329" s="10" t="s">
        <v>52</v>
      </c>
      <c r="B329" s="10" t="s">
        <v>53</v>
      </c>
      <c r="C329" s="10">
        <v>1951.0</v>
      </c>
      <c r="D329" s="10"/>
      <c r="E329" s="10" t="b">
        <v>1</v>
      </c>
      <c r="F329" s="10" t="b">
        <v>0</v>
      </c>
      <c r="G329" s="10">
        <v>400.0</v>
      </c>
      <c r="H329" s="10">
        <v>0.0</v>
      </c>
      <c r="I329" s="10">
        <v>670.0</v>
      </c>
      <c r="J329" s="10">
        <v>383.0</v>
      </c>
      <c r="K329" s="10">
        <v>248.0</v>
      </c>
      <c r="L329" s="10">
        <v>2.06</v>
      </c>
      <c r="M329" s="11">
        <f t="shared" si="1"/>
        <v>400</v>
      </c>
      <c r="N329" s="11">
        <f t="shared" si="2"/>
        <v>58.29124006</v>
      </c>
      <c r="O329" s="12">
        <f t="shared" si="3"/>
        <v>0.6043665175</v>
      </c>
      <c r="P329" s="13">
        <f t="shared" si="46"/>
        <v>231.4723762</v>
      </c>
      <c r="Q329" s="14">
        <f t="shared" si="5"/>
        <v>4</v>
      </c>
      <c r="R329" s="14">
        <f t="shared" si="6"/>
        <v>1157.361881</v>
      </c>
      <c r="S329" s="14">
        <f t="shared" si="7"/>
        <v>3.021832588</v>
      </c>
      <c r="T329" s="15">
        <f t="shared" si="8"/>
        <v>0.5786809405</v>
      </c>
    </row>
    <row r="330">
      <c r="A330" s="4" t="s">
        <v>423</v>
      </c>
      <c r="B330" s="4" t="s">
        <v>424</v>
      </c>
      <c r="C330" s="4">
        <v>1973.0</v>
      </c>
      <c r="D330" s="4"/>
      <c r="E330" s="4" t="b">
        <v>1</v>
      </c>
      <c r="F330" s="4" t="b">
        <v>0</v>
      </c>
      <c r="G330" s="4">
        <v>300.0</v>
      </c>
      <c r="H330" s="4">
        <v>0.0</v>
      </c>
      <c r="I330" s="4">
        <v>390.0</v>
      </c>
      <c r="J330" s="4">
        <v>515.8</v>
      </c>
      <c r="K330" s="4">
        <v>331.3</v>
      </c>
      <c r="L330" s="4">
        <v>20.1</v>
      </c>
      <c r="M330" s="5">
        <f t="shared" si="1"/>
        <v>300</v>
      </c>
      <c r="N330" s="5">
        <f t="shared" si="2"/>
        <v>134.8640054</v>
      </c>
      <c r="O330" s="6">
        <f t="shared" si="3"/>
        <v>0.6084778619</v>
      </c>
      <c r="P330" s="7">
        <f t="shared" si="46"/>
        <v>313.8528812</v>
      </c>
      <c r="Q330" s="8">
        <f t="shared" si="5"/>
        <v>4</v>
      </c>
      <c r="R330" s="8">
        <f t="shared" si="6"/>
        <v>1569.264406</v>
      </c>
      <c r="S330" s="8">
        <f t="shared" si="7"/>
        <v>3.042389309</v>
      </c>
      <c r="T330" s="9">
        <f t="shared" si="8"/>
        <v>1.046176271</v>
      </c>
    </row>
    <row r="331" hidden="1">
      <c r="A331" s="10" t="s">
        <v>565</v>
      </c>
      <c r="B331" s="10" t="s">
        <v>439</v>
      </c>
      <c r="C331" s="10">
        <v>1994.0</v>
      </c>
      <c r="D331" s="10" t="b">
        <v>1</v>
      </c>
      <c r="E331" s="10" t="b">
        <v>1</v>
      </c>
      <c r="F331" s="10" t="b">
        <v>0</v>
      </c>
      <c r="G331" s="10">
        <v>700.0</v>
      </c>
      <c r="H331" s="10">
        <v>0.0</v>
      </c>
      <c r="I331" s="10">
        <v>874.0</v>
      </c>
      <c r="J331" s="10">
        <v>432.0</v>
      </c>
      <c r="K331" s="10">
        <v>461.0</v>
      </c>
      <c r="L331" s="10">
        <v>11.5</v>
      </c>
      <c r="M331" s="11">
        <f t="shared" si="1"/>
        <v>700</v>
      </c>
      <c r="N331" s="11">
        <f t="shared" si="2"/>
        <v>50.40244882</v>
      </c>
      <c r="O331" s="12">
        <f t="shared" si="3"/>
        <v>3.519428109</v>
      </c>
      <c r="P331" s="13">
        <f t="shared" ref="P331:P334" si="47">0.9*(0.00015*I331*K331*L331+797)+0.1*(43.1*POW(I331,0.549))</f>
        <v>1520.392943</v>
      </c>
      <c r="Q331" s="14">
        <f t="shared" si="5"/>
        <v>4</v>
      </c>
      <c r="R331" s="14">
        <f t="shared" si="6"/>
        <v>7601.964716</v>
      </c>
      <c r="S331" s="14">
        <f t="shared" si="7"/>
        <v>17.59714055</v>
      </c>
      <c r="T331" s="15">
        <f t="shared" si="8"/>
        <v>2.171989919</v>
      </c>
    </row>
    <row r="332" hidden="1">
      <c r="A332" s="4" t="s">
        <v>524</v>
      </c>
      <c r="B332" s="4" t="s">
        <v>518</v>
      </c>
      <c r="C332" s="4">
        <v>1981.0</v>
      </c>
      <c r="D332" s="4" t="b">
        <v>1</v>
      </c>
      <c r="E332" s="4" t="b">
        <v>1</v>
      </c>
      <c r="F332" s="4" t="b">
        <v>0</v>
      </c>
      <c r="G332" s="4">
        <v>6077.0</v>
      </c>
      <c r="H332" s="4">
        <v>1000.0</v>
      </c>
      <c r="I332" s="4">
        <v>4400.0</v>
      </c>
      <c r="J332" s="4">
        <v>2130.0</v>
      </c>
      <c r="K332" s="4">
        <v>464.0</v>
      </c>
      <c r="L332" s="4">
        <v>20.48</v>
      </c>
      <c r="M332" s="5">
        <f t="shared" si="1"/>
        <v>7077</v>
      </c>
      <c r="N332" s="5">
        <f t="shared" si="2"/>
        <v>49.36353471</v>
      </c>
      <c r="O332" s="6">
        <f t="shared" si="3"/>
        <v>3.189281378</v>
      </c>
      <c r="P332" s="7">
        <f t="shared" si="47"/>
        <v>6793.169336</v>
      </c>
      <c r="Q332" s="8">
        <f t="shared" si="5"/>
        <v>4</v>
      </c>
      <c r="R332" s="8">
        <f t="shared" si="6"/>
        <v>33965.84668</v>
      </c>
      <c r="S332" s="8">
        <f t="shared" si="7"/>
        <v>15.94640689</v>
      </c>
      <c r="T332" s="9">
        <f t="shared" si="8"/>
        <v>0.959893929</v>
      </c>
    </row>
    <row r="333" hidden="1">
      <c r="A333" s="10" t="s">
        <v>573</v>
      </c>
      <c r="B333" s="10" t="s">
        <v>518</v>
      </c>
      <c r="C333" s="10">
        <v>1988.0</v>
      </c>
      <c r="D333" s="10" t="b">
        <v>1</v>
      </c>
      <c r="E333" s="10" t="b">
        <v>1</v>
      </c>
      <c r="F333" s="10" t="b">
        <v>0</v>
      </c>
      <c r="G333" s="10">
        <v>6077.0</v>
      </c>
      <c r="H333" s="10">
        <v>0.0</v>
      </c>
      <c r="I333" s="10">
        <v>4400.0</v>
      </c>
      <c r="J333" s="10">
        <v>2215.8</v>
      </c>
      <c r="K333" s="10">
        <v>462.3</v>
      </c>
      <c r="L333" s="10">
        <v>21.55</v>
      </c>
      <c r="M333" s="11">
        <f t="shared" si="1"/>
        <v>6077</v>
      </c>
      <c r="N333" s="11">
        <f t="shared" si="2"/>
        <v>51.35198132</v>
      </c>
      <c r="O333" s="12">
        <f t="shared" si="3"/>
        <v>3.189059151</v>
      </c>
      <c r="P333" s="13">
        <f t="shared" si="47"/>
        <v>7066.317266</v>
      </c>
      <c r="Q333" s="14">
        <f t="shared" si="5"/>
        <v>4</v>
      </c>
      <c r="R333" s="14">
        <f t="shared" si="6"/>
        <v>35331.58633</v>
      </c>
      <c r="S333" s="14">
        <f t="shared" si="7"/>
        <v>15.94529575</v>
      </c>
      <c r="T333" s="15">
        <f t="shared" si="8"/>
        <v>1.162796983</v>
      </c>
    </row>
    <row r="334" hidden="1">
      <c r="A334" s="4" t="s">
        <v>651</v>
      </c>
      <c r="B334" s="4" t="s">
        <v>439</v>
      </c>
      <c r="C334" s="4">
        <v>2007.0</v>
      </c>
      <c r="D334" s="4" t="b">
        <v>1</v>
      </c>
      <c r="E334" s="4" t="b">
        <v>1</v>
      </c>
      <c r="F334" s="4" t="b">
        <v>0</v>
      </c>
      <c r="G334" s="4">
        <v>700.0</v>
      </c>
      <c r="H334" s="4">
        <v>200.0</v>
      </c>
      <c r="I334" s="4">
        <v>550.0</v>
      </c>
      <c r="J334" s="4">
        <v>395.0</v>
      </c>
      <c r="K334" s="4">
        <v>460.0</v>
      </c>
      <c r="L334" s="4">
        <v>11.5</v>
      </c>
      <c r="M334" s="5">
        <f t="shared" si="1"/>
        <v>900</v>
      </c>
      <c r="N334" s="5">
        <f t="shared" si="2"/>
        <v>73.23416417</v>
      </c>
      <c r="O334" s="6">
        <f t="shared" si="3"/>
        <v>3.158945002</v>
      </c>
      <c r="P334" s="7">
        <f t="shared" si="47"/>
        <v>1247.783276</v>
      </c>
      <c r="Q334" s="8">
        <f t="shared" si="5"/>
        <v>4</v>
      </c>
      <c r="R334" s="8">
        <f t="shared" si="6"/>
        <v>6238.916378</v>
      </c>
      <c r="S334" s="8">
        <f t="shared" si="7"/>
        <v>15.79472501</v>
      </c>
      <c r="T334" s="9">
        <f t="shared" si="8"/>
        <v>1.386425862</v>
      </c>
    </row>
    <row r="335">
      <c r="A335" s="10" t="s">
        <v>59</v>
      </c>
      <c r="B335" s="10" t="s">
        <v>53</v>
      </c>
      <c r="C335" s="10">
        <v>1952.0</v>
      </c>
      <c r="D335" s="10"/>
      <c r="E335" s="10" t="b">
        <v>1</v>
      </c>
      <c r="F335" s="10" t="b">
        <v>0</v>
      </c>
      <c r="G335" s="10">
        <v>400.0</v>
      </c>
      <c r="H335" s="10">
        <v>0.0</v>
      </c>
      <c r="I335" s="10">
        <v>740.0</v>
      </c>
      <c r="J335" s="10">
        <v>383.0</v>
      </c>
      <c r="K335" s="10">
        <v>248.0</v>
      </c>
      <c r="L335" s="10">
        <v>2.19</v>
      </c>
      <c r="M335" s="11">
        <f t="shared" si="1"/>
        <v>400</v>
      </c>
      <c r="N335" s="11">
        <f t="shared" si="2"/>
        <v>52.77720384</v>
      </c>
      <c r="O335" s="12">
        <f t="shared" si="3"/>
        <v>0.6134652527</v>
      </c>
      <c r="P335" s="13">
        <f>0.2*(8.17*POW(I335*L335,0.46))+0.8*(0.252*J335+136)</f>
        <v>234.9571918</v>
      </c>
      <c r="Q335" s="14">
        <f t="shared" si="5"/>
        <v>4</v>
      </c>
      <c r="R335" s="14">
        <f t="shared" si="6"/>
        <v>1174.785959</v>
      </c>
      <c r="S335" s="14">
        <f t="shared" si="7"/>
        <v>3.067326264</v>
      </c>
      <c r="T335" s="15">
        <f t="shared" si="8"/>
        <v>0.5873929795</v>
      </c>
    </row>
    <row r="336" hidden="1">
      <c r="A336" s="4" t="s">
        <v>615</v>
      </c>
      <c r="B336" s="4" t="s">
        <v>518</v>
      </c>
      <c r="C336" s="4">
        <v>1997.0</v>
      </c>
      <c r="D336" s="4" t="b">
        <v>1</v>
      </c>
      <c r="E336" s="4" t="b">
        <v>1</v>
      </c>
      <c r="F336" s="4" t="b">
        <v>0</v>
      </c>
      <c r="G336" s="4">
        <v>6077.0</v>
      </c>
      <c r="H336" s="4">
        <v>0.0</v>
      </c>
      <c r="I336" s="4">
        <v>4686.0</v>
      </c>
      <c r="J336" s="4">
        <v>2321.9</v>
      </c>
      <c r="K336" s="4">
        <v>461.0</v>
      </c>
      <c r="L336" s="4">
        <v>20.74</v>
      </c>
      <c r="M336" s="5">
        <f t="shared" si="1"/>
        <v>6077</v>
      </c>
      <c r="N336" s="5">
        <f t="shared" si="2"/>
        <v>50.52665531</v>
      </c>
      <c r="O336" s="6">
        <f t="shared" si="3"/>
        <v>3.106161751</v>
      </c>
      <c r="P336" s="7">
        <f t="shared" ref="P336:P337" si="48">0.9*(0.00015*I336*K336*L336+797)+0.1*(43.1*POW(I336,0.549))</f>
        <v>7212.19697</v>
      </c>
      <c r="Q336" s="8">
        <f t="shared" si="5"/>
        <v>4</v>
      </c>
      <c r="R336" s="8">
        <f t="shared" si="6"/>
        <v>36060.98485</v>
      </c>
      <c r="S336" s="8">
        <f t="shared" si="7"/>
        <v>15.53080876</v>
      </c>
      <c r="T336" s="9">
        <f t="shared" si="8"/>
        <v>1.1868022</v>
      </c>
    </row>
    <row r="337" hidden="1">
      <c r="A337" s="10" t="s">
        <v>815</v>
      </c>
      <c r="B337" s="10" t="s">
        <v>816</v>
      </c>
      <c r="C337" s="16"/>
      <c r="D337" s="10" t="b">
        <v>1</v>
      </c>
      <c r="E337" s="10" t="b">
        <v>1</v>
      </c>
      <c r="F337" s="10" t="b">
        <v>0</v>
      </c>
      <c r="G337" s="16"/>
      <c r="H337" s="16"/>
      <c r="I337" s="10">
        <v>3962.0</v>
      </c>
      <c r="J337" s="10">
        <v>2093.0</v>
      </c>
      <c r="K337" s="10">
        <v>478.0</v>
      </c>
      <c r="L337" s="10">
        <v>21.02</v>
      </c>
      <c r="M337" s="11">
        <f t="shared" si="1"/>
        <v>0</v>
      </c>
      <c r="N337" s="11">
        <f t="shared" si="2"/>
        <v>53.86840049</v>
      </c>
      <c r="O337" s="12">
        <f t="shared" si="3"/>
        <v>3.104905722</v>
      </c>
      <c r="P337" s="13">
        <f t="shared" si="48"/>
        <v>6498.567676</v>
      </c>
      <c r="Q337" s="14">
        <f t="shared" si="5"/>
        <v>4</v>
      </c>
      <c r="R337" s="14">
        <f t="shared" si="6"/>
        <v>32492.83838</v>
      </c>
      <c r="S337" s="14">
        <f t="shared" si="7"/>
        <v>15.52452861</v>
      </c>
      <c r="T337" s="15" t="str">
        <f t="shared" si="8"/>
        <v>#N/A</v>
      </c>
    </row>
    <row r="338">
      <c r="A338" s="4" t="s">
        <v>281</v>
      </c>
      <c r="B338" s="4" t="s">
        <v>281</v>
      </c>
      <c r="C338" s="4">
        <v>1965.0</v>
      </c>
      <c r="D338" s="4"/>
      <c r="E338" s="4" t="b">
        <v>0</v>
      </c>
      <c r="F338" s="4" t="b">
        <v>0</v>
      </c>
      <c r="G338" s="4">
        <v>500.0</v>
      </c>
      <c r="H338" s="4">
        <v>0.0</v>
      </c>
      <c r="I338" s="4">
        <v>190.0</v>
      </c>
      <c r="J338" s="4">
        <v>320.6</v>
      </c>
      <c r="K338" s="4">
        <v>230.0</v>
      </c>
      <c r="L338" s="4">
        <v>1.76</v>
      </c>
      <c r="M338" s="5">
        <f t="shared" si="1"/>
        <v>500</v>
      </c>
      <c r="N338" s="5">
        <f t="shared" si="2"/>
        <v>172.0636931</v>
      </c>
      <c r="O338" s="6">
        <f t="shared" si="3"/>
        <v>0.6148307878</v>
      </c>
      <c r="P338" s="7">
        <f t="shared" ref="P338:P371" si="49">0.2*(8.17*POW(I338*L338,0.46))+0.8*(0.252*J338+136)</f>
        <v>197.1147506</v>
      </c>
      <c r="Q338" s="8">
        <f t="shared" si="5"/>
        <v>1.75</v>
      </c>
      <c r="R338" s="8">
        <f t="shared" si="6"/>
        <v>542.065564</v>
      </c>
      <c r="S338" s="8">
        <f t="shared" si="7"/>
        <v>1.690784666</v>
      </c>
      <c r="T338" s="9">
        <f t="shared" si="8"/>
        <v>0.3942295011</v>
      </c>
    </row>
    <row r="339">
      <c r="A339" s="10" t="s">
        <v>336</v>
      </c>
      <c r="B339" s="10" t="s">
        <v>81</v>
      </c>
      <c r="C339" s="10">
        <v>1967.0</v>
      </c>
      <c r="D339" s="10"/>
      <c r="E339" s="10" t="b">
        <v>1</v>
      </c>
      <c r="F339" s="10" t="b">
        <v>0</v>
      </c>
      <c r="G339" s="10">
        <v>275.0</v>
      </c>
      <c r="H339" s="10">
        <v>80.0</v>
      </c>
      <c r="I339" s="10">
        <v>470.0</v>
      </c>
      <c r="J339" s="10">
        <v>386.4</v>
      </c>
      <c r="K339" s="10">
        <v>316.0</v>
      </c>
      <c r="L339" s="10">
        <v>4.8</v>
      </c>
      <c r="M339" s="11">
        <f t="shared" si="1"/>
        <v>355</v>
      </c>
      <c r="N339" s="11">
        <f t="shared" si="2"/>
        <v>83.83369012</v>
      </c>
      <c r="O339" s="12">
        <f t="shared" si="3"/>
        <v>0.6306595401</v>
      </c>
      <c r="P339" s="13">
        <f t="shared" si="49"/>
        <v>243.6868463</v>
      </c>
      <c r="Q339" s="14">
        <f t="shared" si="5"/>
        <v>4</v>
      </c>
      <c r="R339" s="14">
        <f t="shared" si="6"/>
        <v>1218.434231</v>
      </c>
      <c r="S339" s="14">
        <f t="shared" si="7"/>
        <v>3.1532977</v>
      </c>
      <c r="T339" s="15">
        <f t="shared" si="8"/>
        <v>0.6864418205</v>
      </c>
    </row>
    <row r="340">
      <c r="A340" s="4" t="s">
        <v>304</v>
      </c>
      <c r="B340" s="4" t="s">
        <v>81</v>
      </c>
      <c r="C340" s="4">
        <v>1965.0</v>
      </c>
      <c r="D340" s="4"/>
      <c r="E340" s="4" t="b">
        <v>1</v>
      </c>
      <c r="F340" s="4" t="b">
        <v>0</v>
      </c>
      <c r="G340" s="4">
        <v>275.0</v>
      </c>
      <c r="H340" s="4">
        <v>60.0</v>
      </c>
      <c r="I340" s="4">
        <v>470.0</v>
      </c>
      <c r="J340" s="4">
        <v>385.2</v>
      </c>
      <c r="K340" s="4">
        <v>316.0</v>
      </c>
      <c r="L340" s="4">
        <v>4.8</v>
      </c>
      <c r="M340" s="5">
        <f t="shared" si="1"/>
        <v>335</v>
      </c>
      <c r="N340" s="5">
        <f t="shared" si="2"/>
        <v>83.57333704</v>
      </c>
      <c r="O340" s="6">
        <f t="shared" si="3"/>
        <v>0.6319961742</v>
      </c>
      <c r="P340" s="7">
        <f t="shared" si="49"/>
        <v>243.4449263</v>
      </c>
      <c r="Q340" s="8">
        <f t="shared" si="5"/>
        <v>4</v>
      </c>
      <c r="R340" s="8">
        <f t="shared" si="6"/>
        <v>1217.224631</v>
      </c>
      <c r="S340" s="8">
        <f t="shared" si="7"/>
        <v>3.159980871</v>
      </c>
      <c r="T340" s="9">
        <f t="shared" si="8"/>
        <v>0.7267012725</v>
      </c>
    </row>
    <row r="341">
      <c r="A341" s="10" t="s">
        <v>531</v>
      </c>
      <c r="B341" s="10" t="s">
        <v>81</v>
      </c>
      <c r="C341" s="10">
        <v>1990.0</v>
      </c>
      <c r="D341" s="10"/>
      <c r="E341" s="10" t="b">
        <v>1</v>
      </c>
      <c r="F341" s="10" t="b">
        <v>0</v>
      </c>
      <c r="G341" s="10">
        <v>275.0</v>
      </c>
      <c r="H341" s="10">
        <v>10.0</v>
      </c>
      <c r="I341" s="10">
        <v>460.0</v>
      </c>
      <c r="J341" s="10">
        <v>386.4</v>
      </c>
      <c r="K341" s="10">
        <v>316.0</v>
      </c>
      <c r="L341" s="10">
        <v>5.07</v>
      </c>
      <c r="M341" s="11">
        <f t="shared" si="1"/>
        <v>285</v>
      </c>
      <c r="N341" s="11">
        <f t="shared" si="2"/>
        <v>85.65616164</v>
      </c>
      <c r="O341" s="12">
        <f t="shared" si="3"/>
        <v>0.632930522</v>
      </c>
      <c r="P341" s="13">
        <f t="shared" si="49"/>
        <v>244.5643537</v>
      </c>
      <c r="Q341" s="14">
        <f t="shared" si="5"/>
        <v>4</v>
      </c>
      <c r="R341" s="14">
        <f t="shared" si="6"/>
        <v>1222.821769</v>
      </c>
      <c r="S341" s="14">
        <f t="shared" si="7"/>
        <v>3.16465261</v>
      </c>
      <c r="T341" s="15">
        <f t="shared" si="8"/>
        <v>0.8581205393</v>
      </c>
    </row>
    <row r="342">
      <c r="A342" s="4" t="s">
        <v>248</v>
      </c>
      <c r="B342" s="4" t="s">
        <v>81</v>
      </c>
      <c r="C342" s="4">
        <v>1962.0</v>
      </c>
      <c r="D342" s="4"/>
      <c r="E342" s="4" t="b">
        <v>1</v>
      </c>
      <c r="F342" s="4" t="b">
        <v>0</v>
      </c>
      <c r="G342" s="4">
        <v>275.0</v>
      </c>
      <c r="H342" s="4">
        <v>35.0</v>
      </c>
      <c r="I342" s="4">
        <v>413.0</v>
      </c>
      <c r="J342" s="4">
        <v>373.2</v>
      </c>
      <c r="K342" s="4">
        <v>313.0</v>
      </c>
      <c r="L342" s="4">
        <v>4.71</v>
      </c>
      <c r="M342" s="5">
        <f t="shared" si="1"/>
        <v>310</v>
      </c>
      <c r="N342" s="5">
        <f t="shared" si="2"/>
        <v>92.14481588</v>
      </c>
      <c r="O342" s="6">
        <f t="shared" si="3"/>
        <v>0.6357712872</v>
      </c>
      <c r="P342" s="7">
        <f t="shared" si="49"/>
        <v>237.2698444</v>
      </c>
      <c r="Q342" s="8">
        <f t="shared" si="5"/>
        <v>4</v>
      </c>
      <c r="R342" s="8">
        <f t="shared" si="6"/>
        <v>1186.349222</v>
      </c>
      <c r="S342" s="8">
        <f t="shared" si="7"/>
        <v>3.178856436</v>
      </c>
      <c r="T342" s="9">
        <f t="shared" si="8"/>
        <v>0.7653865947</v>
      </c>
    </row>
    <row r="343">
      <c r="A343" s="10" t="s">
        <v>201</v>
      </c>
      <c r="B343" s="10" t="s">
        <v>81</v>
      </c>
      <c r="C343" s="10">
        <v>1960.0</v>
      </c>
      <c r="D343" s="10"/>
      <c r="E343" s="10" t="b">
        <v>1</v>
      </c>
      <c r="F343" s="10" t="b">
        <v>0</v>
      </c>
      <c r="G343" s="10">
        <v>275.0</v>
      </c>
      <c r="H343" s="10">
        <v>20.0</v>
      </c>
      <c r="I343" s="10">
        <v>413.0</v>
      </c>
      <c r="J343" s="10">
        <v>366.1</v>
      </c>
      <c r="K343" s="10">
        <v>313.0</v>
      </c>
      <c r="L343" s="10">
        <v>4.52</v>
      </c>
      <c r="M343" s="11">
        <f t="shared" si="1"/>
        <v>295</v>
      </c>
      <c r="N343" s="11">
        <f t="shared" si="2"/>
        <v>90.39179285</v>
      </c>
      <c r="O343" s="12">
        <f t="shared" si="3"/>
        <v>0.6414632516</v>
      </c>
      <c r="P343" s="13">
        <f t="shared" si="49"/>
        <v>234.8396964</v>
      </c>
      <c r="Q343" s="14">
        <f t="shared" si="5"/>
        <v>4</v>
      </c>
      <c r="R343" s="14">
        <f t="shared" si="6"/>
        <v>1174.198482</v>
      </c>
      <c r="S343" s="14">
        <f t="shared" si="7"/>
        <v>3.207316258</v>
      </c>
      <c r="T343" s="15">
        <f t="shared" si="8"/>
        <v>0.7960667675</v>
      </c>
    </row>
    <row r="344">
      <c r="A344" s="4" t="s">
        <v>287</v>
      </c>
      <c r="B344" s="4" t="s">
        <v>288</v>
      </c>
      <c r="C344" s="4">
        <v>1964.0</v>
      </c>
      <c r="D344" s="4"/>
      <c r="E344" s="4" t="b">
        <v>1</v>
      </c>
      <c r="F344" s="4" t="b">
        <v>0</v>
      </c>
      <c r="G344" s="4">
        <v>500.0</v>
      </c>
      <c r="H344" s="4">
        <v>0.0</v>
      </c>
      <c r="I344" s="4">
        <v>640.0</v>
      </c>
      <c r="J344" s="4">
        <v>451.1</v>
      </c>
      <c r="K344" s="4">
        <v>345.0</v>
      </c>
      <c r="L344" s="4">
        <v>10.34</v>
      </c>
      <c r="M344" s="5">
        <f t="shared" si="1"/>
        <v>500</v>
      </c>
      <c r="N344" s="5">
        <f t="shared" si="2"/>
        <v>71.87405974</v>
      </c>
      <c r="O344" s="6">
        <f t="shared" si="3"/>
        <v>0.6500415098</v>
      </c>
      <c r="P344" s="7">
        <f t="shared" si="49"/>
        <v>293.2337251</v>
      </c>
      <c r="Q344" s="8">
        <f t="shared" si="5"/>
        <v>4</v>
      </c>
      <c r="R344" s="8">
        <f t="shared" si="6"/>
        <v>1466.168625</v>
      </c>
      <c r="S344" s="8">
        <f t="shared" si="7"/>
        <v>3.250207549</v>
      </c>
      <c r="T344" s="9">
        <f t="shared" si="8"/>
        <v>0.5864674501</v>
      </c>
    </row>
    <row r="345">
      <c r="A345" s="10" t="s">
        <v>380</v>
      </c>
      <c r="B345" s="10" t="s">
        <v>288</v>
      </c>
      <c r="C345" s="10">
        <v>1969.0</v>
      </c>
      <c r="D345" s="10"/>
      <c r="E345" s="10" t="b">
        <v>1</v>
      </c>
      <c r="F345" s="10" t="b">
        <v>0</v>
      </c>
      <c r="G345" s="10">
        <v>500.0</v>
      </c>
      <c r="H345" s="10">
        <v>20.0</v>
      </c>
      <c r="I345" s="10">
        <v>721.6</v>
      </c>
      <c r="J345" s="10">
        <v>451.1</v>
      </c>
      <c r="K345" s="10">
        <v>345.0</v>
      </c>
      <c r="L345" s="10">
        <v>9.2</v>
      </c>
      <c r="M345" s="11">
        <f t="shared" si="1"/>
        <v>520</v>
      </c>
      <c r="N345" s="11">
        <f t="shared" si="2"/>
        <v>63.74639445</v>
      </c>
      <c r="O345" s="12">
        <f t="shared" si="3"/>
        <v>0.6503455135</v>
      </c>
      <c r="P345" s="13">
        <f t="shared" si="49"/>
        <v>293.3708611</v>
      </c>
      <c r="Q345" s="14">
        <f t="shared" si="5"/>
        <v>4</v>
      </c>
      <c r="R345" s="14">
        <f t="shared" si="6"/>
        <v>1466.854306</v>
      </c>
      <c r="S345" s="14">
        <f t="shared" si="7"/>
        <v>3.251727567</v>
      </c>
      <c r="T345" s="15">
        <f t="shared" si="8"/>
        <v>0.564174733</v>
      </c>
    </row>
    <row r="346">
      <c r="A346" s="4" t="s">
        <v>278</v>
      </c>
      <c r="B346" s="4" t="s">
        <v>279</v>
      </c>
      <c r="C346" s="4">
        <v>1964.0</v>
      </c>
      <c r="D346" s="4"/>
      <c r="E346" s="4" t="b">
        <v>1</v>
      </c>
      <c r="F346" s="4" t="b">
        <v>0</v>
      </c>
      <c r="G346" s="4">
        <v>350.0</v>
      </c>
      <c r="H346" s="4">
        <v>0.0</v>
      </c>
      <c r="I346" s="4">
        <v>491.55</v>
      </c>
      <c r="J346" s="4">
        <v>426.6</v>
      </c>
      <c r="K346" s="4">
        <v>328.0</v>
      </c>
      <c r="L346" s="4">
        <v>10.34</v>
      </c>
      <c r="M346" s="5">
        <f t="shared" si="1"/>
        <v>350</v>
      </c>
      <c r="N346" s="5">
        <f t="shared" si="2"/>
        <v>88.49779985</v>
      </c>
      <c r="O346" s="6">
        <f t="shared" si="3"/>
        <v>0.6507426459</v>
      </c>
      <c r="P346" s="7">
        <f t="shared" si="49"/>
        <v>277.6068127</v>
      </c>
      <c r="Q346" s="8">
        <f t="shared" si="5"/>
        <v>4</v>
      </c>
      <c r="R346" s="8">
        <f t="shared" si="6"/>
        <v>1388.034064</v>
      </c>
      <c r="S346" s="8">
        <f t="shared" si="7"/>
        <v>3.253713229</v>
      </c>
      <c r="T346" s="9">
        <f t="shared" si="8"/>
        <v>0.7931623221</v>
      </c>
    </row>
    <row r="347">
      <c r="A347" s="10" t="s">
        <v>37</v>
      </c>
      <c r="B347" s="10" t="s">
        <v>38</v>
      </c>
      <c r="C347" s="10">
        <v>1946.0</v>
      </c>
      <c r="D347" s="10"/>
      <c r="E347" s="10" t="b">
        <v>1</v>
      </c>
      <c r="F347" s="10" t="b">
        <v>0</v>
      </c>
      <c r="G347" s="10">
        <v>135.0</v>
      </c>
      <c r="H347" s="10">
        <v>0.0</v>
      </c>
      <c r="I347" s="10">
        <v>791.0</v>
      </c>
      <c r="J347" s="10">
        <v>333.0</v>
      </c>
      <c r="K347" s="10">
        <v>239.0</v>
      </c>
      <c r="L347" s="10">
        <v>1.5</v>
      </c>
      <c r="M347" s="11">
        <f t="shared" si="1"/>
        <v>135</v>
      </c>
      <c r="N347" s="11">
        <f t="shared" si="2"/>
        <v>42.92863438</v>
      </c>
      <c r="O347" s="12">
        <f t="shared" si="3"/>
        <v>0.6556685255</v>
      </c>
      <c r="P347" s="13">
        <f t="shared" si="49"/>
        <v>218.337619</v>
      </c>
      <c r="Q347" s="14">
        <f t="shared" si="5"/>
        <v>4</v>
      </c>
      <c r="R347" s="14">
        <f t="shared" si="6"/>
        <v>1091.688095</v>
      </c>
      <c r="S347" s="14">
        <f t="shared" si="7"/>
        <v>3.278342628</v>
      </c>
      <c r="T347" s="15">
        <f t="shared" si="8"/>
        <v>1.617315696</v>
      </c>
    </row>
    <row r="348">
      <c r="A348" s="4" t="s">
        <v>635</v>
      </c>
      <c r="B348" s="4" t="s">
        <v>607</v>
      </c>
      <c r="C348" s="4">
        <v>2006.0</v>
      </c>
      <c r="D348" s="4"/>
      <c r="E348" s="4" t="b">
        <v>1</v>
      </c>
      <c r="F348" s="4" t="b">
        <v>0</v>
      </c>
      <c r="G348" s="4">
        <v>205.0</v>
      </c>
      <c r="H348" s="4">
        <v>15.0</v>
      </c>
      <c r="I348" s="17">
        <f>760*1.2</f>
        <v>912</v>
      </c>
      <c r="J348" s="4">
        <v>421.6</v>
      </c>
      <c r="K348" s="4">
        <v>332.1</v>
      </c>
      <c r="L348" s="4">
        <v>6.08</v>
      </c>
      <c r="M348" s="5">
        <f t="shared" si="1"/>
        <v>220</v>
      </c>
      <c r="N348" s="5">
        <f t="shared" si="2"/>
        <v>47.13951251</v>
      </c>
      <c r="O348" s="6">
        <f t="shared" si="3"/>
        <v>0.6640945601</v>
      </c>
      <c r="P348" s="7">
        <f t="shared" si="49"/>
        <v>279.9822665</v>
      </c>
      <c r="Q348" s="8">
        <f t="shared" si="5"/>
        <v>4</v>
      </c>
      <c r="R348" s="8">
        <f t="shared" si="6"/>
        <v>1399.911333</v>
      </c>
      <c r="S348" s="8">
        <f t="shared" si="7"/>
        <v>3.320472801</v>
      </c>
      <c r="T348" s="9">
        <f t="shared" si="8"/>
        <v>1.272646666</v>
      </c>
    </row>
    <row r="349">
      <c r="A349" s="10" t="s">
        <v>148</v>
      </c>
      <c r="B349" s="10" t="s">
        <v>81</v>
      </c>
      <c r="C349" s="10">
        <v>1958.0</v>
      </c>
      <c r="D349" s="10"/>
      <c r="E349" s="10" t="b">
        <v>1</v>
      </c>
      <c r="F349" s="10" t="b">
        <v>0</v>
      </c>
      <c r="G349" s="10">
        <v>275.0</v>
      </c>
      <c r="H349" s="10">
        <v>1.0</v>
      </c>
      <c r="I349" s="10">
        <v>460.0</v>
      </c>
      <c r="J349" s="10">
        <v>352.0</v>
      </c>
      <c r="K349" s="10">
        <v>309.0</v>
      </c>
      <c r="L349" s="10">
        <v>4.52</v>
      </c>
      <c r="M349" s="11">
        <f t="shared" si="1"/>
        <v>276</v>
      </c>
      <c r="N349" s="11">
        <f t="shared" si="2"/>
        <v>78.03045781</v>
      </c>
      <c r="O349" s="12">
        <f t="shared" si="3"/>
        <v>0.6666252149</v>
      </c>
      <c r="P349" s="13">
        <f t="shared" si="49"/>
        <v>234.6520757</v>
      </c>
      <c r="Q349" s="14">
        <f t="shared" si="5"/>
        <v>4</v>
      </c>
      <c r="R349" s="14">
        <f t="shared" si="6"/>
        <v>1173.260378</v>
      </c>
      <c r="S349" s="14">
        <f t="shared" si="7"/>
        <v>3.333126075</v>
      </c>
      <c r="T349" s="15">
        <f t="shared" si="8"/>
        <v>0.8501886799</v>
      </c>
    </row>
    <row r="350">
      <c r="A350" s="4" t="s">
        <v>432</v>
      </c>
      <c r="B350" s="4" t="s">
        <v>288</v>
      </c>
      <c r="C350" s="4">
        <v>1973.0</v>
      </c>
      <c r="D350" s="4"/>
      <c r="E350" s="4" t="b">
        <v>1</v>
      </c>
      <c r="F350" s="4" t="b">
        <v>0</v>
      </c>
      <c r="G350" s="4">
        <v>500.0</v>
      </c>
      <c r="H350" s="4">
        <v>25.0</v>
      </c>
      <c r="I350" s="4">
        <v>584.0</v>
      </c>
      <c r="J350" s="4">
        <v>407.0</v>
      </c>
      <c r="K350" s="4">
        <v>352.0</v>
      </c>
      <c r="L350" s="4">
        <v>9.2</v>
      </c>
      <c r="M350" s="5">
        <f t="shared" si="1"/>
        <v>525</v>
      </c>
      <c r="N350" s="5">
        <f t="shared" si="2"/>
        <v>71.06583861</v>
      </c>
      <c r="O350" s="6">
        <f t="shared" si="3"/>
        <v>0.6776350848</v>
      </c>
      <c r="P350" s="7">
        <f t="shared" si="49"/>
        <v>275.7974795</v>
      </c>
      <c r="Q350" s="8">
        <f t="shared" si="5"/>
        <v>4</v>
      </c>
      <c r="R350" s="8">
        <f t="shared" si="6"/>
        <v>1378.987398</v>
      </c>
      <c r="S350" s="8">
        <f t="shared" si="7"/>
        <v>3.388175424</v>
      </c>
      <c r="T350" s="9">
        <f t="shared" si="8"/>
        <v>0.5253285324</v>
      </c>
    </row>
    <row r="351">
      <c r="A351" s="10" t="s">
        <v>611</v>
      </c>
      <c r="B351" s="10" t="s">
        <v>607</v>
      </c>
      <c r="C351" s="10">
        <v>2006.0</v>
      </c>
      <c r="D351" s="10"/>
      <c r="E351" s="10" t="b">
        <v>1</v>
      </c>
      <c r="F351" s="10" t="b">
        <v>0</v>
      </c>
      <c r="G351" s="10">
        <v>205.0</v>
      </c>
      <c r="H351" s="10">
        <v>-10.0</v>
      </c>
      <c r="I351" s="10">
        <v>760.0</v>
      </c>
      <c r="J351" s="10">
        <v>394.6</v>
      </c>
      <c r="K351" s="10">
        <v>299.2</v>
      </c>
      <c r="L351" s="10">
        <v>6.08</v>
      </c>
      <c r="M351" s="11">
        <f t="shared" si="1"/>
        <v>195</v>
      </c>
      <c r="N351" s="11">
        <f t="shared" si="2"/>
        <v>52.94473901</v>
      </c>
      <c r="O351" s="12">
        <f t="shared" si="3"/>
        <v>0.6781690289</v>
      </c>
      <c r="P351" s="13">
        <f t="shared" si="49"/>
        <v>267.6054988</v>
      </c>
      <c r="Q351" s="14">
        <f t="shared" si="5"/>
        <v>4</v>
      </c>
      <c r="R351" s="14">
        <f t="shared" si="6"/>
        <v>1338.027494</v>
      </c>
      <c r="S351" s="14">
        <f t="shared" si="7"/>
        <v>3.390845144</v>
      </c>
      <c r="T351" s="15">
        <f t="shared" si="8"/>
        <v>1.372335891</v>
      </c>
    </row>
    <row r="352">
      <c r="A352" s="4" t="s">
        <v>379</v>
      </c>
      <c r="B352" s="4" t="s">
        <v>288</v>
      </c>
      <c r="C352" s="4">
        <v>1969.0</v>
      </c>
      <c r="D352" s="4"/>
      <c r="E352" s="4" t="b">
        <v>1</v>
      </c>
      <c r="F352" s="4" t="b">
        <v>0</v>
      </c>
      <c r="G352" s="4">
        <v>500.0</v>
      </c>
      <c r="H352" s="4">
        <v>10.0</v>
      </c>
      <c r="I352" s="4">
        <v>584.0</v>
      </c>
      <c r="J352" s="4">
        <v>402.1</v>
      </c>
      <c r="K352" s="4">
        <v>340.0</v>
      </c>
      <c r="L352" s="4">
        <v>9.2</v>
      </c>
      <c r="M352" s="5">
        <f t="shared" si="1"/>
        <v>510</v>
      </c>
      <c r="N352" s="5">
        <f t="shared" si="2"/>
        <v>70.2102548</v>
      </c>
      <c r="O352" s="6">
        <f t="shared" si="3"/>
        <v>0.6834360595</v>
      </c>
      <c r="P352" s="7">
        <f t="shared" si="49"/>
        <v>274.8096395</v>
      </c>
      <c r="Q352" s="8">
        <f t="shared" si="5"/>
        <v>4</v>
      </c>
      <c r="R352" s="8">
        <f t="shared" si="6"/>
        <v>1374.048198</v>
      </c>
      <c r="S352" s="8">
        <f t="shared" si="7"/>
        <v>3.417180298</v>
      </c>
      <c r="T352" s="9">
        <f t="shared" si="8"/>
        <v>0.5388424305</v>
      </c>
    </row>
    <row r="353">
      <c r="A353" s="10" t="s">
        <v>171</v>
      </c>
      <c r="B353" s="10" t="s">
        <v>172</v>
      </c>
      <c r="C353" s="10">
        <v>1959.0</v>
      </c>
      <c r="D353" s="10"/>
      <c r="E353" s="10" t="b">
        <v>1</v>
      </c>
      <c r="F353" s="10" t="b">
        <v>0</v>
      </c>
      <c r="G353" s="10">
        <v>250.0</v>
      </c>
      <c r="H353" s="10">
        <v>0.0</v>
      </c>
      <c r="I353" s="16">
        <f>500*1.18</f>
        <v>590</v>
      </c>
      <c r="J353" s="10">
        <v>362.88</v>
      </c>
      <c r="K353" s="10">
        <v>310.0</v>
      </c>
      <c r="L353" s="10">
        <v>5.65</v>
      </c>
      <c r="M353" s="11">
        <f t="shared" si="1"/>
        <v>250</v>
      </c>
      <c r="N353" s="11">
        <f t="shared" si="2"/>
        <v>62.71773191</v>
      </c>
      <c r="O353" s="12">
        <f t="shared" si="3"/>
        <v>0.6893653677</v>
      </c>
      <c r="P353" s="13">
        <f t="shared" si="49"/>
        <v>250.1569046</v>
      </c>
      <c r="Q353" s="14">
        <f t="shared" si="5"/>
        <v>4</v>
      </c>
      <c r="R353" s="14">
        <f t="shared" si="6"/>
        <v>1250.784523</v>
      </c>
      <c r="S353" s="14">
        <f t="shared" si="7"/>
        <v>3.446826838</v>
      </c>
      <c r="T353" s="15">
        <f t="shared" si="8"/>
        <v>1.000627619</v>
      </c>
    </row>
    <row r="354">
      <c r="A354" s="4" t="s">
        <v>244</v>
      </c>
      <c r="B354" s="4" t="s">
        <v>199</v>
      </c>
      <c r="C354" s="4">
        <v>1962.0</v>
      </c>
      <c r="D354" s="4"/>
      <c r="E354" s="4" t="b">
        <v>0</v>
      </c>
      <c r="F354" s="4" t="b">
        <v>0</v>
      </c>
      <c r="G354" s="4">
        <v>200.0</v>
      </c>
      <c r="H354" s="4">
        <v>20.0</v>
      </c>
      <c r="I354" s="4">
        <v>113.0</v>
      </c>
      <c r="J354" s="4">
        <v>253.3688</v>
      </c>
      <c r="K354" s="4">
        <v>305.0</v>
      </c>
      <c r="L354" s="4">
        <v>1.38</v>
      </c>
      <c r="M354" s="5">
        <f t="shared" si="1"/>
        <v>220</v>
      </c>
      <c r="N354" s="5">
        <f t="shared" si="2"/>
        <v>228.6409491</v>
      </c>
      <c r="O354" s="6">
        <f t="shared" si="3"/>
        <v>0.6968186402</v>
      </c>
      <c r="P354" s="7">
        <f t="shared" si="49"/>
        <v>176.5521027</v>
      </c>
      <c r="Q354" s="8">
        <f t="shared" si="5"/>
        <v>1.75</v>
      </c>
      <c r="R354" s="8">
        <f t="shared" si="6"/>
        <v>485.5182824</v>
      </c>
      <c r="S354" s="8">
        <f t="shared" si="7"/>
        <v>1.916251261</v>
      </c>
      <c r="T354" s="9">
        <f t="shared" si="8"/>
        <v>0.8025095577</v>
      </c>
    </row>
    <row r="355">
      <c r="A355" s="10" t="s">
        <v>848</v>
      </c>
      <c r="B355" s="10" t="s">
        <v>281</v>
      </c>
      <c r="C355" s="10"/>
      <c r="D355" s="10"/>
      <c r="E355" s="10" t="b">
        <v>0</v>
      </c>
      <c r="F355" s="10" t="b">
        <v>0</v>
      </c>
      <c r="G355" s="10">
        <v>500.0</v>
      </c>
      <c r="H355" s="16"/>
      <c r="I355" s="10">
        <v>192.0</v>
      </c>
      <c r="J355" s="10">
        <v>262.0</v>
      </c>
      <c r="K355" s="10">
        <v>281.0</v>
      </c>
      <c r="L355" s="10">
        <v>1.38</v>
      </c>
      <c r="M355" s="11">
        <f t="shared" si="1"/>
        <v>500</v>
      </c>
      <c r="N355" s="11">
        <f t="shared" si="2"/>
        <v>139.1487745</v>
      </c>
      <c r="O355" s="12">
        <f t="shared" si="3"/>
        <v>0.6980779601</v>
      </c>
      <c r="P355" s="13">
        <f t="shared" si="49"/>
        <v>182.8964255</v>
      </c>
      <c r="Q355" s="14">
        <f t="shared" si="5"/>
        <v>1.75</v>
      </c>
      <c r="R355" s="14">
        <f t="shared" si="6"/>
        <v>502.9651702</v>
      </c>
      <c r="S355" s="14">
        <f t="shared" si="7"/>
        <v>1.91971439</v>
      </c>
      <c r="T355" s="15">
        <f t="shared" si="8"/>
        <v>0.3657928511</v>
      </c>
    </row>
    <row r="356">
      <c r="A356" s="4" t="s">
        <v>613</v>
      </c>
      <c r="B356" s="4" t="s">
        <v>607</v>
      </c>
      <c r="C356" s="4">
        <v>2006.0</v>
      </c>
      <c r="D356" s="4"/>
      <c r="E356" s="4" t="b">
        <v>1</v>
      </c>
      <c r="F356" s="4" t="b">
        <v>0</v>
      </c>
      <c r="G356" s="4">
        <v>205.0</v>
      </c>
      <c r="H356" s="4">
        <v>0.0</v>
      </c>
      <c r="I356" s="4">
        <v>760.0</v>
      </c>
      <c r="J356" s="4">
        <v>369.2</v>
      </c>
      <c r="K356" s="4">
        <v>288.5</v>
      </c>
      <c r="L356" s="4">
        <v>5.39</v>
      </c>
      <c r="M356" s="5">
        <f t="shared" si="1"/>
        <v>205</v>
      </c>
      <c r="N356" s="5">
        <f t="shared" si="2"/>
        <v>49.5367401</v>
      </c>
      <c r="O356" s="6">
        <f t="shared" si="3"/>
        <v>0.6993844531</v>
      </c>
      <c r="P356" s="7">
        <f t="shared" si="49"/>
        <v>258.2127401</v>
      </c>
      <c r="Q356" s="8">
        <f t="shared" si="5"/>
        <v>4</v>
      </c>
      <c r="R356" s="8">
        <f t="shared" si="6"/>
        <v>1291.063701</v>
      </c>
      <c r="S356" s="8">
        <f t="shared" si="7"/>
        <v>3.496922266</v>
      </c>
      <c r="T356" s="9">
        <f t="shared" si="8"/>
        <v>1.259574342</v>
      </c>
    </row>
    <row r="357">
      <c r="A357" s="10" t="s">
        <v>433</v>
      </c>
      <c r="B357" s="10" t="s">
        <v>288</v>
      </c>
      <c r="C357" s="10">
        <v>1973.0</v>
      </c>
      <c r="D357" s="10"/>
      <c r="E357" s="10" t="b">
        <v>1</v>
      </c>
      <c r="F357" s="10" t="b">
        <v>0</v>
      </c>
      <c r="G357" s="10">
        <v>500.0</v>
      </c>
      <c r="H357" s="10">
        <v>40.0</v>
      </c>
      <c r="I357" s="10">
        <v>721.6</v>
      </c>
      <c r="J357" s="10">
        <v>402.1</v>
      </c>
      <c r="K357" s="10">
        <v>353.0</v>
      </c>
      <c r="L357" s="10">
        <v>9.2</v>
      </c>
      <c r="M357" s="11">
        <f t="shared" si="1"/>
        <v>540</v>
      </c>
      <c r="N357" s="11">
        <f t="shared" si="2"/>
        <v>56.82204657</v>
      </c>
      <c r="O357" s="12">
        <f t="shared" si="3"/>
        <v>0.7050297467</v>
      </c>
      <c r="P357" s="13">
        <f t="shared" si="49"/>
        <v>283.4924611</v>
      </c>
      <c r="Q357" s="14">
        <f t="shared" si="5"/>
        <v>4</v>
      </c>
      <c r="R357" s="14">
        <f t="shared" si="6"/>
        <v>1417.462306</v>
      </c>
      <c r="S357" s="14">
        <f t="shared" si="7"/>
        <v>3.525148733</v>
      </c>
      <c r="T357" s="15">
        <f t="shared" si="8"/>
        <v>0.5249860391</v>
      </c>
    </row>
    <row r="358">
      <c r="A358" s="4" t="s">
        <v>39</v>
      </c>
      <c r="B358" s="4" t="s">
        <v>40</v>
      </c>
      <c r="C358" s="4">
        <v>1946.0</v>
      </c>
      <c r="D358" s="4"/>
      <c r="E358" s="4" t="b">
        <v>1</v>
      </c>
      <c r="F358" s="4" t="b">
        <v>0</v>
      </c>
      <c r="G358" s="4">
        <v>150.0</v>
      </c>
      <c r="H358" s="4">
        <v>0.0</v>
      </c>
      <c r="I358" s="4">
        <v>885.0</v>
      </c>
      <c r="J358" s="4">
        <v>307.0</v>
      </c>
      <c r="K358" s="4">
        <v>237.0</v>
      </c>
      <c r="L358" s="4">
        <v>1.62</v>
      </c>
      <c r="M358" s="5">
        <f t="shared" si="1"/>
        <v>150</v>
      </c>
      <c r="N358" s="5">
        <f t="shared" si="2"/>
        <v>35.37320638</v>
      </c>
      <c r="O358" s="6">
        <f t="shared" si="3"/>
        <v>0.7066874132</v>
      </c>
      <c r="P358" s="7">
        <f t="shared" si="49"/>
        <v>216.9530359</v>
      </c>
      <c r="Q358" s="8">
        <f t="shared" si="5"/>
        <v>4</v>
      </c>
      <c r="R358" s="8">
        <f t="shared" si="6"/>
        <v>1084.765179</v>
      </c>
      <c r="S358" s="8">
        <f t="shared" si="7"/>
        <v>3.533437066</v>
      </c>
      <c r="T358" s="9">
        <f t="shared" si="8"/>
        <v>1.446353572</v>
      </c>
    </row>
    <row r="359">
      <c r="A359" s="10" t="s">
        <v>24</v>
      </c>
      <c r="B359" s="10" t="s">
        <v>24</v>
      </c>
      <c r="C359" s="10">
        <v>1939.0</v>
      </c>
      <c r="D359" s="10"/>
      <c r="E359" s="10" t="b">
        <v>1</v>
      </c>
      <c r="F359" s="10" t="b">
        <v>0</v>
      </c>
      <c r="G359" s="10">
        <v>150.0</v>
      </c>
      <c r="H359" s="10">
        <v>0.0</v>
      </c>
      <c r="I359" s="10">
        <v>929.86</v>
      </c>
      <c r="J359" s="10">
        <v>284.68</v>
      </c>
      <c r="K359" s="10">
        <v>242.0</v>
      </c>
      <c r="L359" s="10">
        <v>1.5</v>
      </c>
      <c r="M359" s="11">
        <f t="shared" si="1"/>
        <v>150</v>
      </c>
      <c r="N359" s="11">
        <f t="shared" si="2"/>
        <v>31.21898035</v>
      </c>
      <c r="O359" s="12">
        <f t="shared" si="3"/>
        <v>0.7442443787</v>
      </c>
      <c r="P359" s="13">
        <f t="shared" si="49"/>
        <v>211.8714897</v>
      </c>
      <c r="Q359" s="14">
        <f t="shared" si="5"/>
        <v>4</v>
      </c>
      <c r="R359" s="14">
        <f t="shared" si="6"/>
        <v>1059.357449</v>
      </c>
      <c r="S359" s="14">
        <f t="shared" si="7"/>
        <v>3.721221894</v>
      </c>
      <c r="T359" s="15">
        <f t="shared" si="8"/>
        <v>1.412476598</v>
      </c>
    </row>
    <row r="360">
      <c r="A360" s="4" t="s">
        <v>34</v>
      </c>
      <c r="B360" s="4" t="s">
        <v>24</v>
      </c>
      <c r="C360" s="4">
        <v>1945.0</v>
      </c>
      <c r="D360" s="4"/>
      <c r="E360" s="4" t="b">
        <v>1</v>
      </c>
      <c r="F360" s="4" t="b">
        <v>0</v>
      </c>
      <c r="G360" s="4">
        <v>150.0</v>
      </c>
      <c r="H360" s="4">
        <v>550.0</v>
      </c>
      <c r="I360" s="4">
        <v>929.86</v>
      </c>
      <c r="J360" s="4">
        <v>288.68</v>
      </c>
      <c r="K360" s="4">
        <v>255.0</v>
      </c>
      <c r="L360" s="4">
        <v>1.7</v>
      </c>
      <c r="M360" s="5">
        <f t="shared" si="1"/>
        <v>700</v>
      </c>
      <c r="N360" s="5">
        <f t="shared" si="2"/>
        <v>31.657634</v>
      </c>
      <c r="O360" s="6">
        <f t="shared" si="3"/>
        <v>0.746103312</v>
      </c>
      <c r="P360" s="7">
        <f t="shared" si="49"/>
        <v>215.3851041</v>
      </c>
      <c r="Q360" s="8">
        <f t="shared" si="5"/>
        <v>4</v>
      </c>
      <c r="R360" s="8">
        <f t="shared" si="6"/>
        <v>1076.925521</v>
      </c>
      <c r="S360" s="8">
        <f t="shared" si="7"/>
        <v>3.73051656</v>
      </c>
      <c r="T360" s="9">
        <f t="shared" si="8"/>
        <v>0.3076930059</v>
      </c>
    </row>
    <row r="361">
      <c r="A361" s="10" t="s">
        <v>222</v>
      </c>
      <c r="B361" s="10" t="s">
        <v>203</v>
      </c>
      <c r="C361" s="10">
        <v>1961.0</v>
      </c>
      <c r="D361" s="10"/>
      <c r="E361" s="10" t="b">
        <v>1</v>
      </c>
      <c r="F361" s="10" t="b">
        <v>0</v>
      </c>
      <c r="G361" s="10">
        <v>350.0</v>
      </c>
      <c r="H361" s="10">
        <v>-25.0</v>
      </c>
      <c r="I361" s="10">
        <v>451.0</v>
      </c>
      <c r="J361" s="10">
        <v>304.0</v>
      </c>
      <c r="K361" s="10">
        <v>326.0</v>
      </c>
      <c r="L361" s="10">
        <v>6.82</v>
      </c>
      <c r="M361" s="11">
        <f t="shared" si="1"/>
        <v>325</v>
      </c>
      <c r="N361" s="11">
        <f t="shared" si="2"/>
        <v>68.73475118</v>
      </c>
      <c r="O361" s="12">
        <f t="shared" si="3"/>
        <v>0.7756871704</v>
      </c>
      <c r="P361" s="13">
        <f t="shared" si="49"/>
        <v>235.8088998</v>
      </c>
      <c r="Q361" s="14">
        <f t="shared" si="5"/>
        <v>4</v>
      </c>
      <c r="R361" s="14">
        <f t="shared" si="6"/>
        <v>1179.044499</v>
      </c>
      <c r="S361" s="14">
        <f t="shared" si="7"/>
        <v>3.878435852</v>
      </c>
      <c r="T361" s="15">
        <f t="shared" si="8"/>
        <v>0.7255658456</v>
      </c>
    </row>
    <row r="362">
      <c r="A362" s="4" t="s">
        <v>202</v>
      </c>
      <c r="B362" s="4" t="s">
        <v>203</v>
      </c>
      <c r="C362" s="4">
        <v>1960.0</v>
      </c>
      <c r="D362" s="4"/>
      <c r="E362" s="4" t="b">
        <v>1</v>
      </c>
      <c r="F362" s="4" t="b">
        <v>0</v>
      </c>
      <c r="G362" s="4">
        <v>350.0</v>
      </c>
      <c r="H362" s="4">
        <v>0.0</v>
      </c>
      <c r="I362" s="4">
        <v>451.0</v>
      </c>
      <c r="J362" s="4">
        <v>297.9</v>
      </c>
      <c r="K362" s="4">
        <v>326.0</v>
      </c>
      <c r="L362" s="4">
        <v>6.82</v>
      </c>
      <c r="M362" s="5">
        <f t="shared" si="1"/>
        <v>350</v>
      </c>
      <c r="N362" s="5">
        <f t="shared" si="2"/>
        <v>67.35553414</v>
      </c>
      <c r="O362" s="6">
        <f t="shared" si="3"/>
        <v>0.787442564</v>
      </c>
      <c r="P362" s="7">
        <f t="shared" si="49"/>
        <v>234.5791398</v>
      </c>
      <c r="Q362" s="8">
        <f t="shared" si="5"/>
        <v>4</v>
      </c>
      <c r="R362" s="8">
        <f t="shared" si="6"/>
        <v>1172.895699</v>
      </c>
      <c r="S362" s="8">
        <f t="shared" si="7"/>
        <v>3.93721282</v>
      </c>
      <c r="T362" s="9">
        <f t="shared" si="8"/>
        <v>0.6702261137</v>
      </c>
    </row>
    <row r="363">
      <c r="A363" s="10" t="s">
        <v>674</v>
      </c>
      <c r="B363" s="10" t="s">
        <v>675</v>
      </c>
      <c r="C363" s="10">
        <v>2018.0</v>
      </c>
      <c r="D363" s="10"/>
      <c r="E363" s="10" t="b">
        <v>0</v>
      </c>
      <c r="F363" s="10" t="b">
        <v>0</v>
      </c>
      <c r="G363" s="10">
        <v>200.0</v>
      </c>
      <c r="H363" s="10">
        <v>0.0</v>
      </c>
      <c r="I363" s="10">
        <v>250.0</v>
      </c>
      <c r="J363" s="10">
        <v>255.77</v>
      </c>
      <c r="K363" s="10">
        <v>244.0</v>
      </c>
      <c r="L363" s="10">
        <v>4.45</v>
      </c>
      <c r="M363" s="11">
        <f t="shared" si="1"/>
        <v>200</v>
      </c>
      <c r="N363" s="11">
        <f t="shared" si="2"/>
        <v>104.325126</v>
      </c>
      <c r="O363" s="12">
        <f t="shared" si="3"/>
        <v>0.7879356914</v>
      </c>
      <c r="P363" s="13">
        <f t="shared" si="49"/>
        <v>201.5303118</v>
      </c>
      <c r="Q363" s="14">
        <f t="shared" si="5"/>
        <v>1.75</v>
      </c>
      <c r="R363" s="14">
        <f t="shared" si="6"/>
        <v>554.2083574</v>
      </c>
      <c r="S363" s="14">
        <f t="shared" si="7"/>
        <v>2.166823151</v>
      </c>
      <c r="T363" s="15">
        <f t="shared" si="8"/>
        <v>1.007651559</v>
      </c>
    </row>
    <row r="364">
      <c r="A364" s="4" t="s">
        <v>130</v>
      </c>
      <c r="B364" s="4" t="s">
        <v>131</v>
      </c>
      <c r="C364" s="4">
        <v>1958.0</v>
      </c>
      <c r="D364" s="4"/>
      <c r="E364" s="4" t="b">
        <v>1</v>
      </c>
      <c r="F364" s="4" t="b">
        <v>0</v>
      </c>
      <c r="G364" s="4">
        <v>154.0</v>
      </c>
      <c r="H364" s="4">
        <v>0.0</v>
      </c>
      <c r="I364" s="4">
        <v>342.0</v>
      </c>
      <c r="J364" s="4">
        <v>256.395</v>
      </c>
      <c r="K364" s="4">
        <v>251.0</v>
      </c>
      <c r="L364" s="4">
        <v>4.1</v>
      </c>
      <c r="M364" s="5">
        <f t="shared" si="1"/>
        <v>154</v>
      </c>
      <c r="N364" s="5">
        <f t="shared" si="2"/>
        <v>76.44740867</v>
      </c>
      <c r="O364" s="6">
        <f t="shared" si="3"/>
        <v>0.8045426285</v>
      </c>
      <c r="P364" s="7">
        <f t="shared" si="49"/>
        <v>206.2807072</v>
      </c>
      <c r="Q364" s="8">
        <f t="shared" si="5"/>
        <v>4</v>
      </c>
      <c r="R364" s="8">
        <f t="shared" si="6"/>
        <v>1031.403536</v>
      </c>
      <c r="S364" s="8">
        <f t="shared" si="7"/>
        <v>4.022713142</v>
      </c>
      <c r="T364" s="9">
        <f t="shared" si="8"/>
        <v>1.339485112</v>
      </c>
    </row>
    <row r="365">
      <c r="A365" s="10" t="s">
        <v>220</v>
      </c>
      <c r="B365" s="10" t="s">
        <v>131</v>
      </c>
      <c r="C365" s="10">
        <v>1961.0</v>
      </c>
      <c r="D365" s="10"/>
      <c r="E365" s="10" t="b">
        <v>1</v>
      </c>
      <c r="F365" s="10" t="b">
        <v>0</v>
      </c>
      <c r="G365" s="10">
        <v>154.0</v>
      </c>
      <c r="H365" s="10">
        <v>20.0</v>
      </c>
      <c r="I365" s="16">
        <f>342*0.95</f>
        <v>324.9</v>
      </c>
      <c r="J365" s="10">
        <v>266.893</v>
      </c>
      <c r="K365" s="10">
        <v>269.0</v>
      </c>
      <c r="L365" s="10">
        <v>6.9</v>
      </c>
      <c r="M365" s="11">
        <f t="shared" si="1"/>
        <v>174</v>
      </c>
      <c r="N365" s="11">
        <f t="shared" si="2"/>
        <v>83.76581054</v>
      </c>
      <c r="O365" s="12">
        <f t="shared" si="3"/>
        <v>0.8221611886</v>
      </c>
      <c r="P365" s="13">
        <f t="shared" si="49"/>
        <v>219.4290661</v>
      </c>
      <c r="Q365" s="14">
        <f t="shared" si="5"/>
        <v>4</v>
      </c>
      <c r="R365" s="14">
        <f t="shared" si="6"/>
        <v>1097.145331</v>
      </c>
      <c r="S365" s="14">
        <f t="shared" si="7"/>
        <v>4.110805943</v>
      </c>
      <c r="T365" s="15">
        <f t="shared" si="8"/>
        <v>1.261086587</v>
      </c>
    </row>
    <row r="366">
      <c r="A366" s="4" t="s">
        <v>198</v>
      </c>
      <c r="B366" s="4" t="s">
        <v>199</v>
      </c>
      <c r="C366" s="4">
        <v>1960.0</v>
      </c>
      <c r="D366" s="4"/>
      <c r="E366" s="4" t="b">
        <v>0</v>
      </c>
      <c r="F366" s="4" t="b">
        <v>0</v>
      </c>
      <c r="G366" s="4">
        <v>200.0</v>
      </c>
      <c r="H366" s="4">
        <v>0.0</v>
      </c>
      <c r="I366" s="4">
        <v>113.0</v>
      </c>
      <c r="J366" s="4">
        <v>200.1699</v>
      </c>
      <c r="K366" s="4">
        <v>304.0</v>
      </c>
      <c r="L366" s="4">
        <v>1.38</v>
      </c>
      <c r="M366" s="5">
        <f t="shared" si="1"/>
        <v>200</v>
      </c>
      <c r="N366" s="5">
        <f t="shared" si="2"/>
        <v>180.6340635</v>
      </c>
      <c r="O366" s="6">
        <f t="shared" si="3"/>
        <v>0.8284322691</v>
      </c>
      <c r="P366" s="7">
        <f t="shared" si="49"/>
        <v>165.8272045</v>
      </c>
      <c r="Q366" s="8">
        <f t="shared" si="5"/>
        <v>1.75</v>
      </c>
      <c r="R366" s="8">
        <f t="shared" si="6"/>
        <v>456.0248123</v>
      </c>
      <c r="S366" s="8">
        <f t="shared" si="7"/>
        <v>2.27818874</v>
      </c>
      <c r="T366" s="9">
        <f t="shared" si="8"/>
        <v>0.8291360223</v>
      </c>
    </row>
    <row r="367">
      <c r="A367" s="10" t="s">
        <v>80</v>
      </c>
      <c r="B367" s="10" t="s">
        <v>81</v>
      </c>
      <c r="C367" s="10">
        <v>1956.0</v>
      </c>
      <c r="D367" s="10"/>
      <c r="E367" s="10" t="b">
        <v>1</v>
      </c>
      <c r="F367" s="10" t="b">
        <v>0</v>
      </c>
      <c r="G367" s="10">
        <v>275.0</v>
      </c>
      <c r="H367" s="10">
        <v>0.0</v>
      </c>
      <c r="I367" s="10">
        <v>460.0</v>
      </c>
      <c r="J367" s="10">
        <v>240.2</v>
      </c>
      <c r="K367" s="10">
        <v>301.0</v>
      </c>
      <c r="L367" s="10">
        <v>4.52</v>
      </c>
      <c r="M367" s="11">
        <f t="shared" si="1"/>
        <v>275</v>
      </c>
      <c r="N367" s="11">
        <f t="shared" si="2"/>
        <v>53.24692036</v>
      </c>
      <c r="O367" s="12">
        <f t="shared" si="3"/>
        <v>0.883069091</v>
      </c>
      <c r="P367" s="13">
        <f t="shared" si="49"/>
        <v>212.1131957</v>
      </c>
      <c r="Q367" s="14">
        <f t="shared" si="5"/>
        <v>4</v>
      </c>
      <c r="R367" s="14">
        <f t="shared" si="6"/>
        <v>1060.565978</v>
      </c>
      <c r="S367" s="14">
        <f t="shared" si="7"/>
        <v>4.415345455</v>
      </c>
      <c r="T367" s="15">
        <f t="shared" si="8"/>
        <v>0.7713207115</v>
      </c>
    </row>
    <row r="368">
      <c r="A368" s="4" t="s">
        <v>310</v>
      </c>
      <c r="B368" s="4" t="s">
        <v>203</v>
      </c>
      <c r="C368" s="4">
        <v>1965.0</v>
      </c>
      <c r="D368" s="4"/>
      <c r="E368" s="4" t="b">
        <v>1</v>
      </c>
      <c r="F368" s="4" t="b">
        <v>0</v>
      </c>
      <c r="G368" s="4">
        <v>350.0</v>
      </c>
      <c r="H368" s="4">
        <v>0.0</v>
      </c>
      <c r="I368" s="4">
        <v>451.0</v>
      </c>
      <c r="J368" s="4">
        <v>298.2</v>
      </c>
      <c r="K368" s="4">
        <v>330.4</v>
      </c>
      <c r="L368" s="4">
        <v>15.53</v>
      </c>
      <c r="M368" s="5">
        <f t="shared" si="1"/>
        <v>350</v>
      </c>
      <c r="N368" s="5">
        <f t="shared" si="2"/>
        <v>67.42336448</v>
      </c>
      <c r="O368" s="6">
        <f t="shared" si="3"/>
        <v>0.8882694743</v>
      </c>
      <c r="P368" s="7">
        <f t="shared" si="49"/>
        <v>264.8819572</v>
      </c>
      <c r="Q368" s="8">
        <f t="shared" si="5"/>
        <v>4</v>
      </c>
      <c r="R368" s="8">
        <f t="shared" si="6"/>
        <v>1324.409786</v>
      </c>
      <c r="S368" s="8">
        <f t="shared" si="7"/>
        <v>4.441347372</v>
      </c>
      <c r="T368" s="9">
        <f t="shared" si="8"/>
        <v>0.7568055921</v>
      </c>
    </row>
    <row r="369">
      <c r="A369" s="10" t="s">
        <v>622</v>
      </c>
      <c r="B369" s="10" t="s">
        <v>623</v>
      </c>
      <c r="C369" s="10">
        <v>2004.0</v>
      </c>
      <c r="D369" s="10"/>
      <c r="E369" s="10" t="b">
        <v>1</v>
      </c>
      <c r="F369" s="10" t="b">
        <v>0</v>
      </c>
      <c r="G369" s="10">
        <v>500.0</v>
      </c>
      <c r="H369" s="10">
        <v>0.0</v>
      </c>
      <c r="I369" s="10">
        <v>480.0</v>
      </c>
      <c r="J369" s="10">
        <v>294.3</v>
      </c>
      <c r="K369" s="10">
        <v>359.0</v>
      </c>
      <c r="L369" s="10">
        <v>15.69</v>
      </c>
      <c r="M369" s="11">
        <f t="shared" si="1"/>
        <v>500</v>
      </c>
      <c r="N369" s="11">
        <f t="shared" si="2"/>
        <v>62.52135013</v>
      </c>
      <c r="O369" s="12">
        <f t="shared" si="3"/>
        <v>0.9084378024</v>
      </c>
      <c r="P369" s="13">
        <f t="shared" si="49"/>
        <v>267.3532452</v>
      </c>
      <c r="Q369" s="14">
        <f t="shared" si="5"/>
        <v>4</v>
      </c>
      <c r="R369" s="14">
        <f t="shared" si="6"/>
        <v>1336.766226</v>
      </c>
      <c r="S369" s="14">
        <f t="shared" si="7"/>
        <v>4.542189012</v>
      </c>
      <c r="T369" s="15">
        <f t="shared" si="8"/>
        <v>0.5347064905</v>
      </c>
    </row>
    <row r="370">
      <c r="A370" s="4" t="s">
        <v>173</v>
      </c>
      <c r="B370" s="4" t="s">
        <v>174</v>
      </c>
      <c r="C370" s="4">
        <v>1959.0</v>
      </c>
      <c r="D370" s="4"/>
      <c r="E370" s="4" t="b">
        <v>1</v>
      </c>
      <c r="F370" s="4" t="b">
        <v>0</v>
      </c>
      <c r="G370" s="4">
        <v>1130.0</v>
      </c>
      <c r="H370" s="4">
        <v>0.0</v>
      </c>
      <c r="I370" s="4">
        <v>415.0</v>
      </c>
      <c r="J370" s="4">
        <v>224.0</v>
      </c>
      <c r="K370" s="4">
        <v>244.0</v>
      </c>
      <c r="L370" s="4">
        <v>4.13</v>
      </c>
      <c r="M370" s="5">
        <f t="shared" si="1"/>
        <v>1130</v>
      </c>
      <c r="N370" s="5">
        <f t="shared" si="2"/>
        <v>55.04010387</v>
      </c>
      <c r="O370" s="6">
        <f t="shared" si="3"/>
        <v>0.9115181957</v>
      </c>
      <c r="P370" s="7">
        <f t="shared" si="49"/>
        <v>204.1800758</v>
      </c>
      <c r="Q370" s="8">
        <f t="shared" si="5"/>
        <v>4</v>
      </c>
      <c r="R370" s="8">
        <f t="shared" si="6"/>
        <v>1020.900379</v>
      </c>
      <c r="S370" s="8">
        <f t="shared" si="7"/>
        <v>4.557590978</v>
      </c>
      <c r="T370" s="9">
        <f t="shared" si="8"/>
        <v>0.1806903326</v>
      </c>
    </row>
    <row r="371">
      <c r="A371" s="10" t="s">
        <v>854</v>
      </c>
      <c r="B371" s="10" t="s">
        <v>174</v>
      </c>
      <c r="C371" s="20"/>
      <c r="D371" s="10"/>
      <c r="E371" s="10" t="b">
        <v>1</v>
      </c>
      <c r="F371" s="10" t="b">
        <v>0</v>
      </c>
      <c r="G371" s="10">
        <v>1130.0</v>
      </c>
      <c r="H371" s="10">
        <v>100.0</v>
      </c>
      <c r="I371" s="20">
        <f>415*1.1</f>
        <v>456.5</v>
      </c>
      <c r="J371" s="10">
        <v>224.0</v>
      </c>
      <c r="K371" s="10">
        <v>276.0</v>
      </c>
      <c r="L371" s="10">
        <v>4.13</v>
      </c>
      <c r="M371" s="11">
        <f t="shared" si="1"/>
        <v>1230</v>
      </c>
      <c r="N371" s="11">
        <f t="shared" si="2"/>
        <v>50.03645806</v>
      </c>
      <c r="O371" s="12">
        <f t="shared" si="3"/>
        <v>0.9215665607</v>
      </c>
      <c r="P371" s="13">
        <f t="shared" si="49"/>
        <v>206.4309096</v>
      </c>
      <c r="Q371" s="14">
        <f t="shared" si="5"/>
        <v>4</v>
      </c>
      <c r="R371" s="14">
        <f t="shared" si="6"/>
        <v>1032.154548</v>
      </c>
      <c r="S371" s="14">
        <f t="shared" si="7"/>
        <v>4.607832803</v>
      </c>
      <c r="T371" s="15">
        <f t="shared" si="8"/>
        <v>0.1678300078</v>
      </c>
    </row>
    <row r="372" hidden="1">
      <c r="A372" s="4" t="s">
        <v>647</v>
      </c>
      <c r="B372" s="4" t="s">
        <v>518</v>
      </c>
      <c r="C372" s="4">
        <v>2001.0</v>
      </c>
      <c r="D372" s="4" t="b">
        <v>1</v>
      </c>
      <c r="E372" s="4" t="b">
        <v>1</v>
      </c>
      <c r="F372" s="4" t="b">
        <v>0</v>
      </c>
      <c r="G372" s="4">
        <v>6077.0</v>
      </c>
      <c r="H372" s="4">
        <v>0.0</v>
      </c>
      <c r="I372" s="4">
        <v>4686.0</v>
      </c>
      <c r="J372" s="4">
        <v>2364.5</v>
      </c>
      <c r="K372" s="4">
        <v>461.0</v>
      </c>
      <c r="L372" s="4">
        <v>21.02</v>
      </c>
      <c r="M372" s="5">
        <f t="shared" si="1"/>
        <v>6077</v>
      </c>
      <c r="N372" s="5">
        <f t="shared" si="2"/>
        <v>51.45367005</v>
      </c>
      <c r="O372" s="6">
        <f t="shared" si="3"/>
        <v>3.084734307</v>
      </c>
      <c r="P372" s="7">
        <f t="shared" ref="P372:P373" si="50">0.9*(0.00015*I372*K372*L372+797)+0.1*(43.1*POW(I372,0.549))</f>
        <v>7293.854269</v>
      </c>
      <c r="Q372" s="8">
        <f t="shared" si="5"/>
        <v>4</v>
      </c>
      <c r="R372" s="8">
        <f t="shared" si="6"/>
        <v>36469.27135</v>
      </c>
      <c r="S372" s="8">
        <f t="shared" si="7"/>
        <v>15.42367154</v>
      </c>
      <c r="T372" s="9">
        <f t="shared" si="8"/>
        <v>1.200239307</v>
      </c>
    </row>
    <row r="373" hidden="1">
      <c r="A373" s="10" t="s">
        <v>814</v>
      </c>
      <c r="B373" s="10" t="s">
        <v>813</v>
      </c>
      <c r="C373" s="16"/>
      <c r="D373" s="10" t="b">
        <v>1</v>
      </c>
      <c r="E373" s="10" t="b">
        <v>1</v>
      </c>
      <c r="F373" s="10" t="b">
        <v>0</v>
      </c>
      <c r="G373" s="16"/>
      <c r="H373" s="16"/>
      <c r="I373" s="10">
        <v>4203.0</v>
      </c>
      <c r="J373" s="10">
        <v>2130.0</v>
      </c>
      <c r="K373" s="10">
        <v>464.0</v>
      </c>
      <c r="L373" s="10">
        <v>20.48</v>
      </c>
      <c r="M373" s="11">
        <f t="shared" si="1"/>
        <v>0</v>
      </c>
      <c r="N373" s="11">
        <f t="shared" si="2"/>
        <v>51.67726689</v>
      </c>
      <c r="O373" s="12">
        <f t="shared" si="3"/>
        <v>3.065603182</v>
      </c>
      <c r="P373" s="13">
        <f t="shared" si="50"/>
        <v>6529.734778</v>
      </c>
      <c r="Q373" s="14">
        <f t="shared" si="5"/>
        <v>4</v>
      </c>
      <c r="R373" s="14">
        <f t="shared" si="6"/>
        <v>32648.67389</v>
      </c>
      <c r="S373" s="14">
        <f t="shared" si="7"/>
        <v>15.32801591</v>
      </c>
      <c r="T373" s="15" t="str">
        <f t="shared" si="8"/>
        <v>#N/A</v>
      </c>
    </row>
    <row r="374">
      <c r="A374" s="4" t="s">
        <v>426</v>
      </c>
      <c r="B374" s="4" t="s">
        <v>309</v>
      </c>
      <c r="C374" s="4">
        <v>1973.0</v>
      </c>
      <c r="D374" s="4"/>
      <c r="E374" s="4" t="b">
        <v>1</v>
      </c>
      <c r="F374" s="4" t="b">
        <v>0</v>
      </c>
      <c r="G374" s="4">
        <v>194.0</v>
      </c>
      <c r="H374" s="4">
        <v>20.0</v>
      </c>
      <c r="I374" s="4">
        <v>199.0</v>
      </c>
      <c r="J374" s="4">
        <v>240.0</v>
      </c>
      <c r="K374" s="4">
        <v>322.0</v>
      </c>
      <c r="L374" s="4">
        <v>17.5</v>
      </c>
      <c r="M374" s="5">
        <f t="shared" si="1"/>
        <v>214</v>
      </c>
      <c r="N374" s="5">
        <f t="shared" si="2"/>
        <v>122.9808494</v>
      </c>
      <c r="O374" s="6">
        <f t="shared" si="3"/>
        <v>0.9448750648</v>
      </c>
      <c r="P374" s="7">
        <f t="shared" ref="P374:P456" si="51">0.2*(8.17*POW(I374*L374,0.46))+0.8*(0.252*J374+136)</f>
        <v>226.7700155</v>
      </c>
      <c r="Q374" s="8">
        <f t="shared" si="5"/>
        <v>4</v>
      </c>
      <c r="R374" s="8">
        <f t="shared" si="6"/>
        <v>1133.850078</v>
      </c>
      <c r="S374" s="8">
        <f t="shared" si="7"/>
        <v>4.724375324</v>
      </c>
      <c r="T374" s="9">
        <f t="shared" si="8"/>
        <v>1.05967297</v>
      </c>
    </row>
    <row r="375">
      <c r="A375" s="10" t="s">
        <v>308</v>
      </c>
      <c r="B375" s="10" t="s">
        <v>309</v>
      </c>
      <c r="C375" s="10">
        <v>1965.0</v>
      </c>
      <c r="D375" s="10"/>
      <c r="E375" s="10" t="b">
        <v>1</v>
      </c>
      <c r="F375" s="10" t="b">
        <v>0</v>
      </c>
      <c r="G375" s="10">
        <v>194.0</v>
      </c>
      <c r="H375" s="10">
        <v>0.0</v>
      </c>
      <c r="I375" s="10">
        <v>153.0</v>
      </c>
      <c r="J375" s="10">
        <v>219.2</v>
      </c>
      <c r="K375" s="10">
        <v>312.7</v>
      </c>
      <c r="L375" s="10">
        <v>14.7</v>
      </c>
      <c r="M375" s="11">
        <f t="shared" si="1"/>
        <v>194</v>
      </c>
      <c r="N375" s="11">
        <f t="shared" si="2"/>
        <v>146.0926753</v>
      </c>
      <c r="O375" s="12">
        <f t="shared" si="3"/>
        <v>0.9575688041</v>
      </c>
      <c r="P375" s="13">
        <f t="shared" si="51"/>
        <v>209.8990819</v>
      </c>
      <c r="Q375" s="14">
        <f t="shared" si="5"/>
        <v>4</v>
      </c>
      <c r="R375" s="14">
        <f t="shared" si="6"/>
        <v>1049.495409</v>
      </c>
      <c r="S375" s="14">
        <f t="shared" si="7"/>
        <v>4.78784402</v>
      </c>
      <c r="T375" s="15">
        <f t="shared" si="8"/>
        <v>1.08195403</v>
      </c>
    </row>
    <row r="376">
      <c r="A376" s="4" t="s">
        <v>352</v>
      </c>
      <c r="B376" s="4" t="s">
        <v>309</v>
      </c>
      <c r="C376" s="4">
        <v>1968.0</v>
      </c>
      <c r="D376" s="4"/>
      <c r="E376" s="4" t="b">
        <v>1</v>
      </c>
      <c r="F376" s="4" t="b">
        <v>0</v>
      </c>
      <c r="G376" s="4">
        <v>194.0</v>
      </c>
      <c r="H376" s="17"/>
      <c r="I376" s="4">
        <v>199.0</v>
      </c>
      <c r="J376" s="4">
        <v>230.5</v>
      </c>
      <c r="K376" s="4">
        <v>328.8</v>
      </c>
      <c r="L376" s="4">
        <v>17.5</v>
      </c>
      <c r="M376" s="5">
        <f t="shared" si="1"/>
        <v>194</v>
      </c>
      <c r="N376" s="5">
        <f t="shared" si="2"/>
        <v>118.1128575</v>
      </c>
      <c r="O376" s="6">
        <f t="shared" si="3"/>
        <v>0.9755089611</v>
      </c>
      <c r="P376" s="7">
        <f t="shared" si="51"/>
        <v>224.8548155</v>
      </c>
      <c r="Q376" s="8">
        <f t="shared" si="5"/>
        <v>4</v>
      </c>
      <c r="R376" s="8">
        <f t="shared" si="6"/>
        <v>1124.274078</v>
      </c>
      <c r="S376" s="8">
        <f t="shared" si="7"/>
        <v>4.877544806</v>
      </c>
      <c r="T376" s="9">
        <f t="shared" si="8"/>
        <v>1.159045441</v>
      </c>
    </row>
    <row r="377">
      <c r="A377" s="10" t="s">
        <v>676</v>
      </c>
      <c r="B377" s="10" t="s">
        <v>675</v>
      </c>
      <c r="C377" s="10">
        <v>2018.0</v>
      </c>
      <c r="D377" s="10"/>
      <c r="E377" s="10" t="b">
        <v>0</v>
      </c>
      <c r="F377" s="10" t="b">
        <v>0</v>
      </c>
      <c r="G377" s="10">
        <v>200.0</v>
      </c>
      <c r="H377" s="10">
        <v>0.0</v>
      </c>
      <c r="I377" s="10">
        <v>250.0</v>
      </c>
      <c r="J377" s="10">
        <v>193.49</v>
      </c>
      <c r="K377" s="10">
        <v>252.0</v>
      </c>
      <c r="L377" s="10">
        <v>4.45</v>
      </c>
      <c r="M377" s="11">
        <f t="shared" si="1"/>
        <v>200</v>
      </c>
      <c r="N377" s="11">
        <f t="shared" si="2"/>
        <v>78.92195579</v>
      </c>
      <c r="O377" s="12">
        <f t="shared" si="3"/>
        <v>0.9766637232</v>
      </c>
      <c r="P377" s="13">
        <f t="shared" si="51"/>
        <v>188.9746638</v>
      </c>
      <c r="Q377" s="14">
        <f t="shared" si="5"/>
        <v>1.75</v>
      </c>
      <c r="R377" s="14">
        <f t="shared" si="6"/>
        <v>519.6803254</v>
      </c>
      <c r="S377" s="14">
        <f t="shared" si="7"/>
        <v>2.685825239</v>
      </c>
      <c r="T377" s="15">
        <f t="shared" si="8"/>
        <v>0.944873319</v>
      </c>
    </row>
    <row r="378">
      <c r="A378" s="4" t="s">
        <v>386</v>
      </c>
      <c r="B378" s="4" t="s">
        <v>83</v>
      </c>
      <c r="C378" s="4">
        <v>1970.0</v>
      </c>
      <c r="D378" s="4"/>
      <c r="E378" s="4" t="b">
        <v>1</v>
      </c>
      <c r="F378" s="4" t="b">
        <v>0</v>
      </c>
      <c r="G378" s="4">
        <v>400.0</v>
      </c>
      <c r="H378" s="4">
        <v>150.0</v>
      </c>
      <c r="I378" s="4">
        <v>240.0</v>
      </c>
      <c r="J378" s="4">
        <v>186.42</v>
      </c>
      <c r="K378" s="4">
        <v>323.5</v>
      </c>
      <c r="L378" s="4">
        <v>5.0</v>
      </c>
      <c r="M378" s="5">
        <f t="shared" si="1"/>
        <v>550</v>
      </c>
      <c r="N378" s="5">
        <f t="shared" si="2"/>
        <v>79.20645661</v>
      </c>
      <c r="O378" s="6">
        <f t="shared" si="3"/>
        <v>1.013884534</v>
      </c>
      <c r="P378" s="7">
        <f t="shared" si="51"/>
        <v>189.0083549</v>
      </c>
      <c r="Q378" s="8">
        <f t="shared" si="5"/>
        <v>4</v>
      </c>
      <c r="R378" s="8">
        <f t="shared" si="6"/>
        <v>945.0417746</v>
      </c>
      <c r="S378" s="8">
        <f t="shared" si="7"/>
        <v>5.069422672</v>
      </c>
      <c r="T378" s="9">
        <f t="shared" si="8"/>
        <v>0.3436515544</v>
      </c>
    </row>
    <row r="379">
      <c r="A379" s="10" t="s">
        <v>280</v>
      </c>
      <c r="B379" s="10" t="s">
        <v>281</v>
      </c>
      <c r="C379" s="10">
        <v>1964.0</v>
      </c>
      <c r="D379" s="10"/>
      <c r="E379" s="10" t="b">
        <v>0</v>
      </c>
      <c r="F379" s="10" t="b">
        <v>0</v>
      </c>
      <c r="G379" s="10">
        <v>500.0</v>
      </c>
      <c r="H379" s="10">
        <v>0.0</v>
      </c>
      <c r="I379" s="10">
        <v>200.0</v>
      </c>
      <c r="J379" s="10">
        <v>153.7</v>
      </c>
      <c r="K379" s="10">
        <v>208.0</v>
      </c>
      <c r="L379" s="10">
        <v>1.76</v>
      </c>
      <c r="M379" s="11">
        <f t="shared" si="1"/>
        <v>500</v>
      </c>
      <c r="N379" s="11">
        <f t="shared" si="2"/>
        <v>78.36519074</v>
      </c>
      <c r="O379" s="12">
        <f t="shared" si="3"/>
        <v>1.067229178</v>
      </c>
      <c r="P379" s="13">
        <f t="shared" si="51"/>
        <v>164.0331246</v>
      </c>
      <c r="Q379" s="14">
        <f t="shared" si="5"/>
        <v>1.75</v>
      </c>
      <c r="R379" s="14">
        <f t="shared" si="6"/>
        <v>451.0910927</v>
      </c>
      <c r="S379" s="14">
        <f t="shared" si="7"/>
        <v>2.934880239</v>
      </c>
      <c r="T379" s="15">
        <f t="shared" si="8"/>
        <v>0.3280662492</v>
      </c>
    </row>
    <row r="380">
      <c r="A380" s="4" t="s">
        <v>307</v>
      </c>
      <c r="B380" s="4" t="s">
        <v>61</v>
      </c>
      <c r="C380" s="4">
        <v>1965.0</v>
      </c>
      <c r="D380" s="4"/>
      <c r="E380" s="4" t="b">
        <v>1</v>
      </c>
      <c r="F380" s="4" t="b">
        <v>0</v>
      </c>
      <c r="G380" s="4">
        <v>150.0</v>
      </c>
      <c r="H380" s="4">
        <v>100.0</v>
      </c>
      <c r="I380" s="4">
        <v>160.0</v>
      </c>
      <c r="J380" s="4">
        <v>165.5</v>
      </c>
      <c r="K380" s="4">
        <v>265.0</v>
      </c>
      <c r="L380" s="4">
        <v>6.8</v>
      </c>
      <c r="M380" s="5">
        <f t="shared" si="1"/>
        <v>250</v>
      </c>
      <c r="N380" s="5">
        <f t="shared" si="2"/>
        <v>105.4768955</v>
      </c>
      <c r="O380" s="6">
        <f t="shared" si="3"/>
        <v>1.105210485</v>
      </c>
      <c r="P380" s="7">
        <f t="shared" si="51"/>
        <v>182.9123352</v>
      </c>
      <c r="Q380" s="8">
        <f t="shared" si="5"/>
        <v>4</v>
      </c>
      <c r="R380" s="8">
        <f t="shared" si="6"/>
        <v>914.5616762</v>
      </c>
      <c r="S380" s="8">
        <f t="shared" si="7"/>
        <v>5.526052424</v>
      </c>
      <c r="T380" s="9">
        <f t="shared" si="8"/>
        <v>0.731649341</v>
      </c>
    </row>
    <row r="381">
      <c r="A381" s="10" t="s">
        <v>249</v>
      </c>
      <c r="B381" s="10" t="s">
        <v>83</v>
      </c>
      <c r="C381" s="10">
        <v>1962.0</v>
      </c>
      <c r="D381" s="10"/>
      <c r="E381" s="10" t="b">
        <v>1</v>
      </c>
      <c r="F381" s="10" t="b">
        <v>0</v>
      </c>
      <c r="G381" s="10">
        <v>400.0</v>
      </c>
      <c r="H381" s="10">
        <v>200.0</v>
      </c>
      <c r="I381" s="10">
        <v>240.0</v>
      </c>
      <c r="J381" s="10">
        <v>161.86</v>
      </c>
      <c r="K381" s="10">
        <v>323.0</v>
      </c>
      <c r="L381" s="10">
        <v>4.2</v>
      </c>
      <c r="M381" s="11">
        <f t="shared" si="1"/>
        <v>600</v>
      </c>
      <c r="N381" s="11">
        <f t="shared" si="2"/>
        <v>68.77136073</v>
      </c>
      <c r="O381" s="12">
        <f t="shared" si="3"/>
        <v>1.116840728</v>
      </c>
      <c r="P381" s="13">
        <f t="shared" si="51"/>
        <v>180.7718403</v>
      </c>
      <c r="Q381" s="14">
        <f t="shared" si="5"/>
        <v>4</v>
      </c>
      <c r="R381" s="14">
        <f t="shared" si="6"/>
        <v>903.8592015</v>
      </c>
      <c r="S381" s="14">
        <f t="shared" si="7"/>
        <v>5.584203642</v>
      </c>
      <c r="T381" s="15">
        <f t="shared" si="8"/>
        <v>0.3012864005</v>
      </c>
    </row>
    <row r="382">
      <c r="A382" s="4" t="s">
        <v>204</v>
      </c>
      <c r="B382" s="4" t="s">
        <v>83</v>
      </c>
      <c r="C382" s="4">
        <v>1960.0</v>
      </c>
      <c r="D382" s="4"/>
      <c r="E382" s="4" t="b">
        <v>1</v>
      </c>
      <c r="F382" s="4" t="b">
        <v>0</v>
      </c>
      <c r="G382" s="4">
        <v>400.0</v>
      </c>
      <c r="H382" s="4">
        <v>100.0</v>
      </c>
      <c r="I382" s="4">
        <v>217.0</v>
      </c>
      <c r="J382" s="4">
        <v>156.3</v>
      </c>
      <c r="K382" s="4">
        <v>311.9</v>
      </c>
      <c r="L382" s="4">
        <v>4.2</v>
      </c>
      <c r="M382" s="5">
        <f t="shared" si="1"/>
        <v>500</v>
      </c>
      <c r="N382" s="5">
        <f t="shared" si="2"/>
        <v>73.44776204</v>
      </c>
      <c r="O382" s="6">
        <f t="shared" si="3"/>
        <v>1.138000267</v>
      </c>
      <c r="P382" s="7">
        <f t="shared" si="51"/>
        <v>177.8694417</v>
      </c>
      <c r="Q382" s="8">
        <f t="shared" si="5"/>
        <v>4</v>
      </c>
      <c r="R382" s="8">
        <f t="shared" si="6"/>
        <v>889.3472086</v>
      </c>
      <c r="S382" s="8">
        <f t="shared" si="7"/>
        <v>5.690001335</v>
      </c>
      <c r="T382" s="9">
        <f t="shared" si="8"/>
        <v>0.3557388834</v>
      </c>
    </row>
    <row r="383">
      <c r="A383" s="10" t="s">
        <v>223</v>
      </c>
      <c r="B383" s="10" t="s">
        <v>83</v>
      </c>
      <c r="C383" s="10">
        <v>1961.0</v>
      </c>
      <c r="D383" s="10"/>
      <c r="E383" s="10" t="b">
        <v>1</v>
      </c>
      <c r="F383" s="10" t="b">
        <v>0</v>
      </c>
      <c r="G383" s="10">
        <v>400.0</v>
      </c>
      <c r="H383" s="10">
        <v>115.0</v>
      </c>
      <c r="I383" s="10">
        <v>235.0</v>
      </c>
      <c r="J383" s="10">
        <v>156.3</v>
      </c>
      <c r="K383" s="10">
        <v>311.9</v>
      </c>
      <c r="L383" s="10">
        <v>4.2</v>
      </c>
      <c r="M383" s="11">
        <f t="shared" si="1"/>
        <v>515</v>
      </c>
      <c r="N383" s="11">
        <f t="shared" si="2"/>
        <v>67.82197601</v>
      </c>
      <c r="O383" s="12">
        <f t="shared" si="3"/>
        <v>1.146972386</v>
      </c>
      <c r="P383" s="13">
        <f t="shared" si="51"/>
        <v>179.271784</v>
      </c>
      <c r="Q383" s="14">
        <f t="shared" si="5"/>
        <v>4</v>
      </c>
      <c r="R383" s="14">
        <f t="shared" si="6"/>
        <v>896.3589199</v>
      </c>
      <c r="S383" s="14">
        <f t="shared" si="7"/>
        <v>5.734861932</v>
      </c>
      <c r="T383" s="15">
        <f t="shared" si="8"/>
        <v>0.3481005514</v>
      </c>
    </row>
    <row r="384">
      <c r="A384" s="4" t="s">
        <v>229</v>
      </c>
      <c r="B384" s="4" t="s">
        <v>61</v>
      </c>
      <c r="C384" s="4">
        <v>1961.0</v>
      </c>
      <c r="D384" s="4"/>
      <c r="E384" s="4" t="b">
        <v>1</v>
      </c>
      <c r="F384" s="4" t="b">
        <v>0</v>
      </c>
      <c r="G384" s="4">
        <v>150.0</v>
      </c>
      <c r="H384" s="4">
        <v>50.0</v>
      </c>
      <c r="I384" s="4">
        <v>160.0</v>
      </c>
      <c r="J384" s="4">
        <v>146.3</v>
      </c>
      <c r="K384" s="4">
        <v>258.0</v>
      </c>
      <c r="L384" s="4">
        <v>6.8</v>
      </c>
      <c r="M384" s="5">
        <f t="shared" si="1"/>
        <v>200</v>
      </c>
      <c r="N384" s="5">
        <f t="shared" si="2"/>
        <v>93.24030095</v>
      </c>
      <c r="O384" s="6">
        <f t="shared" si="3"/>
        <v>1.22379778</v>
      </c>
      <c r="P384" s="7">
        <f t="shared" si="51"/>
        <v>179.0416152</v>
      </c>
      <c r="Q384" s="8">
        <f t="shared" si="5"/>
        <v>4</v>
      </c>
      <c r="R384" s="8">
        <f t="shared" si="6"/>
        <v>895.2080762</v>
      </c>
      <c r="S384" s="8">
        <f t="shared" si="7"/>
        <v>6.118988901</v>
      </c>
      <c r="T384" s="9">
        <f t="shared" si="8"/>
        <v>0.8952080762</v>
      </c>
    </row>
    <row r="385">
      <c r="A385" s="10" t="s">
        <v>82</v>
      </c>
      <c r="B385" s="10" t="s">
        <v>83</v>
      </c>
      <c r="C385" s="10">
        <v>1956.0</v>
      </c>
      <c r="D385" s="10"/>
      <c r="E385" s="10" t="b">
        <v>1</v>
      </c>
      <c r="F385" s="10" t="b">
        <v>0</v>
      </c>
      <c r="G385" s="10">
        <v>400.0</v>
      </c>
      <c r="H385" s="10">
        <v>0.0</v>
      </c>
      <c r="I385" s="10">
        <v>192.0</v>
      </c>
      <c r="J385" s="10">
        <v>135.28</v>
      </c>
      <c r="K385" s="10">
        <v>278.0</v>
      </c>
      <c r="L385" s="10">
        <v>4.2</v>
      </c>
      <c r="M385" s="11">
        <f t="shared" si="1"/>
        <v>400</v>
      </c>
      <c r="N385" s="11">
        <f t="shared" si="2"/>
        <v>71.84750463</v>
      </c>
      <c r="O385" s="12">
        <f t="shared" si="3"/>
        <v>1.268298843</v>
      </c>
      <c r="P385" s="13">
        <f t="shared" si="51"/>
        <v>171.5754675</v>
      </c>
      <c r="Q385" s="14">
        <f t="shared" si="5"/>
        <v>4</v>
      </c>
      <c r="R385" s="14">
        <f t="shared" si="6"/>
        <v>857.8773375</v>
      </c>
      <c r="S385" s="14">
        <f t="shared" si="7"/>
        <v>6.341494216</v>
      </c>
      <c r="T385" s="15">
        <f t="shared" si="8"/>
        <v>0.4289386688</v>
      </c>
    </row>
    <row r="386">
      <c r="A386" s="4" t="s">
        <v>284</v>
      </c>
      <c r="B386" s="4" t="s">
        <v>285</v>
      </c>
      <c r="C386" s="4">
        <v>1964.0</v>
      </c>
      <c r="D386" s="4"/>
      <c r="E386" s="4" t="b">
        <v>1</v>
      </c>
      <c r="F386" s="4" t="b">
        <v>0</v>
      </c>
      <c r="G386" s="4">
        <v>175.0</v>
      </c>
      <c r="H386" s="4">
        <v>0.0</v>
      </c>
      <c r="I386" s="4">
        <v>185.0</v>
      </c>
      <c r="J386" s="4">
        <v>147.6</v>
      </c>
      <c r="K386" s="4">
        <v>303.0</v>
      </c>
      <c r="L386" s="4">
        <v>9.61</v>
      </c>
      <c r="M386" s="5">
        <f t="shared" si="1"/>
        <v>175</v>
      </c>
      <c r="N386" s="5">
        <f t="shared" si="2"/>
        <v>81.35681762</v>
      </c>
      <c r="O386" s="6">
        <f t="shared" si="3"/>
        <v>1.284760316</v>
      </c>
      <c r="P386" s="7">
        <f t="shared" si="51"/>
        <v>189.6306226</v>
      </c>
      <c r="Q386" s="8">
        <f t="shared" si="5"/>
        <v>4</v>
      </c>
      <c r="R386" s="8">
        <f t="shared" si="6"/>
        <v>948.1531129</v>
      </c>
      <c r="S386" s="8">
        <f t="shared" si="7"/>
        <v>6.423801578</v>
      </c>
      <c r="T386" s="9">
        <f t="shared" si="8"/>
        <v>1.083603558</v>
      </c>
    </row>
    <row r="387">
      <c r="A387" s="10" t="s">
        <v>353</v>
      </c>
      <c r="B387" s="10" t="s">
        <v>353</v>
      </c>
      <c r="C387" s="10">
        <v>1968.0</v>
      </c>
      <c r="D387" s="10"/>
      <c r="E387" s="10" t="b">
        <v>1</v>
      </c>
      <c r="F387" s="10" t="b">
        <v>0</v>
      </c>
      <c r="G387" s="16"/>
      <c r="H387" s="16"/>
      <c r="I387" s="10">
        <v>107.0</v>
      </c>
      <c r="J387" s="10">
        <v>131.41</v>
      </c>
      <c r="K387" s="10">
        <v>326.0</v>
      </c>
      <c r="L387" s="10">
        <v>8.92</v>
      </c>
      <c r="M387" s="11">
        <f t="shared" si="1"/>
        <v>0</v>
      </c>
      <c r="N387" s="11">
        <f t="shared" si="2"/>
        <v>125.2344927</v>
      </c>
      <c r="O387" s="12">
        <f t="shared" si="3"/>
        <v>1.321492762</v>
      </c>
      <c r="P387" s="13">
        <f t="shared" si="51"/>
        <v>173.6573638</v>
      </c>
      <c r="Q387" s="14">
        <f t="shared" si="5"/>
        <v>4</v>
      </c>
      <c r="R387" s="14">
        <f t="shared" si="6"/>
        <v>868.286819</v>
      </c>
      <c r="S387" s="14">
        <f t="shared" si="7"/>
        <v>6.607463808</v>
      </c>
      <c r="T387" s="15" t="str">
        <f t="shared" si="8"/>
        <v>#N/A</v>
      </c>
    </row>
    <row r="388">
      <c r="A388" s="4" t="s">
        <v>354</v>
      </c>
      <c r="B388" s="4" t="s">
        <v>353</v>
      </c>
      <c r="C388" s="4">
        <v>1968.0</v>
      </c>
      <c r="D388" s="4"/>
      <c r="E388" s="4" t="b">
        <v>1</v>
      </c>
      <c r="F388" s="4" t="b">
        <v>0</v>
      </c>
      <c r="G388" s="17"/>
      <c r="H388" s="17"/>
      <c r="I388" s="4">
        <v>117.7</v>
      </c>
      <c r="J388" s="4">
        <v>131.41</v>
      </c>
      <c r="K388" s="4">
        <v>326.0</v>
      </c>
      <c r="L388" s="4">
        <v>8.92</v>
      </c>
      <c r="M388" s="5">
        <f t="shared" si="1"/>
        <v>0</v>
      </c>
      <c r="N388" s="5">
        <f t="shared" si="2"/>
        <v>113.8495388</v>
      </c>
      <c r="O388" s="6">
        <f t="shared" si="3"/>
        <v>1.334577355</v>
      </c>
      <c r="P388" s="7">
        <f t="shared" si="51"/>
        <v>175.3768102</v>
      </c>
      <c r="Q388" s="8">
        <f t="shared" si="5"/>
        <v>4</v>
      </c>
      <c r="R388" s="8">
        <f t="shared" si="6"/>
        <v>876.8840511</v>
      </c>
      <c r="S388" s="8">
        <f t="shared" si="7"/>
        <v>6.672886775</v>
      </c>
      <c r="T388" s="9" t="str">
        <f t="shared" si="8"/>
        <v>#N/A</v>
      </c>
    </row>
    <row r="389">
      <c r="A389" s="10" t="s">
        <v>852</v>
      </c>
      <c r="B389" s="10" t="s">
        <v>853</v>
      </c>
      <c r="C389" s="20"/>
      <c r="D389" s="10"/>
      <c r="E389" s="10" t="b">
        <v>1</v>
      </c>
      <c r="F389" s="10" t="b">
        <v>0</v>
      </c>
      <c r="G389" s="10">
        <v>50.0</v>
      </c>
      <c r="H389" s="10">
        <v>10.0</v>
      </c>
      <c r="I389" s="10">
        <v>117.8</v>
      </c>
      <c r="J389" s="10">
        <v>132.5</v>
      </c>
      <c r="K389" s="10">
        <v>363.5</v>
      </c>
      <c r="L389" s="10">
        <v>10.0</v>
      </c>
      <c r="M389" s="11">
        <f t="shared" si="1"/>
        <v>60</v>
      </c>
      <c r="N389" s="11">
        <f t="shared" si="2"/>
        <v>114.6964328</v>
      </c>
      <c r="O389" s="12">
        <f t="shared" si="3"/>
        <v>1.341711748</v>
      </c>
      <c r="P389" s="13">
        <f t="shared" si="51"/>
        <v>177.7768066</v>
      </c>
      <c r="Q389" s="14">
        <f t="shared" si="5"/>
        <v>4</v>
      </c>
      <c r="R389" s="14">
        <f t="shared" si="6"/>
        <v>888.8840329</v>
      </c>
      <c r="S389" s="14">
        <f t="shared" si="7"/>
        <v>6.708558739</v>
      </c>
      <c r="T389" s="15">
        <f t="shared" si="8"/>
        <v>2.962946776</v>
      </c>
    </row>
    <row r="390">
      <c r="A390" s="4" t="s">
        <v>392</v>
      </c>
      <c r="B390" s="4" t="s">
        <v>353</v>
      </c>
      <c r="C390" s="4">
        <v>1972.0</v>
      </c>
      <c r="D390" s="4"/>
      <c r="E390" s="4" t="b">
        <v>1</v>
      </c>
      <c r="F390" s="4" t="b">
        <v>0</v>
      </c>
      <c r="G390" s="17"/>
      <c r="H390" s="17"/>
      <c r="I390" s="4">
        <v>117.7</v>
      </c>
      <c r="J390" s="4">
        <v>131.41</v>
      </c>
      <c r="K390" s="4">
        <v>335.0</v>
      </c>
      <c r="L390" s="4">
        <v>10.0</v>
      </c>
      <c r="M390" s="5">
        <f t="shared" si="1"/>
        <v>0</v>
      </c>
      <c r="N390" s="5">
        <f t="shared" si="2"/>
        <v>113.8495388</v>
      </c>
      <c r="O390" s="6">
        <f t="shared" si="3"/>
        <v>1.351042955</v>
      </c>
      <c r="P390" s="7">
        <f t="shared" si="51"/>
        <v>177.5405547</v>
      </c>
      <c r="Q390" s="8">
        <f t="shared" si="5"/>
        <v>4</v>
      </c>
      <c r="R390" s="8">
        <f t="shared" si="6"/>
        <v>887.7027736</v>
      </c>
      <c r="S390" s="8">
        <f t="shared" si="7"/>
        <v>6.755214775</v>
      </c>
      <c r="T390" s="9" t="str">
        <f t="shared" si="8"/>
        <v>#N/A</v>
      </c>
    </row>
    <row r="391">
      <c r="A391" s="10" t="s">
        <v>221</v>
      </c>
      <c r="B391" s="10" t="s">
        <v>85</v>
      </c>
      <c r="C391" s="10">
        <v>1961.0</v>
      </c>
      <c r="D391" s="10"/>
      <c r="E391" s="10" t="b">
        <v>1</v>
      </c>
      <c r="F391" s="10" t="b">
        <v>0</v>
      </c>
      <c r="G391" s="10">
        <v>56.0</v>
      </c>
      <c r="H391" s="10">
        <v>20.0</v>
      </c>
      <c r="I391" s="10">
        <v>204.0</v>
      </c>
      <c r="J391" s="10">
        <v>133.447</v>
      </c>
      <c r="K391" s="10">
        <v>269.0</v>
      </c>
      <c r="L391" s="10">
        <v>6.9</v>
      </c>
      <c r="M391" s="11">
        <f t="shared" si="1"/>
        <v>76</v>
      </c>
      <c r="N391" s="11">
        <f t="shared" si="2"/>
        <v>66.70493582</v>
      </c>
      <c r="O391" s="12">
        <f t="shared" si="3"/>
        <v>1.360655735</v>
      </c>
      <c r="P391" s="13">
        <f t="shared" si="51"/>
        <v>181.5754259</v>
      </c>
      <c r="Q391" s="14">
        <f t="shared" si="5"/>
        <v>4</v>
      </c>
      <c r="R391" s="14">
        <f t="shared" si="6"/>
        <v>907.8771297</v>
      </c>
      <c r="S391" s="14">
        <f t="shared" si="7"/>
        <v>6.803278677</v>
      </c>
      <c r="T391" s="15">
        <f t="shared" si="8"/>
        <v>2.389150341</v>
      </c>
    </row>
    <row r="392">
      <c r="A392" s="4" t="s">
        <v>114</v>
      </c>
      <c r="B392" s="4" t="s">
        <v>61</v>
      </c>
      <c r="C392" s="4">
        <v>1957.0</v>
      </c>
      <c r="D392" s="4"/>
      <c r="E392" s="4" t="b">
        <v>1</v>
      </c>
      <c r="F392" s="4" t="b">
        <v>0</v>
      </c>
      <c r="G392" s="4">
        <v>150.0</v>
      </c>
      <c r="H392" s="4">
        <v>75.0</v>
      </c>
      <c r="I392" s="4">
        <v>160.0</v>
      </c>
      <c r="J392" s="4">
        <v>127.5</v>
      </c>
      <c r="K392" s="4">
        <v>258.0</v>
      </c>
      <c r="L392" s="4">
        <v>6.8</v>
      </c>
      <c r="M392" s="5">
        <f t="shared" si="1"/>
        <v>225</v>
      </c>
      <c r="N392" s="5">
        <f t="shared" si="2"/>
        <v>81.25863548</v>
      </c>
      <c r="O392" s="6">
        <f t="shared" si="3"/>
        <v>1.374521845</v>
      </c>
      <c r="P392" s="7">
        <f t="shared" si="51"/>
        <v>175.2515352</v>
      </c>
      <c r="Q392" s="8">
        <f t="shared" si="5"/>
        <v>4</v>
      </c>
      <c r="R392" s="8">
        <f t="shared" si="6"/>
        <v>876.2576762</v>
      </c>
      <c r="S392" s="8">
        <f t="shared" si="7"/>
        <v>6.872609225</v>
      </c>
      <c r="T392" s="9">
        <f t="shared" si="8"/>
        <v>0.7788957122</v>
      </c>
    </row>
    <row r="393">
      <c r="A393" s="10" t="s">
        <v>45</v>
      </c>
      <c r="B393" s="10" t="s">
        <v>46</v>
      </c>
      <c r="C393" s="10">
        <v>1948.0</v>
      </c>
      <c r="D393" s="10"/>
      <c r="E393" s="10" t="b">
        <v>1</v>
      </c>
      <c r="F393" s="10" t="b">
        <v>0</v>
      </c>
      <c r="G393" s="10">
        <v>100.0</v>
      </c>
      <c r="H393" s="10">
        <v>0.0</v>
      </c>
      <c r="I393" s="10">
        <v>192.0</v>
      </c>
      <c r="J393" s="10">
        <v>110.5</v>
      </c>
      <c r="K393" s="10">
        <v>214.5</v>
      </c>
      <c r="L393" s="10">
        <v>1.5</v>
      </c>
      <c r="M393" s="11">
        <f t="shared" si="1"/>
        <v>100</v>
      </c>
      <c r="N393" s="11">
        <f t="shared" si="2"/>
        <v>58.68679229</v>
      </c>
      <c r="O393" s="12">
        <f t="shared" si="3"/>
        <v>1.386298444</v>
      </c>
      <c r="P393" s="13">
        <f t="shared" si="51"/>
        <v>153.185978</v>
      </c>
      <c r="Q393" s="14">
        <f t="shared" si="5"/>
        <v>4</v>
      </c>
      <c r="R393" s="14">
        <f t="shared" si="6"/>
        <v>765.9298901</v>
      </c>
      <c r="S393" s="14">
        <f t="shared" si="7"/>
        <v>6.931492218</v>
      </c>
      <c r="T393" s="15">
        <f t="shared" si="8"/>
        <v>1.53185978</v>
      </c>
    </row>
    <row r="394">
      <c r="A394" s="4" t="s">
        <v>355</v>
      </c>
      <c r="B394" s="4" t="s">
        <v>356</v>
      </c>
      <c r="C394" s="4">
        <v>1968.0</v>
      </c>
      <c r="D394" s="4"/>
      <c r="E394" s="4" t="b">
        <v>0</v>
      </c>
      <c r="F394" s="4" t="b">
        <v>0</v>
      </c>
      <c r="G394" s="4">
        <v>350.0</v>
      </c>
      <c r="H394" s="4">
        <v>0.0</v>
      </c>
      <c r="I394" s="4">
        <v>372.44</v>
      </c>
      <c r="J394" s="4">
        <v>97.416</v>
      </c>
      <c r="K394" s="4">
        <v>314.5</v>
      </c>
      <c r="L394" s="4">
        <v>0.68</v>
      </c>
      <c r="M394" s="5">
        <f t="shared" si="1"/>
        <v>350</v>
      </c>
      <c r="N394" s="5">
        <f t="shared" si="2"/>
        <v>26.67185971</v>
      </c>
      <c r="O394" s="6">
        <f t="shared" si="3"/>
        <v>1.532384764</v>
      </c>
      <c r="P394" s="7">
        <f t="shared" si="51"/>
        <v>149.2787942</v>
      </c>
      <c r="Q394" s="8">
        <f t="shared" si="5"/>
        <v>1.75</v>
      </c>
      <c r="R394" s="8">
        <f t="shared" si="6"/>
        <v>410.516684</v>
      </c>
      <c r="S394" s="8">
        <f t="shared" si="7"/>
        <v>4.214058101</v>
      </c>
      <c r="T394" s="9">
        <f t="shared" si="8"/>
        <v>0.4265108405</v>
      </c>
    </row>
    <row r="395">
      <c r="A395" s="10" t="s">
        <v>855</v>
      </c>
      <c r="B395" s="10" t="s">
        <v>853</v>
      </c>
      <c r="C395" s="20"/>
      <c r="D395" s="10"/>
      <c r="E395" s="10" t="b">
        <v>1</v>
      </c>
      <c r="F395" s="10" t="b">
        <v>0</v>
      </c>
      <c r="G395" s="10">
        <v>50.0</v>
      </c>
      <c r="H395" s="10">
        <v>0.0</v>
      </c>
      <c r="I395" s="10">
        <v>117.8</v>
      </c>
      <c r="J395" s="10">
        <v>113.0</v>
      </c>
      <c r="K395" s="10">
        <v>310.0</v>
      </c>
      <c r="L395" s="10">
        <v>10.0</v>
      </c>
      <c r="M395" s="11">
        <f t="shared" si="1"/>
        <v>50</v>
      </c>
      <c r="N395" s="11">
        <f t="shared" si="2"/>
        <v>97.81658042</v>
      </c>
      <c r="O395" s="12">
        <f t="shared" si="3"/>
        <v>1.538456695</v>
      </c>
      <c r="P395" s="13">
        <f t="shared" si="51"/>
        <v>173.8456066</v>
      </c>
      <c r="Q395" s="14">
        <f t="shared" si="5"/>
        <v>4</v>
      </c>
      <c r="R395" s="14">
        <f t="shared" si="6"/>
        <v>869.2280329</v>
      </c>
      <c r="S395" s="14">
        <f t="shared" si="7"/>
        <v>7.692283477</v>
      </c>
      <c r="T395" s="15">
        <f t="shared" si="8"/>
        <v>3.476912132</v>
      </c>
    </row>
    <row r="396">
      <c r="A396" s="4" t="s">
        <v>60</v>
      </c>
      <c r="B396" s="4" t="s">
        <v>60</v>
      </c>
      <c r="C396" s="4">
        <v>1953.0</v>
      </c>
      <c r="D396" s="4"/>
      <c r="E396" s="4" t="b">
        <v>1</v>
      </c>
      <c r="F396" s="4" t="b">
        <v>0</v>
      </c>
      <c r="G396" s="4">
        <v>200.0</v>
      </c>
      <c r="H396" s="4">
        <v>0.0</v>
      </c>
      <c r="I396" s="4">
        <v>339.0</v>
      </c>
      <c r="J396" s="4">
        <v>110.0</v>
      </c>
      <c r="K396" s="4">
        <v>220.0</v>
      </c>
      <c r="L396" s="4">
        <v>3.28</v>
      </c>
      <c r="M396" s="5">
        <f t="shared" si="1"/>
        <v>200</v>
      </c>
      <c r="N396" s="5">
        <f t="shared" si="2"/>
        <v>33.08813661</v>
      </c>
      <c r="O396" s="6">
        <f t="shared" si="3"/>
        <v>1.564847325</v>
      </c>
      <c r="P396" s="7">
        <f t="shared" si="51"/>
        <v>172.1332057</v>
      </c>
      <c r="Q396" s="8">
        <f t="shared" si="5"/>
        <v>4</v>
      </c>
      <c r="R396" s="8">
        <f t="shared" si="6"/>
        <v>860.6660285</v>
      </c>
      <c r="S396" s="8">
        <f t="shared" si="7"/>
        <v>7.824236623</v>
      </c>
      <c r="T396" s="9">
        <f t="shared" si="8"/>
        <v>0.8606660285</v>
      </c>
    </row>
    <row r="397">
      <c r="A397" s="10" t="s">
        <v>56</v>
      </c>
      <c r="B397" s="10" t="s">
        <v>57</v>
      </c>
      <c r="C397" s="10">
        <v>1951.0</v>
      </c>
      <c r="D397" s="10"/>
      <c r="E397" s="10" t="b">
        <v>1</v>
      </c>
      <c r="F397" s="10" t="b">
        <v>0</v>
      </c>
      <c r="G397" s="10">
        <v>150.0</v>
      </c>
      <c r="H397" s="10">
        <v>0.0</v>
      </c>
      <c r="I397" s="10">
        <v>218.0</v>
      </c>
      <c r="J397" s="10">
        <v>98.51</v>
      </c>
      <c r="K397" s="10">
        <v>234.0</v>
      </c>
      <c r="L397" s="10">
        <v>2.35</v>
      </c>
      <c r="M397" s="11">
        <f t="shared" si="1"/>
        <v>150</v>
      </c>
      <c r="N397" s="11">
        <f t="shared" si="2"/>
        <v>46.07901094</v>
      </c>
      <c r="O397" s="12">
        <f t="shared" si="3"/>
        <v>1.59857463</v>
      </c>
      <c r="P397" s="13">
        <f t="shared" si="51"/>
        <v>157.4755868</v>
      </c>
      <c r="Q397" s="14">
        <f t="shared" si="5"/>
        <v>4</v>
      </c>
      <c r="R397" s="14">
        <f t="shared" si="6"/>
        <v>787.3779342</v>
      </c>
      <c r="S397" s="14">
        <f t="shared" si="7"/>
        <v>7.992873152</v>
      </c>
      <c r="T397" s="15">
        <f t="shared" si="8"/>
        <v>1.049837246</v>
      </c>
    </row>
    <row r="398">
      <c r="A398" s="4" t="s">
        <v>227</v>
      </c>
      <c r="B398" s="4" t="s">
        <v>206</v>
      </c>
      <c r="C398" s="4">
        <v>1961.0</v>
      </c>
      <c r="D398" s="4"/>
      <c r="E398" s="4" t="b">
        <v>1</v>
      </c>
      <c r="F398" s="4" t="b">
        <v>0</v>
      </c>
      <c r="G398" s="4">
        <v>300.0</v>
      </c>
      <c r="H398" s="4">
        <v>50.0</v>
      </c>
      <c r="I398" s="4">
        <v>168.0</v>
      </c>
      <c r="J398" s="4">
        <v>105.5</v>
      </c>
      <c r="K398" s="4">
        <v>362.0</v>
      </c>
      <c r="L398" s="4">
        <v>7.9</v>
      </c>
      <c r="M398" s="5">
        <f t="shared" si="1"/>
        <v>350</v>
      </c>
      <c r="N398" s="5">
        <f t="shared" si="2"/>
        <v>64.03575009</v>
      </c>
      <c r="O398" s="6">
        <f t="shared" si="3"/>
        <v>1.656084167</v>
      </c>
      <c r="P398" s="7">
        <f t="shared" si="51"/>
        <v>174.7168796</v>
      </c>
      <c r="Q398" s="8">
        <f t="shared" si="5"/>
        <v>4</v>
      </c>
      <c r="R398" s="8">
        <f t="shared" si="6"/>
        <v>873.584398</v>
      </c>
      <c r="S398" s="8">
        <f t="shared" si="7"/>
        <v>8.280420834</v>
      </c>
      <c r="T398" s="9">
        <f t="shared" si="8"/>
        <v>0.4991910846</v>
      </c>
    </row>
    <row r="399">
      <c r="A399" s="10" t="s">
        <v>858</v>
      </c>
      <c r="B399" s="10" t="s">
        <v>859</v>
      </c>
      <c r="C399" s="16"/>
      <c r="D399" s="10"/>
      <c r="E399" s="10" t="b">
        <v>1</v>
      </c>
      <c r="F399" s="10" t="b">
        <v>0</v>
      </c>
      <c r="G399" s="16"/>
      <c r="H399" s="16"/>
      <c r="I399" s="10">
        <v>222.0</v>
      </c>
      <c r="J399" s="10">
        <v>117.68</v>
      </c>
      <c r="K399" s="10">
        <v>331.0</v>
      </c>
      <c r="L399" s="10">
        <v>14.71</v>
      </c>
      <c r="M399" s="11">
        <f t="shared" si="1"/>
        <v>0</v>
      </c>
      <c r="N399" s="11">
        <f t="shared" si="2"/>
        <v>54.05414576</v>
      </c>
      <c r="O399" s="12">
        <f t="shared" si="3"/>
        <v>1.700222679</v>
      </c>
      <c r="P399" s="13">
        <f t="shared" si="51"/>
        <v>200.0822049</v>
      </c>
      <c r="Q399" s="14">
        <f t="shared" si="5"/>
        <v>4</v>
      </c>
      <c r="R399" s="14">
        <f t="shared" si="6"/>
        <v>1000.411024</v>
      </c>
      <c r="S399" s="14">
        <f t="shared" si="7"/>
        <v>8.501113396</v>
      </c>
      <c r="T399" s="15" t="str">
        <f t="shared" si="8"/>
        <v>#N/A</v>
      </c>
    </row>
    <row r="400">
      <c r="A400" s="4" t="s">
        <v>149</v>
      </c>
      <c r="B400" s="4" t="s">
        <v>85</v>
      </c>
      <c r="C400" s="4">
        <v>1958.0</v>
      </c>
      <c r="D400" s="4"/>
      <c r="E400" s="4" t="b">
        <v>1</v>
      </c>
      <c r="F400" s="4" t="b">
        <v>0</v>
      </c>
      <c r="G400" s="4">
        <v>56.0</v>
      </c>
      <c r="H400" s="4">
        <v>10.0</v>
      </c>
      <c r="I400" s="17">
        <f>204*1.05</f>
        <v>214.2</v>
      </c>
      <c r="J400" s="4">
        <v>96.97</v>
      </c>
      <c r="K400" s="4">
        <v>251.0</v>
      </c>
      <c r="L400" s="4">
        <v>4.1</v>
      </c>
      <c r="M400" s="5">
        <f t="shared" si="1"/>
        <v>66</v>
      </c>
      <c r="N400" s="5">
        <f t="shared" si="2"/>
        <v>46.16334308</v>
      </c>
      <c r="O400" s="6">
        <f t="shared" si="3"/>
        <v>1.704374789</v>
      </c>
      <c r="P400" s="7">
        <f t="shared" si="51"/>
        <v>165.2732233</v>
      </c>
      <c r="Q400" s="8">
        <f t="shared" si="5"/>
        <v>4</v>
      </c>
      <c r="R400" s="8">
        <f t="shared" si="6"/>
        <v>826.3661165</v>
      </c>
      <c r="S400" s="8">
        <f t="shared" si="7"/>
        <v>8.521873945</v>
      </c>
      <c r="T400" s="9">
        <f t="shared" si="8"/>
        <v>2.504139747</v>
      </c>
    </row>
    <row r="401">
      <c r="A401" s="10" t="s">
        <v>61</v>
      </c>
      <c r="B401" s="10" t="s">
        <v>61</v>
      </c>
      <c r="C401" s="10">
        <v>1953.0</v>
      </c>
      <c r="D401" s="10"/>
      <c r="E401" s="10" t="b">
        <v>0</v>
      </c>
      <c r="F401" s="10" t="b">
        <v>0</v>
      </c>
      <c r="G401" s="10">
        <v>150.0</v>
      </c>
      <c r="H401" s="10">
        <v>0.0</v>
      </c>
      <c r="I401" s="10">
        <v>300.0</v>
      </c>
      <c r="J401" s="10">
        <v>94.8</v>
      </c>
      <c r="K401" s="10">
        <v>255.0</v>
      </c>
      <c r="L401" s="10">
        <v>2.5</v>
      </c>
      <c r="M401" s="11">
        <f t="shared" si="1"/>
        <v>150</v>
      </c>
      <c r="N401" s="11">
        <f t="shared" si="2"/>
        <v>32.22303224</v>
      </c>
      <c r="O401" s="12">
        <f t="shared" si="3"/>
        <v>1.711498883</v>
      </c>
      <c r="P401" s="13">
        <f t="shared" si="51"/>
        <v>162.2500941</v>
      </c>
      <c r="Q401" s="14">
        <f t="shared" si="5"/>
        <v>1.75</v>
      </c>
      <c r="R401" s="14">
        <f t="shared" si="6"/>
        <v>446.1877587</v>
      </c>
      <c r="S401" s="14">
        <f t="shared" si="7"/>
        <v>4.706621927</v>
      </c>
      <c r="T401" s="15">
        <f t="shared" si="8"/>
        <v>1.081667294</v>
      </c>
    </row>
    <row r="402">
      <c r="A402" s="4" t="s">
        <v>205</v>
      </c>
      <c r="B402" s="4" t="s">
        <v>206</v>
      </c>
      <c r="C402" s="4">
        <v>1960.0</v>
      </c>
      <c r="D402" s="4"/>
      <c r="E402" s="4" t="b">
        <v>1</v>
      </c>
      <c r="F402" s="4" t="b">
        <v>0</v>
      </c>
      <c r="G402" s="4">
        <v>300.0</v>
      </c>
      <c r="H402" s="4">
        <v>0.0</v>
      </c>
      <c r="I402" s="4">
        <v>210.0</v>
      </c>
      <c r="J402" s="4">
        <v>101.6</v>
      </c>
      <c r="K402" s="4">
        <v>334.0</v>
      </c>
      <c r="L402" s="4">
        <v>7.75</v>
      </c>
      <c r="M402" s="5">
        <f t="shared" si="1"/>
        <v>300</v>
      </c>
      <c r="N402" s="5">
        <f t="shared" si="2"/>
        <v>49.3348414</v>
      </c>
      <c r="O402" s="6">
        <f t="shared" si="3"/>
        <v>1.755144696</v>
      </c>
      <c r="P402" s="7">
        <f t="shared" si="51"/>
        <v>178.3227011</v>
      </c>
      <c r="Q402" s="8">
        <f t="shared" si="5"/>
        <v>4</v>
      </c>
      <c r="R402" s="8">
        <f t="shared" si="6"/>
        <v>891.6135054</v>
      </c>
      <c r="S402" s="8">
        <f t="shared" si="7"/>
        <v>8.775723478</v>
      </c>
      <c r="T402" s="9">
        <f t="shared" si="8"/>
        <v>0.5944090036</v>
      </c>
    </row>
    <row r="403">
      <c r="A403" s="10" t="s">
        <v>677</v>
      </c>
      <c r="B403" s="10" t="s">
        <v>677</v>
      </c>
      <c r="C403" s="10">
        <v>2018.0</v>
      </c>
      <c r="D403" s="10"/>
      <c r="E403" s="10" t="b">
        <v>0</v>
      </c>
      <c r="F403" s="10" t="b">
        <v>0</v>
      </c>
      <c r="G403" s="10">
        <v>62.0</v>
      </c>
      <c r="H403" s="10">
        <v>0.0</v>
      </c>
      <c r="I403" s="10">
        <v>65.0</v>
      </c>
      <c r="J403" s="10">
        <v>85.0</v>
      </c>
      <c r="K403" s="10">
        <v>280.0</v>
      </c>
      <c r="L403" s="10">
        <v>6.89</v>
      </c>
      <c r="M403" s="11">
        <f t="shared" si="1"/>
        <v>62</v>
      </c>
      <c r="N403" s="11">
        <f t="shared" si="2"/>
        <v>133.3475044</v>
      </c>
      <c r="O403" s="12">
        <f t="shared" si="3"/>
        <v>1.800279489</v>
      </c>
      <c r="P403" s="13">
        <f t="shared" si="51"/>
        <v>153.0237566</v>
      </c>
      <c r="Q403" s="14">
        <f t="shared" si="5"/>
        <v>1.75</v>
      </c>
      <c r="R403" s="14">
        <f t="shared" si="6"/>
        <v>420.8153306</v>
      </c>
      <c r="S403" s="14">
        <f t="shared" si="7"/>
        <v>4.950768596</v>
      </c>
      <c r="T403" s="15">
        <f t="shared" si="8"/>
        <v>2.468125106</v>
      </c>
    </row>
    <row r="404">
      <c r="A404" s="4" t="s">
        <v>758</v>
      </c>
      <c r="B404" s="4" t="s">
        <v>758</v>
      </c>
      <c r="C404" s="4">
        <v>2026.0</v>
      </c>
      <c r="D404" s="4"/>
      <c r="E404" s="4" t="b">
        <v>1</v>
      </c>
      <c r="F404" s="4" t="b">
        <v>0</v>
      </c>
      <c r="G404" s="17"/>
      <c r="H404" s="4">
        <v>0.0</v>
      </c>
      <c r="I404" s="4">
        <v>242.0</v>
      </c>
      <c r="J404" s="4">
        <v>98.1</v>
      </c>
      <c r="K404" s="4">
        <v>362.0</v>
      </c>
      <c r="L404" s="4">
        <v>7.92</v>
      </c>
      <c r="M404" s="5">
        <f t="shared" si="1"/>
        <v>0</v>
      </c>
      <c r="N404" s="5">
        <f t="shared" si="2"/>
        <v>41.33642984</v>
      </c>
      <c r="O404" s="6">
        <f t="shared" si="3"/>
        <v>1.849626372</v>
      </c>
      <c r="P404" s="7">
        <f t="shared" si="51"/>
        <v>181.4483471</v>
      </c>
      <c r="Q404" s="8">
        <f t="shared" si="5"/>
        <v>4</v>
      </c>
      <c r="R404" s="8">
        <f t="shared" si="6"/>
        <v>907.2417353</v>
      </c>
      <c r="S404" s="8">
        <f t="shared" si="7"/>
        <v>9.248131858</v>
      </c>
      <c r="T404" s="9" t="str">
        <f t="shared" si="8"/>
        <v>#N/A</v>
      </c>
    </row>
    <row r="405">
      <c r="A405" s="10" t="s">
        <v>499</v>
      </c>
      <c r="B405" s="10" t="s">
        <v>500</v>
      </c>
      <c r="C405" s="10">
        <v>1985.0</v>
      </c>
      <c r="D405" s="10"/>
      <c r="E405" s="10" t="b">
        <v>1</v>
      </c>
      <c r="F405" s="10" t="b">
        <v>0</v>
      </c>
      <c r="G405" s="10">
        <v>0.0</v>
      </c>
      <c r="H405" s="10">
        <v>600.0</v>
      </c>
      <c r="I405" s="10">
        <v>380.0</v>
      </c>
      <c r="J405" s="10">
        <v>78.4</v>
      </c>
      <c r="K405" s="10">
        <v>342.0</v>
      </c>
      <c r="L405" s="10">
        <v>0.7</v>
      </c>
      <c r="M405" s="11">
        <f t="shared" si="1"/>
        <v>600</v>
      </c>
      <c r="N405" s="11">
        <f t="shared" si="2"/>
        <v>21.03835549</v>
      </c>
      <c r="O405" s="12">
        <f t="shared" si="3"/>
        <v>1.861237782</v>
      </c>
      <c r="P405" s="13">
        <f t="shared" si="51"/>
        <v>145.9210421</v>
      </c>
      <c r="Q405" s="14">
        <f t="shared" si="5"/>
        <v>4</v>
      </c>
      <c r="R405" s="14">
        <f t="shared" si="6"/>
        <v>729.6052106</v>
      </c>
      <c r="S405" s="14">
        <f t="shared" si="7"/>
        <v>9.306188911</v>
      </c>
      <c r="T405" s="15">
        <f t="shared" si="8"/>
        <v>0.2432017369</v>
      </c>
    </row>
    <row r="406">
      <c r="A406" s="4" t="s">
        <v>84</v>
      </c>
      <c r="B406" s="4" t="s">
        <v>85</v>
      </c>
      <c r="C406" s="4">
        <v>1956.0</v>
      </c>
      <c r="D406" s="4"/>
      <c r="E406" s="4" t="b">
        <v>1</v>
      </c>
      <c r="F406" s="4" t="b">
        <v>0</v>
      </c>
      <c r="G406" s="4">
        <v>56.0</v>
      </c>
      <c r="H406" s="4">
        <v>0.0</v>
      </c>
      <c r="I406" s="4">
        <v>204.0</v>
      </c>
      <c r="J406" s="4">
        <v>84.3</v>
      </c>
      <c r="K406" s="4">
        <v>226.9</v>
      </c>
      <c r="L406" s="4">
        <v>3.28</v>
      </c>
      <c r="M406" s="5">
        <f t="shared" si="1"/>
        <v>56</v>
      </c>
      <c r="N406" s="5">
        <f t="shared" si="2"/>
        <v>42.1382728</v>
      </c>
      <c r="O406" s="6">
        <f t="shared" si="3"/>
        <v>1.87873478</v>
      </c>
      <c r="P406" s="7">
        <f t="shared" si="51"/>
        <v>158.377342</v>
      </c>
      <c r="Q406" s="8">
        <f t="shared" si="5"/>
        <v>4</v>
      </c>
      <c r="R406" s="8">
        <f t="shared" si="6"/>
        <v>791.88671</v>
      </c>
      <c r="S406" s="8">
        <f t="shared" si="7"/>
        <v>9.393673902</v>
      </c>
      <c r="T406" s="9">
        <f t="shared" si="8"/>
        <v>2.828166821</v>
      </c>
    </row>
    <row r="407">
      <c r="A407" s="10" t="s">
        <v>224</v>
      </c>
      <c r="B407" s="10" t="s">
        <v>225</v>
      </c>
      <c r="C407" s="10">
        <v>1961.0</v>
      </c>
      <c r="D407" s="10"/>
      <c r="E407" s="10" t="b">
        <v>1</v>
      </c>
      <c r="F407" s="10" t="b">
        <v>0</v>
      </c>
      <c r="G407" s="10">
        <v>90.0</v>
      </c>
      <c r="H407" s="10">
        <v>-5.0</v>
      </c>
      <c r="I407" s="10">
        <v>101.0</v>
      </c>
      <c r="J407" s="10">
        <v>81.2</v>
      </c>
      <c r="K407" s="10">
        <v>279.0</v>
      </c>
      <c r="L407" s="10">
        <v>6.62</v>
      </c>
      <c r="M407" s="11">
        <f t="shared" si="1"/>
        <v>85</v>
      </c>
      <c r="N407" s="11">
        <f t="shared" si="2"/>
        <v>81.9811448</v>
      </c>
      <c r="O407" s="12">
        <f t="shared" si="3"/>
        <v>1.942625369</v>
      </c>
      <c r="P407" s="13">
        <f t="shared" si="51"/>
        <v>157.74118</v>
      </c>
      <c r="Q407" s="14">
        <f t="shared" si="5"/>
        <v>4</v>
      </c>
      <c r="R407" s="14">
        <f t="shared" si="6"/>
        <v>788.7059</v>
      </c>
      <c r="S407" s="14">
        <f t="shared" si="7"/>
        <v>9.713126847</v>
      </c>
      <c r="T407" s="15">
        <f t="shared" si="8"/>
        <v>1.855778588</v>
      </c>
    </row>
    <row r="408">
      <c r="A408" s="4" t="s">
        <v>347</v>
      </c>
      <c r="B408" s="4" t="s">
        <v>154</v>
      </c>
      <c r="C408" s="4">
        <v>1967.0</v>
      </c>
      <c r="D408" s="4"/>
      <c r="E408" s="4" t="b">
        <v>1</v>
      </c>
      <c r="F408" s="4" t="b">
        <v>0</v>
      </c>
      <c r="G408" s="4">
        <v>150.0</v>
      </c>
      <c r="H408" s="4">
        <v>125.0</v>
      </c>
      <c r="I408" s="4">
        <v>143.26</v>
      </c>
      <c r="J408" s="4">
        <v>78.3</v>
      </c>
      <c r="K408" s="4">
        <v>312.0</v>
      </c>
      <c r="L408" s="4">
        <v>3.4</v>
      </c>
      <c r="M408" s="5">
        <f t="shared" si="1"/>
        <v>275</v>
      </c>
      <c r="N408" s="5">
        <f t="shared" si="2"/>
        <v>55.73347706</v>
      </c>
      <c r="O408" s="6">
        <f t="shared" si="3"/>
        <v>1.950701281</v>
      </c>
      <c r="P408" s="7">
        <f t="shared" si="51"/>
        <v>152.7399103</v>
      </c>
      <c r="Q408" s="8">
        <f t="shared" si="5"/>
        <v>4</v>
      </c>
      <c r="R408" s="8">
        <f t="shared" si="6"/>
        <v>763.6995517</v>
      </c>
      <c r="S408" s="8">
        <f t="shared" si="7"/>
        <v>9.753506407</v>
      </c>
      <c r="T408" s="9">
        <f t="shared" si="8"/>
        <v>0.5554178558</v>
      </c>
    </row>
    <row r="409">
      <c r="A409" s="10" t="s">
        <v>289</v>
      </c>
      <c r="B409" s="10" t="s">
        <v>225</v>
      </c>
      <c r="C409" s="10">
        <v>1964.0</v>
      </c>
      <c r="D409" s="10"/>
      <c r="E409" s="10" t="b">
        <v>1</v>
      </c>
      <c r="F409" s="10" t="b">
        <v>0</v>
      </c>
      <c r="G409" s="10">
        <v>90.0</v>
      </c>
      <c r="H409" s="10">
        <v>0.0</v>
      </c>
      <c r="I409" s="10">
        <v>120.0</v>
      </c>
      <c r="J409" s="10">
        <v>82.0</v>
      </c>
      <c r="K409" s="10">
        <v>292.0</v>
      </c>
      <c r="L409" s="10">
        <v>6.57</v>
      </c>
      <c r="M409" s="11">
        <f t="shared" si="1"/>
        <v>90</v>
      </c>
      <c r="N409" s="11">
        <f t="shared" si="2"/>
        <v>69.68060768</v>
      </c>
      <c r="O409" s="12">
        <f t="shared" si="3"/>
        <v>1.956920208</v>
      </c>
      <c r="P409" s="13">
        <f t="shared" si="51"/>
        <v>160.467457</v>
      </c>
      <c r="Q409" s="14">
        <f t="shared" si="5"/>
        <v>4</v>
      </c>
      <c r="R409" s="14">
        <f t="shared" si="6"/>
        <v>802.3372851</v>
      </c>
      <c r="S409" s="14">
        <f t="shared" si="7"/>
        <v>9.784601038</v>
      </c>
      <c r="T409" s="15">
        <f t="shared" si="8"/>
        <v>1.782971745</v>
      </c>
    </row>
    <row r="410">
      <c r="A410" s="4" t="s">
        <v>86</v>
      </c>
      <c r="B410" s="4" t="s">
        <v>41</v>
      </c>
      <c r="C410" s="4">
        <v>1956.0</v>
      </c>
      <c r="D410" s="4"/>
      <c r="E410" s="4" t="b">
        <v>0</v>
      </c>
      <c r="F410" s="4" t="b">
        <v>0</v>
      </c>
      <c r="G410" s="4">
        <v>75.0</v>
      </c>
      <c r="H410" s="4">
        <v>25.0</v>
      </c>
      <c r="I410" s="4">
        <v>150.0</v>
      </c>
      <c r="J410" s="4">
        <v>73.8</v>
      </c>
      <c r="K410" s="4">
        <v>261.0</v>
      </c>
      <c r="L410" s="4">
        <v>1.76</v>
      </c>
      <c r="M410" s="5">
        <f t="shared" si="1"/>
        <v>100</v>
      </c>
      <c r="N410" s="5">
        <f t="shared" si="2"/>
        <v>50.17003753</v>
      </c>
      <c r="O410" s="6">
        <f t="shared" si="3"/>
        <v>1.963683045</v>
      </c>
      <c r="P410" s="7">
        <f t="shared" si="51"/>
        <v>144.9198087</v>
      </c>
      <c r="Q410" s="8">
        <f t="shared" si="5"/>
        <v>1.75</v>
      </c>
      <c r="R410" s="8">
        <f t="shared" si="6"/>
        <v>398.529474</v>
      </c>
      <c r="S410" s="8">
        <f t="shared" si="7"/>
        <v>5.400128374</v>
      </c>
      <c r="T410" s="9">
        <f t="shared" si="8"/>
        <v>1.449198087</v>
      </c>
    </row>
    <row r="411">
      <c r="A411" s="10" t="s">
        <v>311</v>
      </c>
      <c r="B411" s="10" t="s">
        <v>154</v>
      </c>
      <c r="C411" s="10">
        <v>1965.0</v>
      </c>
      <c r="D411" s="10"/>
      <c r="E411" s="10" t="b">
        <v>1</v>
      </c>
      <c r="F411" s="10" t="b">
        <v>0</v>
      </c>
      <c r="G411" s="10">
        <v>150.0</v>
      </c>
      <c r="H411" s="10">
        <v>-23.0</v>
      </c>
      <c r="I411" s="10">
        <v>134.26</v>
      </c>
      <c r="J411" s="10">
        <v>75.62</v>
      </c>
      <c r="K411" s="10">
        <v>300.0</v>
      </c>
      <c r="L411" s="10">
        <v>3.75</v>
      </c>
      <c r="M411" s="11">
        <f t="shared" si="1"/>
        <v>127</v>
      </c>
      <c r="N411" s="11">
        <f t="shared" si="2"/>
        <v>57.43403828</v>
      </c>
      <c r="O411" s="12">
        <f t="shared" si="3"/>
        <v>2.018401899</v>
      </c>
      <c r="P411" s="13">
        <f t="shared" si="51"/>
        <v>152.6315516</v>
      </c>
      <c r="Q411" s="14">
        <f t="shared" si="5"/>
        <v>4</v>
      </c>
      <c r="R411" s="14">
        <f t="shared" si="6"/>
        <v>763.157758</v>
      </c>
      <c r="S411" s="14">
        <f t="shared" si="7"/>
        <v>10.09200949</v>
      </c>
      <c r="T411" s="15">
        <f t="shared" si="8"/>
        <v>1.201823241</v>
      </c>
    </row>
    <row r="412">
      <c r="A412" s="4" t="s">
        <v>570</v>
      </c>
      <c r="B412" s="4" t="s">
        <v>231</v>
      </c>
      <c r="C412" s="4">
        <v>1995.0</v>
      </c>
      <c r="D412" s="4"/>
      <c r="E412" s="4" t="b">
        <v>1</v>
      </c>
      <c r="F412" s="4" t="b">
        <v>0</v>
      </c>
      <c r="G412" s="4">
        <v>400.0</v>
      </c>
      <c r="H412" s="4">
        <v>130.0</v>
      </c>
      <c r="I412" s="4">
        <v>230.0</v>
      </c>
      <c r="J412" s="4">
        <v>86.3</v>
      </c>
      <c r="K412" s="4">
        <v>361.0</v>
      </c>
      <c r="L412" s="4">
        <v>7.94</v>
      </c>
      <c r="M412" s="5">
        <f t="shared" si="1"/>
        <v>530</v>
      </c>
      <c r="N412" s="5">
        <f t="shared" si="2"/>
        <v>38.26152562</v>
      </c>
      <c r="O412" s="6">
        <f t="shared" si="3"/>
        <v>2.061493159</v>
      </c>
      <c r="P412" s="7">
        <f t="shared" si="51"/>
        <v>177.9068596</v>
      </c>
      <c r="Q412" s="8">
        <f t="shared" si="5"/>
        <v>4</v>
      </c>
      <c r="R412" s="8">
        <f t="shared" si="6"/>
        <v>889.534298</v>
      </c>
      <c r="S412" s="8">
        <f t="shared" si="7"/>
        <v>10.30746579</v>
      </c>
      <c r="T412" s="9">
        <f t="shared" si="8"/>
        <v>0.33567332</v>
      </c>
    </row>
    <row r="413">
      <c r="A413" s="10" t="s">
        <v>483</v>
      </c>
      <c r="B413" s="10" t="s">
        <v>231</v>
      </c>
      <c r="C413" s="10">
        <v>1981.0</v>
      </c>
      <c r="D413" s="10"/>
      <c r="E413" s="10" t="b">
        <v>1</v>
      </c>
      <c r="F413" s="10" t="b">
        <v>0</v>
      </c>
      <c r="G413" s="10">
        <v>400.0</v>
      </c>
      <c r="H413" s="10">
        <v>200.0</v>
      </c>
      <c r="I413" s="10">
        <v>230.0</v>
      </c>
      <c r="J413" s="10">
        <v>86.24</v>
      </c>
      <c r="K413" s="10">
        <v>362.0</v>
      </c>
      <c r="L413" s="10">
        <v>7.94</v>
      </c>
      <c r="M413" s="11">
        <f t="shared" si="1"/>
        <v>600</v>
      </c>
      <c r="N413" s="11">
        <f t="shared" si="2"/>
        <v>38.23492433</v>
      </c>
      <c r="O413" s="12">
        <f t="shared" si="3"/>
        <v>2.062787147</v>
      </c>
      <c r="P413" s="13">
        <f t="shared" si="51"/>
        <v>177.8947636</v>
      </c>
      <c r="Q413" s="14">
        <f t="shared" si="5"/>
        <v>4</v>
      </c>
      <c r="R413" s="14">
        <f t="shared" si="6"/>
        <v>889.473818</v>
      </c>
      <c r="S413" s="14">
        <f t="shared" si="7"/>
        <v>10.31393574</v>
      </c>
      <c r="T413" s="15">
        <f t="shared" si="8"/>
        <v>0.2964912727</v>
      </c>
    </row>
    <row r="414">
      <c r="A414" s="4" t="s">
        <v>348</v>
      </c>
      <c r="B414" s="4" t="s">
        <v>231</v>
      </c>
      <c r="C414" s="4">
        <v>1967.0</v>
      </c>
      <c r="D414" s="4"/>
      <c r="E414" s="4" t="b">
        <v>1</v>
      </c>
      <c r="F414" s="4" t="b">
        <v>0</v>
      </c>
      <c r="G414" s="4">
        <v>400.0</v>
      </c>
      <c r="H414" s="4">
        <v>100.0</v>
      </c>
      <c r="I414" s="4">
        <v>230.0</v>
      </c>
      <c r="J414" s="4">
        <v>83.36</v>
      </c>
      <c r="K414" s="4">
        <v>349.0</v>
      </c>
      <c r="L414" s="4">
        <v>6.98</v>
      </c>
      <c r="M414" s="5">
        <f t="shared" si="1"/>
        <v>500</v>
      </c>
      <c r="N414" s="5">
        <f t="shared" si="2"/>
        <v>36.95806229</v>
      </c>
      <c r="O414" s="6">
        <f t="shared" si="3"/>
        <v>2.091387503</v>
      </c>
      <c r="P414" s="7">
        <f t="shared" si="51"/>
        <v>174.3380622</v>
      </c>
      <c r="Q414" s="8">
        <f t="shared" si="5"/>
        <v>4</v>
      </c>
      <c r="R414" s="8">
        <f t="shared" si="6"/>
        <v>871.6903112</v>
      </c>
      <c r="S414" s="8">
        <f t="shared" si="7"/>
        <v>10.45693751</v>
      </c>
      <c r="T414" s="9">
        <f t="shared" si="8"/>
        <v>0.3486761245</v>
      </c>
    </row>
    <row r="415">
      <c r="A415" s="10" t="s">
        <v>250</v>
      </c>
      <c r="B415" s="10" t="s">
        <v>154</v>
      </c>
      <c r="C415" s="10">
        <v>1962.0</v>
      </c>
      <c r="D415" s="10"/>
      <c r="E415" s="10" t="b">
        <v>1</v>
      </c>
      <c r="F415" s="10" t="b">
        <v>0</v>
      </c>
      <c r="G415" s="10">
        <v>150.0</v>
      </c>
      <c r="H415" s="10">
        <v>-23.0</v>
      </c>
      <c r="I415" s="10">
        <v>134.26</v>
      </c>
      <c r="J415" s="10">
        <v>71.17</v>
      </c>
      <c r="K415" s="10">
        <v>290.5</v>
      </c>
      <c r="L415" s="10">
        <v>3.48</v>
      </c>
      <c r="M415" s="11">
        <f t="shared" si="1"/>
        <v>127</v>
      </c>
      <c r="N415" s="11">
        <f t="shared" si="2"/>
        <v>54.05422513</v>
      </c>
      <c r="O415" s="12">
        <f t="shared" si="3"/>
        <v>2.118428076</v>
      </c>
      <c r="P415" s="13">
        <f t="shared" si="51"/>
        <v>150.7685262</v>
      </c>
      <c r="Q415" s="14">
        <f t="shared" si="5"/>
        <v>4</v>
      </c>
      <c r="R415" s="14">
        <f t="shared" si="6"/>
        <v>753.8426308</v>
      </c>
      <c r="S415" s="14">
        <f t="shared" si="7"/>
        <v>10.59214038</v>
      </c>
      <c r="T415" s="15">
        <f t="shared" si="8"/>
        <v>1.187153749</v>
      </c>
    </row>
    <row r="416">
      <c r="A416" s="4" t="s">
        <v>440</v>
      </c>
      <c r="B416" s="4" t="s">
        <v>231</v>
      </c>
      <c r="C416" s="4">
        <v>1974.0</v>
      </c>
      <c r="D416" s="4"/>
      <c r="E416" s="4" t="b">
        <v>1</v>
      </c>
      <c r="F416" s="4" t="b">
        <v>0</v>
      </c>
      <c r="G416" s="4">
        <v>400.0</v>
      </c>
      <c r="H416" s="4">
        <v>120.0</v>
      </c>
      <c r="I416" s="4">
        <v>230.0</v>
      </c>
      <c r="J416" s="4">
        <v>83.36</v>
      </c>
      <c r="K416" s="4">
        <v>356.0</v>
      </c>
      <c r="L416" s="4">
        <v>7.74</v>
      </c>
      <c r="M416" s="5">
        <f t="shared" si="1"/>
        <v>520</v>
      </c>
      <c r="N416" s="5">
        <f t="shared" si="2"/>
        <v>36.95806229</v>
      </c>
      <c r="O416" s="6">
        <f t="shared" si="3"/>
        <v>2.11985224</v>
      </c>
      <c r="P416" s="7">
        <f t="shared" si="51"/>
        <v>176.7108827</v>
      </c>
      <c r="Q416" s="8">
        <f t="shared" si="5"/>
        <v>4</v>
      </c>
      <c r="R416" s="8">
        <f t="shared" si="6"/>
        <v>883.5544136</v>
      </c>
      <c r="S416" s="8">
        <f t="shared" si="7"/>
        <v>10.5992612</v>
      </c>
      <c r="T416" s="9">
        <f t="shared" si="8"/>
        <v>0.3398286206</v>
      </c>
    </row>
    <row r="417">
      <c r="A417" s="10" t="s">
        <v>228</v>
      </c>
      <c r="B417" s="10" t="s">
        <v>154</v>
      </c>
      <c r="C417" s="10">
        <v>1961.0</v>
      </c>
      <c r="D417" s="10"/>
      <c r="E417" s="10" t="b">
        <v>1</v>
      </c>
      <c r="F417" s="10" t="b">
        <v>0</v>
      </c>
      <c r="G417" s="10">
        <v>150.0</v>
      </c>
      <c r="H417" s="10">
        <v>50.0</v>
      </c>
      <c r="I417" s="10">
        <v>130.0</v>
      </c>
      <c r="J417" s="10">
        <v>70.7</v>
      </c>
      <c r="K417" s="10">
        <v>285.0</v>
      </c>
      <c r="L417" s="10">
        <v>3.4</v>
      </c>
      <c r="M417" s="11">
        <f t="shared" si="1"/>
        <v>200</v>
      </c>
      <c r="N417" s="11">
        <f t="shared" si="2"/>
        <v>55.45687388</v>
      </c>
      <c r="O417" s="12">
        <f t="shared" si="3"/>
        <v>2.121323002</v>
      </c>
      <c r="P417" s="13">
        <f t="shared" si="51"/>
        <v>149.9775362</v>
      </c>
      <c r="Q417" s="14">
        <f t="shared" si="5"/>
        <v>4</v>
      </c>
      <c r="R417" s="14">
        <f t="shared" si="6"/>
        <v>749.8876812</v>
      </c>
      <c r="S417" s="14">
        <f t="shared" si="7"/>
        <v>10.60661501</v>
      </c>
      <c r="T417" s="15">
        <f t="shared" si="8"/>
        <v>0.7498876812</v>
      </c>
    </row>
    <row r="418">
      <c r="A418" s="4" t="s">
        <v>312</v>
      </c>
      <c r="B418" s="4" t="s">
        <v>154</v>
      </c>
      <c r="C418" s="4">
        <v>1965.0</v>
      </c>
      <c r="D418" s="4"/>
      <c r="E418" s="4" t="b">
        <v>1</v>
      </c>
      <c r="F418" s="4" t="b">
        <v>0</v>
      </c>
      <c r="G418" s="4">
        <v>150.0</v>
      </c>
      <c r="H418" s="4">
        <v>100.0</v>
      </c>
      <c r="I418" s="4">
        <v>137.26</v>
      </c>
      <c r="J418" s="4">
        <v>71.17</v>
      </c>
      <c r="K418" s="4">
        <v>290.5</v>
      </c>
      <c r="L418" s="4">
        <v>3.48</v>
      </c>
      <c r="M418" s="5">
        <f t="shared" si="1"/>
        <v>250</v>
      </c>
      <c r="N418" s="5">
        <f t="shared" si="2"/>
        <v>52.8727981</v>
      </c>
      <c r="O418" s="6">
        <f t="shared" si="3"/>
        <v>2.122393332</v>
      </c>
      <c r="P418" s="7">
        <f t="shared" si="51"/>
        <v>151.0507334</v>
      </c>
      <c r="Q418" s="8">
        <f t="shared" si="5"/>
        <v>4</v>
      </c>
      <c r="R418" s="8">
        <f t="shared" si="6"/>
        <v>755.253667</v>
      </c>
      <c r="S418" s="8">
        <f t="shared" si="7"/>
        <v>10.61196666</v>
      </c>
      <c r="T418" s="9">
        <f t="shared" si="8"/>
        <v>0.6042029336</v>
      </c>
    </row>
    <row r="419">
      <c r="A419" s="10" t="s">
        <v>62</v>
      </c>
      <c r="B419" s="10" t="s">
        <v>63</v>
      </c>
      <c r="C419" s="10">
        <v>1954.0</v>
      </c>
      <c r="D419" s="10"/>
      <c r="E419" s="10" t="b">
        <v>1</v>
      </c>
      <c r="F419" s="10" t="b">
        <v>0</v>
      </c>
      <c r="G419" s="10">
        <v>450.0</v>
      </c>
      <c r="H419" s="10">
        <v>0.0</v>
      </c>
      <c r="I419" s="10">
        <v>157.0</v>
      </c>
      <c r="J419" s="10">
        <v>66.72</v>
      </c>
      <c r="K419" s="10">
        <v>225.0</v>
      </c>
      <c r="L419" s="10">
        <v>1.52</v>
      </c>
      <c r="M419" s="11">
        <f t="shared" si="1"/>
        <v>450</v>
      </c>
      <c r="N419" s="11">
        <f t="shared" si="2"/>
        <v>43.33469142</v>
      </c>
      <c r="O419" s="12">
        <f t="shared" si="3"/>
        <v>2.136214481</v>
      </c>
      <c r="P419" s="13">
        <f t="shared" si="51"/>
        <v>142.5282302</v>
      </c>
      <c r="Q419" s="14">
        <f t="shared" si="5"/>
        <v>4</v>
      </c>
      <c r="R419" s="14">
        <f t="shared" si="6"/>
        <v>712.6411509</v>
      </c>
      <c r="S419" s="14">
        <f t="shared" si="7"/>
        <v>10.68107241</v>
      </c>
      <c r="T419" s="15">
        <f t="shared" si="8"/>
        <v>0.3167294004</v>
      </c>
    </row>
    <row r="420">
      <c r="A420" s="4" t="s">
        <v>527</v>
      </c>
      <c r="B420" s="4" t="s">
        <v>154</v>
      </c>
      <c r="C420" s="4">
        <v>1987.0</v>
      </c>
      <c r="D420" s="4"/>
      <c r="E420" s="4" t="b">
        <v>1</v>
      </c>
      <c r="F420" s="4" t="b">
        <v>0</v>
      </c>
      <c r="G420" s="4">
        <v>150.0</v>
      </c>
      <c r="H420" s="4">
        <v>150.0</v>
      </c>
      <c r="I420" s="4">
        <v>155.26</v>
      </c>
      <c r="J420" s="4">
        <v>71.1</v>
      </c>
      <c r="K420" s="4">
        <v>324.0</v>
      </c>
      <c r="L420" s="4">
        <v>3.34</v>
      </c>
      <c r="M420" s="5">
        <f t="shared" si="1"/>
        <v>300</v>
      </c>
      <c r="N420" s="5">
        <f t="shared" si="2"/>
        <v>46.69703886</v>
      </c>
      <c r="O420" s="6">
        <f t="shared" si="3"/>
        <v>2.139400677</v>
      </c>
      <c r="P420" s="7">
        <f t="shared" si="51"/>
        <v>152.1113881</v>
      </c>
      <c r="Q420" s="8">
        <f t="shared" si="5"/>
        <v>4</v>
      </c>
      <c r="R420" s="8">
        <f t="shared" si="6"/>
        <v>760.5569406</v>
      </c>
      <c r="S420" s="8">
        <f t="shared" si="7"/>
        <v>10.69700338</v>
      </c>
      <c r="T420" s="9">
        <f t="shared" si="8"/>
        <v>0.5070379604</v>
      </c>
    </row>
    <row r="421">
      <c r="A421" s="10" t="s">
        <v>175</v>
      </c>
      <c r="B421" s="10" t="s">
        <v>154</v>
      </c>
      <c r="C421" s="10">
        <v>1959.0</v>
      </c>
      <c r="D421" s="10"/>
      <c r="E421" s="10" t="b">
        <v>1</v>
      </c>
      <c r="F421" s="10" t="b">
        <v>0</v>
      </c>
      <c r="G421" s="10">
        <v>150.0</v>
      </c>
      <c r="H421" s="10">
        <v>0.0</v>
      </c>
      <c r="I421" s="10">
        <v>127.0</v>
      </c>
      <c r="J421" s="10">
        <v>68.9</v>
      </c>
      <c r="K421" s="10">
        <v>276.0</v>
      </c>
      <c r="L421" s="10">
        <v>3.4</v>
      </c>
      <c r="M421" s="11">
        <f t="shared" si="1"/>
        <v>150</v>
      </c>
      <c r="N421" s="11">
        <f t="shared" si="2"/>
        <v>55.32161171</v>
      </c>
      <c r="O421" s="12">
        <f t="shared" si="3"/>
        <v>2.16730103</v>
      </c>
      <c r="P421" s="13">
        <f t="shared" si="51"/>
        <v>149.327041</v>
      </c>
      <c r="Q421" s="14">
        <f t="shared" si="5"/>
        <v>4</v>
      </c>
      <c r="R421" s="14">
        <f t="shared" si="6"/>
        <v>746.6352049</v>
      </c>
      <c r="S421" s="14">
        <f t="shared" si="7"/>
        <v>10.83650515</v>
      </c>
      <c r="T421" s="15">
        <f t="shared" si="8"/>
        <v>0.9955136065</v>
      </c>
    </row>
    <row r="422">
      <c r="A422" s="4" t="s">
        <v>226</v>
      </c>
      <c r="B422" s="4" t="s">
        <v>151</v>
      </c>
      <c r="C422" s="4">
        <v>1961.0</v>
      </c>
      <c r="D422" s="4"/>
      <c r="E422" s="4" t="b">
        <v>1</v>
      </c>
      <c r="F422" s="4" t="b">
        <v>0</v>
      </c>
      <c r="G422" s="4">
        <v>100.0</v>
      </c>
      <c r="H422" s="4">
        <v>20.0</v>
      </c>
      <c r="I422" s="17">
        <f>173*0.95</f>
        <v>164.35</v>
      </c>
      <c r="J422" s="4">
        <v>75.1</v>
      </c>
      <c r="K422" s="4">
        <v>279.4</v>
      </c>
      <c r="L422" s="4">
        <v>6.9</v>
      </c>
      <c r="M422" s="5">
        <f t="shared" si="1"/>
        <v>120</v>
      </c>
      <c r="N422" s="5">
        <f t="shared" si="2"/>
        <v>46.59609819</v>
      </c>
      <c r="O422" s="6">
        <f t="shared" si="3"/>
        <v>2.203349831</v>
      </c>
      <c r="P422" s="7">
        <f t="shared" si="51"/>
        <v>165.4715723</v>
      </c>
      <c r="Q422" s="8">
        <f t="shared" si="5"/>
        <v>4</v>
      </c>
      <c r="R422" s="8">
        <f t="shared" si="6"/>
        <v>827.3578615</v>
      </c>
      <c r="S422" s="8">
        <f t="shared" si="7"/>
        <v>11.01674915</v>
      </c>
      <c r="T422" s="9">
        <f t="shared" si="8"/>
        <v>1.378929769</v>
      </c>
    </row>
    <row r="423">
      <c r="A423" s="10" t="s">
        <v>153</v>
      </c>
      <c r="B423" s="10" t="s">
        <v>154</v>
      </c>
      <c r="C423" s="10">
        <v>1958.0</v>
      </c>
      <c r="D423" s="10"/>
      <c r="E423" s="10" t="b">
        <v>1</v>
      </c>
      <c r="F423" s="10" t="b">
        <v>0</v>
      </c>
      <c r="G423" s="10">
        <v>150.0</v>
      </c>
      <c r="H423" s="10">
        <v>-50.0</v>
      </c>
      <c r="I423" s="10">
        <v>114.3</v>
      </c>
      <c r="J423" s="10">
        <v>67.0</v>
      </c>
      <c r="K423" s="10">
        <v>265.5</v>
      </c>
      <c r="L423" s="10">
        <v>3.4</v>
      </c>
      <c r="M423" s="11">
        <f t="shared" si="1"/>
        <v>100</v>
      </c>
      <c r="N423" s="11">
        <f t="shared" si="2"/>
        <v>59.77339114</v>
      </c>
      <c r="O423" s="12">
        <f t="shared" si="3"/>
        <v>2.204235983</v>
      </c>
      <c r="P423" s="13">
        <f t="shared" si="51"/>
        <v>147.6838109</v>
      </c>
      <c r="Q423" s="14">
        <f t="shared" si="5"/>
        <v>4</v>
      </c>
      <c r="R423" s="14">
        <f t="shared" si="6"/>
        <v>738.4190543</v>
      </c>
      <c r="S423" s="14">
        <f t="shared" si="7"/>
        <v>11.02117991</v>
      </c>
      <c r="T423" s="15">
        <f t="shared" si="8"/>
        <v>1.476838109</v>
      </c>
    </row>
    <row r="424">
      <c r="A424" s="4" t="s">
        <v>624</v>
      </c>
      <c r="B424" s="4" t="s">
        <v>231</v>
      </c>
      <c r="C424" s="4">
        <v>2004.0</v>
      </c>
      <c r="D424" s="4"/>
      <c r="E424" s="4" t="b">
        <v>1</v>
      </c>
      <c r="F424" s="4" t="b">
        <v>0</v>
      </c>
      <c r="G424" s="4">
        <v>400.0</v>
      </c>
      <c r="H424" s="4">
        <v>140.0</v>
      </c>
      <c r="I424" s="4">
        <v>340.0</v>
      </c>
      <c r="J424" s="4">
        <v>85.0</v>
      </c>
      <c r="K424" s="4">
        <v>361.0</v>
      </c>
      <c r="L424" s="4">
        <v>7.94</v>
      </c>
      <c r="M424" s="5">
        <f t="shared" si="1"/>
        <v>540</v>
      </c>
      <c r="N424" s="5">
        <f t="shared" si="2"/>
        <v>25.49290525</v>
      </c>
      <c r="O424" s="6">
        <f t="shared" si="3"/>
        <v>2.209766776</v>
      </c>
      <c r="P424" s="7">
        <f t="shared" si="51"/>
        <v>187.8301759</v>
      </c>
      <c r="Q424" s="8">
        <f t="shared" si="5"/>
        <v>4</v>
      </c>
      <c r="R424" s="8">
        <f t="shared" si="6"/>
        <v>939.1508797</v>
      </c>
      <c r="S424" s="8">
        <f t="shared" si="7"/>
        <v>11.04883388</v>
      </c>
      <c r="T424" s="9">
        <f t="shared" si="8"/>
        <v>0.3478336592</v>
      </c>
    </row>
    <row r="425">
      <c r="A425" s="10" t="s">
        <v>176</v>
      </c>
      <c r="B425" s="10" t="s">
        <v>154</v>
      </c>
      <c r="C425" s="10">
        <v>1959.0</v>
      </c>
      <c r="D425" s="10"/>
      <c r="E425" s="10" t="b">
        <v>1</v>
      </c>
      <c r="F425" s="10" t="b">
        <v>0</v>
      </c>
      <c r="G425" s="10">
        <v>150.0</v>
      </c>
      <c r="H425" s="10">
        <v>0.0</v>
      </c>
      <c r="I425" s="10">
        <v>127.0</v>
      </c>
      <c r="J425" s="10">
        <v>67.0</v>
      </c>
      <c r="K425" s="10">
        <v>265.5</v>
      </c>
      <c r="L425" s="10">
        <v>3.4</v>
      </c>
      <c r="M425" s="11">
        <f t="shared" si="1"/>
        <v>150</v>
      </c>
      <c r="N425" s="11">
        <f t="shared" si="2"/>
        <v>53.79605202</v>
      </c>
      <c r="O425" s="12">
        <f t="shared" si="3"/>
        <v>2.223044791</v>
      </c>
      <c r="P425" s="13">
        <f t="shared" si="51"/>
        <v>148.944001</v>
      </c>
      <c r="Q425" s="14">
        <f t="shared" si="5"/>
        <v>4</v>
      </c>
      <c r="R425" s="14">
        <f t="shared" si="6"/>
        <v>744.7200049</v>
      </c>
      <c r="S425" s="14">
        <f t="shared" si="7"/>
        <v>11.11522395</v>
      </c>
      <c r="T425" s="15">
        <f t="shared" si="8"/>
        <v>0.9929600065</v>
      </c>
    </row>
    <row r="426">
      <c r="A426" s="4" t="s">
        <v>150</v>
      </c>
      <c r="B426" s="4" t="s">
        <v>151</v>
      </c>
      <c r="C426" s="4">
        <v>1958.0</v>
      </c>
      <c r="D426" s="4"/>
      <c r="E426" s="4" t="b">
        <v>1</v>
      </c>
      <c r="F426" s="4" t="b">
        <v>0</v>
      </c>
      <c r="G426" s="4">
        <v>100.0</v>
      </c>
      <c r="H426" s="4">
        <v>0.0</v>
      </c>
      <c r="I426" s="4">
        <v>173.0</v>
      </c>
      <c r="J426" s="4">
        <v>68.236</v>
      </c>
      <c r="K426" s="4">
        <v>267.0</v>
      </c>
      <c r="L426" s="4">
        <v>4.1</v>
      </c>
      <c r="M426" s="5">
        <f t="shared" si="1"/>
        <v>100</v>
      </c>
      <c r="N426" s="5">
        <f t="shared" si="2"/>
        <v>40.22043659</v>
      </c>
      <c r="O426" s="6">
        <f t="shared" si="3"/>
        <v>2.286545101</v>
      </c>
      <c r="P426" s="7">
        <f t="shared" si="51"/>
        <v>156.0246915</v>
      </c>
      <c r="Q426" s="8">
        <f t="shared" si="5"/>
        <v>4</v>
      </c>
      <c r="R426" s="8">
        <f t="shared" si="6"/>
        <v>780.1234576</v>
      </c>
      <c r="S426" s="8">
        <f t="shared" si="7"/>
        <v>11.4327255</v>
      </c>
      <c r="T426" s="9">
        <f t="shared" si="8"/>
        <v>1.560246915</v>
      </c>
    </row>
    <row r="427">
      <c r="A427" s="10" t="s">
        <v>618</v>
      </c>
      <c r="B427" s="10" t="s">
        <v>154</v>
      </c>
      <c r="C427" s="10">
        <v>2002.0</v>
      </c>
      <c r="D427" s="10"/>
      <c r="E427" s="10" t="b">
        <v>1</v>
      </c>
      <c r="F427" s="10" t="b">
        <v>0</v>
      </c>
      <c r="G427" s="10">
        <v>150.0</v>
      </c>
      <c r="H427" s="10">
        <v>100.0</v>
      </c>
      <c r="I427" s="10">
        <v>130.0</v>
      </c>
      <c r="J427" s="10">
        <v>67.5</v>
      </c>
      <c r="K427" s="10">
        <v>336.0</v>
      </c>
      <c r="L427" s="10">
        <v>4.95</v>
      </c>
      <c r="M427" s="11">
        <f t="shared" si="1"/>
        <v>250</v>
      </c>
      <c r="N427" s="11">
        <f t="shared" si="2"/>
        <v>52.94680321</v>
      </c>
      <c r="O427" s="12">
        <f t="shared" si="3"/>
        <v>2.287563486</v>
      </c>
      <c r="P427" s="13">
        <f t="shared" si="51"/>
        <v>154.4105353</v>
      </c>
      <c r="Q427" s="14">
        <f t="shared" si="5"/>
        <v>4</v>
      </c>
      <c r="R427" s="14">
        <f t="shared" si="6"/>
        <v>772.0526767</v>
      </c>
      <c r="S427" s="14">
        <f t="shared" si="7"/>
        <v>11.43781743</v>
      </c>
      <c r="T427" s="15">
        <f t="shared" si="8"/>
        <v>0.6176421413</v>
      </c>
    </row>
    <row r="428">
      <c r="A428" s="4" t="s">
        <v>322</v>
      </c>
      <c r="B428" s="4" t="s">
        <v>231</v>
      </c>
      <c r="C428" s="4">
        <v>1966.0</v>
      </c>
      <c r="D428" s="4"/>
      <c r="E428" s="4" t="b">
        <v>1</v>
      </c>
      <c r="F428" s="4" t="b">
        <v>0</v>
      </c>
      <c r="G428" s="4">
        <v>400.0</v>
      </c>
      <c r="H428" s="4">
        <v>10.0</v>
      </c>
      <c r="I428" s="4">
        <v>148.0</v>
      </c>
      <c r="J428" s="4">
        <v>67.3</v>
      </c>
      <c r="K428" s="4">
        <v>342.2</v>
      </c>
      <c r="L428" s="4">
        <v>5.4</v>
      </c>
      <c r="M428" s="5">
        <f t="shared" si="1"/>
        <v>410</v>
      </c>
      <c r="N428" s="5">
        <f t="shared" si="2"/>
        <v>46.36952766</v>
      </c>
      <c r="O428" s="6">
        <f t="shared" si="3"/>
        <v>2.34360372</v>
      </c>
      <c r="P428" s="7">
        <f t="shared" si="51"/>
        <v>157.7245304</v>
      </c>
      <c r="Q428" s="8">
        <f t="shared" si="5"/>
        <v>4</v>
      </c>
      <c r="R428" s="8">
        <f t="shared" si="6"/>
        <v>788.6226519</v>
      </c>
      <c r="S428" s="8">
        <f t="shared" si="7"/>
        <v>11.7180186</v>
      </c>
      <c r="T428" s="9">
        <f t="shared" si="8"/>
        <v>0.3846939766</v>
      </c>
    </row>
    <row r="429">
      <c r="A429" s="10" t="s">
        <v>290</v>
      </c>
      <c r="B429" s="10" t="s">
        <v>231</v>
      </c>
      <c r="C429" s="10">
        <v>1964.0</v>
      </c>
      <c r="D429" s="10"/>
      <c r="E429" s="10" t="b">
        <v>1</v>
      </c>
      <c r="F429" s="10" t="b">
        <v>0</v>
      </c>
      <c r="G429" s="10">
        <v>400.0</v>
      </c>
      <c r="H429" s="10">
        <v>5.0</v>
      </c>
      <c r="I429" s="10">
        <v>153.0</v>
      </c>
      <c r="J429" s="10">
        <v>66.7</v>
      </c>
      <c r="K429" s="10">
        <v>340.0</v>
      </c>
      <c r="L429" s="10">
        <v>5.35</v>
      </c>
      <c r="M429" s="11">
        <f t="shared" si="1"/>
        <v>405</v>
      </c>
      <c r="N429" s="11">
        <f t="shared" si="2"/>
        <v>44.45429491</v>
      </c>
      <c r="O429" s="12">
        <f t="shared" si="3"/>
        <v>2.36873779</v>
      </c>
      <c r="P429" s="13">
        <f t="shared" si="51"/>
        <v>157.9948106</v>
      </c>
      <c r="Q429" s="14">
        <f t="shared" si="5"/>
        <v>4</v>
      </c>
      <c r="R429" s="14">
        <f t="shared" si="6"/>
        <v>789.9740531</v>
      </c>
      <c r="S429" s="14">
        <f t="shared" si="7"/>
        <v>11.84368895</v>
      </c>
      <c r="T429" s="15">
        <f t="shared" si="8"/>
        <v>0.3901106435</v>
      </c>
    </row>
    <row r="430">
      <c r="A430" s="4" t="s">
        <v>230</v>
      </c>
      <c r="B430" s="4" t="s">
        <v>231</v>
      </c>
      <c r="C430" s="4">
        <v>1961.0</v>
      </c>
      <c r="D430" s="4"/>
      <c r="E430" s="4" t="b">
        <v>1</v>
      </c>
      <c r="F430" s="4" t="b">
        <v>0</v>
      </c>
      <c r="G430" s="4">
        <v>400.0</v>
      </c>
      <c r="H430" s="4">
        <v>0.0</v>
      </c>
      <c r="I430" s="4">
        <v>153.0</v>
      </c>
      <c r="J430" s="4">
        <v>63.7</v>
      </c>
      <c r="K430" s="4">
        <v>338.6</v>
      </c>
      <c r="L430" s="4">
        <v>5.3</v>
      </c>
      <c r="M430" s="5">
        <f t="shared" si="1"/>
        <v>400</v>
      </c>
      <c r="N430" s="5">
        <f t="shared" si="2"/>
        <v>42.45485136</v>
      </c>
      <c r="O430" s="6">
        <f t="shared" si="3"/>
        <v>2.468382065</v>
      </c>
      <c r="P430" s="7">
        <f t="shared" si="51"/>
        <v>157.2359376</v>
      </c>
      <c r="Q430" s="8">
        <f t="shared" si="5"/>
        <v>4</v>
      </c>
      <c r="R430" s="8">
        <f t="shared" si="6"/>
        <v>786.1796878</v>
      </c>
      <c r="S430" s="8">
        <f t="shared" si="7"/>
        <v>12.34191033</v>
      </c>
      <c r="T430" s="9">
        <f t="shared" si="8"/>
        <v>0.3930898439</v>
      </c>
    </row>
    <row r="431">
      <c r="A431" s="10" t="s">
        <v>316</v>
      </c>
      <c r="B431" s="10" t="s">
        <v>233</v>
      </c>
      <c r="C431" s="10">
        <v>1965.0</v>
      </c>
      <c r="D431" s="10"/>
      <c r="E431" s="10" t="b">
        <v>0</v>
      </c>
      <c r="F431" s="10" t="b">
        <v>0</v>
      </c>
      <c r="G431" s="10">
        <v>300.0</v>
      </c>
      <c r="H431" s="10">
        <v>15.0</v>
      </c>
      <c r="I431" s="10">
        <v>192.0</v>
      </c>
      <c r="J431" s="10">
        <v>55.02</v>
      </c>
      <c r="K431" s="10">
        <v>368.0</v>
      </c>
      <c r="L431" s="10">
        <v>1.03</v>
      </c>
      <c r="M431" s="11">
        <f t="shared" si="1"/>
        <v>315</v>
      </c>
      <c r="N431" s="11">
        <f t="shared" si="2"/>
        <v>29.22124264</v>
      </c>
      <c r="O431" s="12">
        <f t="shared" si="3"/>
        <v>2.51709267</v>
      </c>
      <c r="P431" s="13">
        <f t="shared" si="51"/>
        <v>138.4904387</v>
      </c>
      <c r="Q431" s="14">
        <f t="shared" si="5"/>
        <v>1.75</v>
      </c>
      <c r="R431" s="14">
        <f t="shared" si="6"/>
        <v>380.8487065</v>
      </c>
      <c r="S431" s="14">
        <f t="shared" si="7"/>
        <v>6.922004843</v>
      </c>
      <c r="T431" s="15">
        <f t="shared" si="8"/>
        <v>0.4396521864</v>
      </c>
    </row>
    <row r="432">
      <c r="A432" s="4" t="s">
        <v>494</v>
      </c>
      <c r="B432" s="4" t="s">
        <v>495</v>
      </c>
      <c r="C432" s="4">
        <v>1984.0</v>
      </c>
      <c r="D432" s="4"/>
      <c r="E432" s="4" t="b">
        <v>0</v>
      </c>
      <c r="F432" s="4" t="b">
        <v>0</v>
      </c>
      <c r="G432" s="17"/>
      <c r="H432" s="4">
        <v>0.0</v>
      </c>
      <c r="I432" s="4">
        <v>110.0</v>
      </c>
      <c r="J432" s="4">
        <v>52.95</v>
      </c>
      <c r="K432" s="4">
        <v>290.2</v>
      </c>
      <c r="L432" s="4">
        <v>1.14</v>
      </c>
      <c r="M432" s="5">
        <f t="shared" si="1"/>
        <v>0</v>
      </c>
      <c r="N432" s="5">
        <f t="shared" si="2"/>
        <v>49.08543029</v>
      </c>
      <c r="O432" s="6">
        <f t="shared" si="3"/>
        <v>2.541209947</v>
      </c>
      <c r="P432" s="7">
        <f t="shared" si="51"/>
        <v>134.5570667</v>
      </c>
      <c r="Q432" s="8">
        <f t="shared" si="5"/>
        <v>1.75</v>
      </c>
      <c r="R432" s="8">
        <f t="shared" si="6"/>
        <v>370.0319334</v>
      </c>
      <c r="S432" s="8">
        <f t="shared" si="7"/>
        <v>6.988327353</v>
      </c>
      <c r="T432" s="9" t="str">
        <f t="shared" si="8"/>
        <v>#N/A</v>
      </c>
    </row>
    <row r="433">
      <c r="A433" s="10" t="s">
        <v>232</v>
      </c>
      <c r="B433" s="10" t="s">
        <v>233</v>
      </c>
      <c r="C433" s="10">
        <v>1961.0</v>
      </c>
      <c r="D433" s="10"/>
      <c r="E433" s="10" t="b">
        <v>0</v>
      </c>
      <c r="F433" s="10" t="b">
        <v>0</v>
      </c>
      <c r="G433" s="10">
        <v>300.0</v>
      </c>
      <c r="H433" s="10">
        <v>0.0</v>
      </c>
      <c r="I433" s="10">
        <v>172.0</v>
      </c>
      <c r="J433" s="10">
        <v>53.38</v>
      </c>
      <c r="K433" s="10">
        <v>357.0</v>
      </c>
      <c r="L433" s="10">
        <v>1.03</v>
      </c>
      <c r="M433" s="11">
        <f t="shared" si="1"/>
        <v>300</v>
      </c>
      <c r="N433" s="11">
        <f t="shared" si="2"/>
        <v>31.64677401</v>
      </c>
      <c r="O433" s="12">
        <f t="shared" si="3"/>
        <v>2.57104048</v>
      </c>
      <c r="P433" s="13">
        <f t="shared" si="51"/>
        <v>137.2421408</v>
      </c>
      <c r="Q433" s="14">
        <f t="shared" si="5"/>
        <v>1.75</v>
      </c>
      <c r="R433" s="14">
        <f t="shared" si="6"/>
        <v>377.4158872</v>
      </c>
      <c r="S433" s="14">
        <f t="shared" si="7"/>
        <v>7.070361319</v>
      </c>
      <c r="T433" s="15">
        <f t="shared" si="8"/>
        <v>0.4574738027</v>
      </c>
    </row>
    <row r="434">
      <c r="A434" s="4" t="s">
        <v>659</v>
      </c>
      <c r="B434" s="4" t="s">
        <v>660</v>
      </c>
      <c r="C434" s="4">
        <v>2013.0</v>
      </c>
      <c r="D434" s="4"/>
      <c r="E434" s="4" t="b">
        <v>1</v>
      </c>
      <c r="F434" s="4" t="b">
        <v>0</v>
      </c>
      <c r="G434" s="4">
        <v>400.0</v>
      </c>
      <c r="H434" s="4">
        <v>0.0</v>
      </c>
      <c r="I434" s="4">
        <v>140.0</v>
      </c>
      <c r="J434" s="4">
        <v>68.3</v>
      </c>
      <c r="K434" s="4">
        <v>298.0</v>
      </c>
      <c r="L434" s="4">
        <v>15.53</v>
      </c>
      <c r="M434" s="5">
        <f t="shared" si="1"/>
        <v>400</v>
      </c>
      <c r="N434" s="5">
        <f t="shared" si="2"/>
        <v>49.74758367</v>
      </c>
      <c r="O434" s="6">
        <f t="shared" si="3"/>
        <v>2.614903164</v>
      </c>
      <c r="P434" s="7">
        <f t="shared" si="51"/>
        <v>178.5978861</v>
      </c>
      <c r="Q434" s="8">
        <f t="shared" si="5"/>
        <v>4</v>
      </c>
      <c r="R434" s="8">
        <f t="shared" si="6"/>
        <v>892.9894306</v>
      </c>
      <c r="S434" s="8">
        <f t="shared" si="7"/>
        <v>13.07451582</v>
      </c>
      <c r="T434" s="9">
        <f t="shared" si="8"/>
        <v>0.4464947153</v>
      </c>
    </row>
    <row r="435">
      <c r="A435" s="10" t="s">
        <v>455</v>
      </c>
      <c r="B435" s="10" t="s">
        <v>154</v>
      </c>
      <c r="C435" s="10">
        <v>1976.0</v>
      </c>
      <c r="D435" s="10"/>
      <c r="E435" s="10" t="b">
        <v>1</v>
      </c>
      <c r="F435" s="10" t="b">
        <v>0</v>
      </c>
      <c r="G435" s="10">
        <v>150.0</v>
      </c>
      <c r="H435" s="10">
        <v>150.0</v>
      </c>
      <c r="I435" s="10">
        <v>84.3</v>
      </c>
      <c r="J435" s="10">
        <v>53.4</v>
      </c>
      <c r="K435" s="10">
        <v>336.0</v>
      </c>
      <c r="L435" s="10">
        <v>5.17</v>
      </c>
      <c r="M435" s="11">
        <f t="shared" si="1"/>
        <v>300</v>
      </c>
      <c r="N435" s="11">
        <f t="shared" si="2"/>
        <v>64.59412291</v>
      </c>
      <c r="O435" s="12">
        <f t="shared" si="3"/>
        <v>2.740006354</v>
      </c>
      <c r="P435" s="13">
        <f t="shared" si="51"/>
        <v>146.3163393</v>
      </c>
      <c r="Q435" s="14">
        <f t="shared" si="5"/>
        <v>4</v>
      </c>
      <c r="R435" s="14">
        <f t="shared" si="6"/>
        <v>731.5816964</v>
      </c>
      <c r="S435" s="14">
        <f t="shared" si="7"/>
        <v>13.70003177</v>
      </c>
      <c r="T435" s="15">
        <f t="shared" si="8"/>
        <v>0.487721131</v>
      </c>
    </row>
    <row r="436">
      <c r="A436" s="4" t="s">
        <v>207</v>
      </c>
      <c r="B436" s="4" t="s">
        <v>157</v>
      </c>
      <c r="C436" s="4">
        <v>1960.0</v>
      </c>
      <c r="D436" s="4"/>
      <c r="E436" s="4" t="b">
        <v>1</v>
      </c>
      <c r="F436" s="4" t="b">
        <v>0</v>
      </c>
      <c r="G436" s="4">
        <v>250.0</v>
      </c>
      <c r="H436" s="4">
        <v>20.0</v>
      </c>
      <c r="I436" s="4">
        <v>121.0</v>
      </c>
      <c r="J436" s="4">
        <v>54.5</v>
      </c>
      <c r="K436" s="4">
        <v>323.5</v>
      </c>
      <c r="L436" s="4">
        <v>5.0</v>
      </c>
      <c r="M436" s="5">
        <f t="shared" si="1"/>
        <v>270</v>
      </c>
      <c r="N436" s="5">
        <f t="shared" si="2"/>
        <v>45.92936648</v>
      </c>
      <c r="O436" s="6">
        <f t="shared" si="3"/>
        <v>2.768702751</v>
      </c>
      <c r="P436" s="7">
        <f t="shared" si="51"/>
        <v>150.8942999</v>
      </c>
      <c r="Q436" s="8">
        <f t="shared" si="5"/>
        <v>4</v>
      </c>
      <c r="R436" s="8">
        <f t="shared" si="6"/>
        <v>754.4714997</v>
      </c>
      <c r="S436" s="8">
        <f t="shared" si="7"/>
        <v>13.84351376</v>
      </c>
      <c r="T436" s="9">
        <f t="shared" si="8"/>
        <v>0.5588677776</v>
      </c>
    </row>
    <row r="437">
      <c r="A437" s="10" t="s">
        <v>41</v>
      </c>
      <c r="B437" s="10" t="s">
        <v>41</v>
      </c>
      <c r="C437" s="10">
        <v>1946.0</v>
      </c>
      <c r="D437" s="10"/>
      <c r="E437" s="10" t="b">
        <v>0</v>
      </c>
      <c r="F437" s="10" t="b">
        <v>0</v>
      </c>
      <c r="G437" s="10">
        <v>75.0</v>
      </c>
      <c r="H437" s="10">
        <v>0.0</v>
      </c>
      <c r="I437" s="10">
        <v>150.0</v>
      </c>
      <c r="J437" s="10">
        <v>49.3</v>
      </c>
      <c r="K437" s="10">
        <v>249.0</v>
      </c>
      <c r="L437" s="10">
        <v>1.5</v>
      </c>
      <c r="M437" s="11">
        <f t="shared" si="1"/>
        <v>75</v>
      </c>
      <c r="N437" s="11">
        <f t="shared" si="2"/>
        <v>33.51467277</v>
      </c>
      <c r="O437" s="12">
        <f t="shared" si="3"/>
        <v>2.808818214</v>
      </c>
      <c r="P437" s="13">
        <f t="shared" si="51"/>
        <v>138.4747379</v>
      </c>
      <c r="Q437" s="14">
        <f t="shared" si="5"/>
        <v>1.75</v>
      </c>
      <c r="R437" s="14">
        <f t="shared" si="6"/>
        <v>380.8055293</v>
      </c>
      <c r="S437" s="14">
        <f t="shared" si="7"/>
        <v>7.724250088</v>
      </c>
      <c r="T437" s="15">
        <f t="shared" si="8"/>
        <v>1.846329839</v>
      </c>
    </row>
    <row r="438">
      <c r="A438" s="4" t="s">
        <v>681</v>
      </c>
      <c r="B438" s="4" t="s">
        <v>579</v>
      </c>
      <c r="C438" s="4">
        <v>2018.0</v>
      </c>
      <c r="D438" s="4"/>
      <c r="E438" s="4" t="b">
        <v>1</v>
      </c>
      <c r="F438" s="4" t="b">
        <v>0</v>
      </c>
      <c r="G438" s="17"/>
      <c r="H438" s="4">
        <v>100.0</v>
      </c>
      <c r="I438" s="4">
        <v>138.0</v>
      </c>
      <c r="J438" s="4">
        <v>55.4</v>
      </c>
      <c r="K438" s="4">
        <v>340.0</v>
      </c>
      <c r="L438" s="4">
        <v>6.0</v>
      </c>
      <c r="M438" s="5">
        <f t="shared" si="1"/>
        <v>100</v>
      </c>
      <c r="N438" s="5">
        <f t="shared" si="2"/>
        <v>40.93643336</v>
      </c>
      <c r="O438" s="6">
        <f t="shared" si="3"/>
        <v>2.814187482</v>
      </c>
      <c r="P438" s="7">
        <f t="shared" si="51"/>
        <v>155.9059865</v>
      </c>
      <c r="Q438" s="8">
        <f t="shared" si="5"/>
        <v>4</v>
      </c>
      <c r="R438" s="8">
        <f t="shared" si="6"/>
        <v>779.5299325</v>
      </c>
      <c r="S438" s="8">
        <f t="shared" si="7"/>
        <v>14.07093741</v>
      </c>
      <c r="T438" s="9">
        <f t="shared" si="8"/>
        <v>1.559059865</v>
      </c>
    </row>
    <row r="439">
      <c r="A439" s="10" t="s">
        <v>405</v>
      </c>
      <c r="B439" s="10" t="s">
        <v>382</v>
      </c>
      <c r="C439" s="10">
        <v>1971.0</v>
      </c>
      <c r="D439" s="10"/>
      <c r="E439" s="10" t="b">
        <v>0</v>
      </c>
      <c r="F439" s="10" t="b">
        <v>0</v>
      </c>
      <c r="G439" s="10">
        <v>900.0</v>
      </c>
      <c r="H439" s="10">
        <v>150.0</v>
      </c>
      <c r="I439" s="10">
        <v>158.0</v>
      </c>
      <c r="J439" s="10">
        <v>46.92</v>
      </c>
      <c r="K439" s="10">
        <v>306.4</v>
      </c>
      <c r="L439" s="10">
        <v>0.71</v>
      </c>
      <c r="M439" s="11">
        <f t="shared" si="1"/>
        <v>1050</v>
      </c>
      <c r="N439" s="11">
        <f t="shared" si="2"/>
        <v>30.2816991</v>
      </c>
      <c r="O439" s="12">
        <f t="shared" si="3"/>
        <v>2.825830817</v>
      </c>
      <c r="P439" s="13">
        <f t="shared" si="51"/>
        <v>132.5879819</v>
      </c>
      <c r="Q439" s="14">
        <f t="shared" si="5"/>
        <v>1.75</v>
      </c>
      <c r="R439" s="14">
        <f t="shared" si="6"/>
        <v>364.6169503</v>
      </c>
      <c r="S439" s="14">
        <f t="shared" si="7"/>
        <v>7.771034746</v>
      </c>
      <c r="T439" s="15">
        <f t="shared" si="8"/>
        <v>0.1262742685</v>
      </c>
    </row>
    <row r="440">
      <c r="A440" s="4" t="s">
        <v>381</v>
      </c>
      <c r="B440" s="4" t="s">
        <v>382</v>
      </c>
      <c r="C440" s="4">
        <v>1969.0</v>
      </c>
      <c r="D440" s="4"/>
      <c r="E440" s="4" t="b">
        <v>0</v>
      </c>
      <c r="F440" s="4" t="b">
        <v>0</v>
      </c>
      <c r="G440" s="4">
        <v>900.0</v>
      </c>
      <c r="H440" s="4">
        <v>0.0</v>
      </c>
      <c r="I440" s="4">
        <v>158.0</v>
      </c>
      <c r="J440" s="4">
        <v>46.71</v>
      </c>
      <c r="K440" s="4">
        <v>305.0</v>
      </c>
      <c r="L440" s="4">
        <v>0.71</v>
      </c>
      <c r="M440" s="5">
        <f t="shared" si="1"/>
        <v>900</v>
      </c>
      <c r="N440" s="5">
        <f t="shared" si="2"/>
        <v>30.1461672</v>
      </c>
      <c r="O440" s="6">
        <f t="shared" si="3"/>
        <v>2.8376289</v>
      </c>
      <c r="P440" s="7">
        <f t="shared" si="51"/>
        <v>132.5456459</v>
      </c>
      <c r="Q440" s="8">
        <f t="shared" si="5"/>
        <v>1.75</v>
      </c>
      <c r="R440" s="8">
        <f t="shared" si="6"/>
        <v>364.5005263</v>
      </c>
      <c r="S440" s="8">
        <f t="shared" si="7"/>
        <v>7.803479475</v>
      </c>
      <c r="T440" s="9">
        <f t="shared" si="8"/>
        <v>0.1472729399</v>
      </c>
    </row>
    <row r="441">
      <c r="A441" s="10" t="s">
        <v>64</v>
      </c>
      <c r="B441" s="10" t="s">
        <v>41</v>
      </c>
      <c r="C441" s="10">
        <v>1954.0</v>
      </c>
      <c r="D441" s="10"/>
      <c r="E441" s="10" t="b">
        <v>0</v>
      </c>
      <c r="F441" s="10" t="b">
        <v>0</v>
      </c>
      <c r="G441" s="10">
        <v>75.0</v>
      </c>
      <c r="H441" s="10">
        <v>20.0</v>
      </c>
      <c r="I441" s="10">
        <v>150.0</v>
      </c>
      <c r="J441" s="10">
        <v>49.3</v>
      </c>
      <c r="K441" s="10">
        <v>261.0</v>
      </c>
      <c r="L441" s="10">
        <v>1.76</v>
      </c>
      <c r="M441" s="11">
        <f t="shared" si="1"/>
        <v>95</v>
      </c>
      <c r="N441" s="11">
        <f t="shared" si="2"/>
        <v>33.51467277</v>
      </c>
      <c r="O441" s="12">
        <f t="shared" si="3"/>
        <v>2.83936326</v>
      </c>
      <c r="P441" s="13">
        <f t="shared" si="51"/>
        <v>139.9806087</v>
      </c>
      <c r="Q441" s="14">
        <f t="shared" si="5"/>
        <v>1.75</v>
      </c>
      <c r="R441" s="14">
        <f t="shared" si="6"/>
        <v>384.946674</v>
      </c>
      <c r="S441" s="14">
        <f t="shared" si="7"/>
        <v>7.808248966</v>
      </c>
      <c r="T441" s="15">
        <f t="shared" si="8"/>
        <v>1.473480092</v>
      </c>
    </row>
    <row r="442">
      <c r="A442" s="4" t="s">
        <v>540</v>
      </c>
      <c r="B442" s="4" t="s">
        <v>292</v>
      </c>
      <c r="C442" s="4">
        <v>1989.0</v>
      </c>
      <c r="D442" s="4"/>
      <c r="E442" s="4" t="b">
        <v>0</v>
      </c>
      <c r="F442" s="4" t="b">
        <v>0</v>
      </c>
      <c r="G442" s="4">
        <v>200.0</v>
      </c>
      <c r="H442" s="4">
        <v>100.0</v>
      </c>
      <c r="I442" s="4">
        <v>100.0</v>
      </c>
      <c r="J442" s="4">
        <v>43.7</v>
      </c>
      <c r="K442" s="4">
        <v>319.2</v>
      </c>
      <c r="L442" s="4">
        <v>0.88</v>
      </c>
      <c r="M442" s="5">
        <f t="shared" si="1"/>
        <v>300</v>
      </c>
      <c r="N442" s="5">
        <f t="shared" si="2"/>
        <v>44.56159838</v>
      </c>
      <c r="O442" s="6">
        <f t="shared" si="3"/>
        <v>2.984548887</v>
      </c>
      <c r="P442" s="7">
        <f t="shared" si="51"/>
        <v>130.4247864</v>
      </c>
      <c r="Q442" s="8">
        <f t="shared" si="5"/>
        <v>1.75</v>
      </c>
      <c r="R442" s="8">
        <f t="shared" si="6"/>
        <v>358.6681625</v>
      </c>
      <c r="S442" s="8">
        <f t="shared" si="7"/>
        <v>8.207509439</v>
      </c>
      <c r="T442" s="9">
        <f t="shared" si="8"/>
        <v>0.4347492879</v>
      </c>
    </row>
    <row r="443">
      <c r="A443" s="10" t="s">
        <v>407</v>
      </c>
      <c r="B443" s="10" t="s">
        <v>382</v>
      </c>
      <c r="C443" s="10">
        <v>1972.0</v>
      </c>
      <c r="D443" s="10"/>
      <c r="E443" s="10" t="b">
        <v>0</v>
      </c>
      <c r="F443" s="10" t="b">
        <v>0</v>
      </c>
      <c r="G443" s="10">
        <v>900.0</v>
      </c>
      <c r="H443" s="10">
        <v>-500.0</v>
      </c>
      <c r="I443" s="10">
        <v>113.0</v>
      </c>
      <c r="J443" s="10">
        <v>43.5</v>
      </c>
      <c r="K443" s="10">
        <v>303.0</v>
      </c>
      <c r="L443" s="10">
        <v>0.71</v>
      </c>
      <c r="M443" s="11">
        <f t="shared" si="1"/>
        <v>400</v>
      </c>
      <c r="N443" s="11">
        <f t="shared" si="2"/>
        <v>39.25456207</v>
      </c>
      <c r="O443" s="12">
        <f t="shared" si="3"/>
        <v>2.985079875</v>
      </c>
      <c r="P443" s="13">
        <f t="shared" si="51"/>
        <v>129.8509746</v>
      </c>
      <c r="Q443" s="14">
        <f t="shared" si="5"/>
        <v>1.75</v>
      </c>
      <c r="R443" s="14">
        <f t="shared" si="6"/>
        <v>357.09018</v>
      </c>
      <c r="S443" s="14">
        <f t="shared" si="7"/>
        <v>8.208969656</v>
      </c>
      <c r="T443" s="15">
        <f t="shared" si="8"/>
        <v>0.3246274364</v>
      </c>
    </row>
    <row r="444">
      <c r="A444" s="4" t="s">
        <v>305</v>
      </c>
      <c r="B444" s="4" t="s">
        <v>43</v>
      </c>
      <c r="C444" s="4">
        <v>1964.0</v>
      </c>
      <c r="D444" s="4"/>
      <c r="E444" s="4" t="b">
        <v>0</v>
      </c>
      <c r="F444" s="4" t="b">
        <v>0</v>
      </c>
      <c r="G444" s="4">
        <v>300.0</v>
      </c>
      <c r="H444" s="4">
        <v>200.0</v>
      </c>
      <c r="I444" s="4">
        <v>212.0</v>
      </c>
      <c r="J444" s="4">
        <v>47.08</v>
      </c>
      <c r="K444" s="4">
        <v>230.0</v>
      </c>
      <c r="L444" s="4">
        <v>1.52</v>
      </c>
      <c r="M444" s="5">
        <f t="shared" si="1"/>
        <v>500</v>
      </c>
      <c r="N444" s="5">
        <f t="shared" si="2"/>
        <v>22.64539583</v>
      </c>
      <c r="O444" s="6">
        <f t="shared" si="3"/>
        <v>3.007073559</v>
      </c>
      <c r="P444" s="7">
        <f t="shared" si="51"/>
        <v>141.5730232</v>
      </c>
      <c r="Q444" s="8">
        <f t="shared" si="5"/>
        <v>1.75</v>
      </c>
      <c r="R444" s="8">
        <f t="shared" si="6"/>
        <v>389.3258137</v>
      </c>
      <c r="S444" s="8">
        <f t="shared" si="7"/>
        <v>8.269452288</v>
      </c>
      <c r="T444" s="9">
        <f t="shared" si="8"/>
        <v>0.2831460463</v>
      </c>
    </row>
    <row r="445">
      <c r="A445" s="10" t="s">
        <v>156</v>
      </c>
      <c r="B445" s="10" t="s">
        <v>157</v>
      </c>
      <c r="C445" s="10">
        <v>1958.0</v>
      </c>
      <c r="D445" s="10"/>
      <c r="E445" s="10" t="b">
        <v>1</v>
      </c>
      <c r="F445" s="10" t="b">
        <v>0</v>
      </c>
      <c r="G445" s="10">
        <v>250.0</v>
      </c>
      <c r="H445" s="10">
        <v>0.0</v>
      </c>
      <c r="I445" s="10">
        <v>125.0</v>
      </c>
      <c r="J445" s="10">
        <v>49.4</v>
      </c>
      <c r="K445" s="10">
        <v>316.0</v>
      </c>
      <c r="L445" s="10">
        <v>4.5</v>
      </c>
      <c r="M445" s="11">
        <f t="shared" si="1"/>
        <v>250</v>
      </c>
      <c r="N445" s="11">
        <f t="shared" si="2"/>
        <v>40.29918462</v>
      </c>
      <c r="O445" s="12">
        <f t="shared" si="3"/>
        <v>3.012978913</v>
      </c>
      <c r="P445" s="13">
        <f t="shared" si="51"/>
        <v>148.8411583</v>
      </c>
      <c r="Q445" s="14">
        <f t="shared" si="5"/>
        <v>4</v>
      </c>
      <c r="R445" s="14">
        <f t="shared" si="6"/>
        <v>744.2057914</v>
      </c>
      <c r="S445" s="14">
        <f t="shared" si="7"/>
        <v>15.06489456</v>
      </c>
      <c r="T445" s="15">
        <f t="shared" si="8"/>
        <v>0.5953646331</v>
      </c>
    </row>
    <row r="446">
      <c r="A446" s="4" t="s">
        <v>856</v>
      </c>
      <c r="B446" s="4" t="s">
        <v>857</v>
      </c>
      <c r="C446" s="17"/>
      <c r="D446" s="4"/>
      <c r="E446" s="4" t="b">
        <v>1</v>
      </c>
      <c r="F446" s="4" t="b">
        <v>0</v>
      </c>
      <c r="G446" s="4">
        <v>100.0</v>
      </c>
      <c r="H446" s="17"/>
      <c r="I446" s="4">
        <v>48.0</v>
      </c>
      <c r="J446" s="4">
        <v>45.77</v>
      </c>
      <c r="K446" s="4">
        <v>287.0</v>
      </c>
      <c r="L446" s="4">
        <v>5.47</v>
      </c>
      <c r="M446" s="5">
        <f t="shared" si="1"/>
        <v>100</v>
      </c>
      <c r="N446" s="5">
        <f t="shared" si="2"/>
        <v>97.23418944</v>
      </c>
      <c r="O446" s="6">
        <f t="shared" si="3"/>
        <v>3.041633922</v>
      </c>
      <c r="P446" s="7">
        <f t="shared" si="51"/>
        <v>139.2155846</v>
      </c>
      <c r="Q446" s="8">
        <f t="shared" si="5"/>
        <v>4</v>
      </c>
      <c r="R446" s="8">
        <f t="shared" si="6"/>
        <v>696.077923</v>
      </c>
      <c r="S446" s="8">
        <f t="shared" si="7"/>
        <v>15.20816961</v>
      </c>
      <c r="T446" s="9">
        <f t="shared" si="8"/>
        <v>1.392155846</v>
      </c>
    </row>
    <row r="447">
      <c r="A447" s="10" t="s">
        <v>406</v>
      </c>
      <c r="B447" s="10" t="s">
        <v>292</v>
      </c>
      <c r="C447" s="10">
        <v>1972.0</v>
      </c>
      <c r="D447" s="10"/>
      <c r="E447" s="10" t="b">
        <v>0</v>
      </c>
      <c r="F447" s="10" t="b">
        <v>0</v>
      </c>
      <c r="G447" s="10">
        <v>200.0</v>
      </c>
      <c r="H447" s="10">
        <v>50.0</v>
      </c>
      <c r="I447" s="10">
        <v>100.0</v>
      </c>
      <c r="J447" s="10">
        <v>42.3</v>
      </c>
      <c r="K447" s="10">
        <v>315.0</v>
      </c>
      <c r="L447" s="10">
        <v>0.9</v>
      </c>
      <c r="M447" s="11">
        <f t="shared" si="1"/>
        <v>250</v>
      </c>
      <c r="N447" s="11">
        <f t="shared" si="2"/>
        <v>43.13399568</v>
      </c>
      <c r="O447" s="12">
        <f t="shared" si="3"/>
        <v>3.079803955</v>
      </c>
      <c r="P447" s="13">
        <f t="shared" si="51"/>
        <v>130.2757073</v>
      </c>
      <c r="Q447" s="14">
        <f t="shared" si="5"/>
        <v>1.75</v>
      </c>
      <c r="R447" s="14">
        <f t="shared" si="6"/>
        <v>358.2581951</v>
      </c>
      <c r="S447" s="14">
        <f t="shared" si="7"/>
        <v>8.469460877</v>
      </c>
      <c r="T447" s="15">
        <f t="shared" si="8"/>
        <v>0.5211028292</v>
      </c>
    </row>
    <row r="448">
      <c r="A448" s="4" t="s">
        <v>656</v>
      </c>
      <c r="B448" s="4" t="s">
        <v>657</v>
      </c>
      <c r="C448" s="4">
        <v>2008.0</v>
      </c>
      <c r="D448" s="4"/>
      <c r="E448" s="4" t="b">
        <v>1</v>
      </c>
      <c r="F448" s="4" t="b">
        <v>0</v>
      </c>
      <c r="G448" s="17"/>
      <c r="H448" s="4">
        <v>0.0</v>
      </c>
      <c r="I448" s="4">
        <v>120.0</v>
      </c>
      <c r="J448" s="4">
        <v>50.0</v>
      </c>
      <c r="K448" s="4">
        <v>280.0</v>
      </c>
      <c r="L448" s="4">
        <v>15.3</v>
      </c>
      <c r="M448" s="5">
        <f t="shared" si="1"/>
        <v>0</v>
      </c>
      <c r="N448" s="5">
        <f t="shared" si="2"/>
        <v>42.48817542</v>
      </c>
      <c r="O448" s="6">
        <f t="shared" si="3"/>
        <v>3.41432478</v>
      </c>
      <c r="P448" s="7">
        <f t="shared" si="51"/>
        <v>170.716239</v>
      </c>
      <c r="Q448" s="8">
        <f t="shared" si="5"/>
        <v>4</v>
      </c>
      <c r="R448" s="8">
        <f t="shared" si="6"/>
        <v>853.581195</v>
      </c>
      <c r="S448" s="8">
        <f t="shared" si="7"/>
        <v>17.0716239</v>
      </c>
      <c r="T448" s="9" t="str">
        <f t="shared" si="8"/>
        <v>#N/A</v>
      </c>
    </row>
    <row r="449">
      <c r="A449" s="10" t="s">
        <v>291</v>
      </c>
      <c r="B449" s="10" t="s">
        <v>292</v>
      </c>
      <c r="C449" s="10">
        <v>1964.0</v>
      </c>
      <c r="D449" s="10"/>
      <c r="E449" s="10" t="b">
        <v>0</v>
      </c>
      <c r="F449" s="10" t="b">
        <v>0</v>
      </c>
      <c r="G449" s="10">
        <v>200.0</v>
      </c>
      <c r="H449" s="10">
        <v>0.0</v>
      </c>
      <c r="I449" s="10">
        <v>110.0</v>
      </c>
      <c r="J449" s="10">
        <v>35.585</v>
      </c>
      <c r="K449" s="10">
        <v>311.0</v>
      </c>
      <c r="L449" s="10">
        <v>0.72</v>
      </c>
      <c r="M449" s="11">
        <f t="shared" si="1"/>
        <v>200</v>
      </c>
      <c r="N449" s="11">
        <f t="shared" si="2"/>
        <v>32.98781939</v>
      </c>
      <c r="O449" s="12">
        <f t="shared" si="3"/>
        <v>3.602150613</v>
      </c>
      <c r="P449" s="13">
        <f t="shared" si="51"/>
        <v>128.1825296</v>
      </c>
      <c r="Q449" s="14">
        <f t="shared" si="5"/>
        <v>1.75</v>
      </c>
      <c r="R449" s="14">
        <f t="shared" si="6"/>
        <v>352.5019563</v>
      </c>
      <c r="S449" s="14">
        <f t="shared" si="7"/>
        <v>9.905914185</v>
      </c>
      <c r="T449" s="15">
        <f t="shared" si="8"/>
        <v>0.6409126478</v>
      </c>
    </row>
    <row r="450">
      <c r="A450" s="4" t="s">
        <v>652</v>
      </c>
      <c r="B450" s="4" t="s">
        <v>653</v>
      </c>
      <c r="C450" s="4">
        <v>2008.0</v>
      </c>
      <c r="D450" s="4"/>
      <c r="E450" s="4" t="b">
        <v>0</v>
      </c>
      <c r="F450" s="4" t="b">
        <v>0</v>
      </c>
      <c r="G450" s="4">
        <v>40.0</v>
      </c>
      <c r="H450" s="4">
        <v>0.0</v>
      </c>
      <c r="I450" s="4">
        <v>60.0</v>
      </c>
      <c r="J450" s="4">
        <v>35.1</v>
      </c>
      <c r="K450" s="4">
        <v>331.0</v>
      </c>
      <c r="L450" s="4">
        <v>1.03</v>
      </c>
      <c r="M450" s="5">
        <f t="shared" si="1"/>
        <v>40</v>
      </c>
      <c r="N450" s="5">
        <f t="shared" si="2"/>
        <v>59.65339829</v>
      </c>
      <c r="O450" s="6">
        <f t="shared" si="3"/>
        <v>3.61162786</v>
      </c>
      <c r="P450" s="7">
        <f t="shared" si="51"/>
        <v>126.7681379</v>
      </c>
      <c r="Q450" s="8">
        <f t="shared" si="5"/>
        <v>1.75</v>
      </c>
      <c r="R450" s="8">
        <f t="shared" si="6"/>
        <v>348.6123792</v>
      </c>
      <c r="S450" s="8">
        <f t="shared" si="7"/>
        <v>9.931976615</v>
      </c>
      <c r="T450" s="9">
        <f t="shared" si="8"/>
        <v>3.169203447</v>
      </c>
    </row>
    <row r="451">
      <c r="A451" s="10" t="s">
        <v>91</v>
      </c>
      <c r="B451" s="10" t="s">
        <v>43</v>
      </c>
      <c r="C451" s="10">
        <v>1956.0</v>
      </c>
      <c r="D451" s="10"/>
      <c r="E451" s="10" t="b">
        <v>0</v>
      </c>
      <c r="F451" s="10" t="b">
        <v>0</v>
      </c>
      <c r="G451" s="10">
        <v>300.0</v>
      </c>
      <c r="H451" s="10">
        <v>150.0</v>
      </c>
      <c r="I451" s="10">
        <v>212.0</v>
      </c>
      <c r="J451" s="10">
        <v>38.45</v>
      </c>
      <c r="K451" s="10">
        <v>230.0</v>
      </c>
      <c r="L451" s="10">
        <v>1.52</v>
      </c>
      <c r="M451" s="11">
        <f t="shared" si="1"/>
        <v>450</v>
      </c>
      <c r="N451" s="11">
        <f t="shared" si="2"/>
        <v>18.49438126</v>
      </c>
      <c r="O451" s="12">
        <f t="shared" si="3"/>
        <v>3.636754621</v>
      </c>
      <c r="P451" s="13">
        <f t="shared" si="51"/>
        <v>139.8332152</v>
      </c>
      <c r="Q451" s="14">
        <f t="shared" si="5"/>
        <v>1.75</v>
      </c>
      <c r="R451" s="14">
        <f t="shared" si="6"/>
        <v>384.5413417</v>
      </c>
      <c r="S451" s="14">
        <f t="shared" si="7"/>
        <v>10.00107521</v>
      </c>
      <c r="T451" s="15">
        <f t="shared" si="8"/>
        <v>0.3107404782</v>
      </c>
    </row>
    <row r="452">
      <c r="A452" s="4" t="s">
        <v>313</v>
      </c>
      <c r="B452" s="4" t="s">
        <v>210</v>
      </c>
      <c r="C452" s="4">
        <v>1965.0</v>
      </c>
      <c r="D452" s="4"/>
      <c r="E452" s="4" t="b">
        <v>0</v>
      </c>
      <c r="F452" s="4" t="b">
        <v>0</v>
      </c>
      <c r="G452" s="4">
        <v>150.0</v>
      </c>
      <c r="H452" s="4">
        <v>-25.0</v>
      </c>
      <c r="I452" s="4">
        <v>90.0</v>
      </c>
      <c r="J452" s="4">
        <v>35.2</v>
      </c>
      <c r="K452" s="4">
        <v>278.0</v>
      </c>
      <c r="L452" s="4">
        <v>1.4</v>
      </c>
      <c r="M452" s="5">
        <f t="shared" si="1"/>
        <v>125</v>
      </c>
      <c r="N452" s="5">
        <f t="shared" si="2"/>
        <v>39.88223399</v>
      </c>
      <c r="O452" s="6">
        <f t="shared" si="3"/>
        <v>3.72192669</v>
      </c>
      <c r="P452" s="7">
        <f t="shared" si="51"/>
        <v>131.0118195</v>
      </c>
      <c r="Q452" s="8">
        <f t="shared" si="5"/>
        <v>1.75</v>
      </c>
      <c r="R452" s="8">
        <f t="shared" si="6"/>
        <v>360.2825036</v>
      </c>
      <c r="S452" s="8">
        <f t="shared" si="7"/>
        <v>10.2352984</v>
      </c>
      <c r="T452" s="9">
        <f t="shared" si="8"/>
        <v>1.048094556</v>
      </c>
    </row>
    <row r="453">
      <c r="A453" s="10" t="s">
        <v>209</v>
      </c>
      <c r="B453" s="10" t="s">
        <v>210</v>
      </c>
      <c r="C453" s="10">
        <v>1960.0</v>
      </c>
      <c r="D453" s="10"/>
      <c r="E453" s="10" t="b">
        <v>0</v>
      </c>
      <c r="F453" s="10" t="b">
        <v>0</v>
      </c>
      <c r="G453" s="10">
        <v>150.0</v>
      </c>
      <c r="H453" s="10">
        <v>0.0</v>
      </c>
      <c r="I453" s="10">
        <v>90.0</v>
      </c>
      <c r="J453" s="10">
        <v>35.1</v>
      </c>
      <c r="K453" s="10">
        <v>278.0</v>
      </c>
      <c r="L453" s="10">
        <v>1.4</v>
      </c>
      <c r="M453" s="11">
        <f t="shared" si="1"/>
        <v>150</v>
      </c>
      <c r="N453" s="11">
        <f t="shared" si="2"/>
        <v>39.76893219</v>
      </c>
      <c r="O453" s="12">
        <f t="shared" si="3"/>
        <v>3.731956111</v>
      </c>
      <c r="P453" s="13">
        <f t="shared" si="51"/>
        <v>130.9916595</v>
      </c>
      <c r="Q453" s="14">
        <f t="shared" si="5"/>
        <v>1.75</v>
      </c>
      <c r="R453" s="14">
        <f t="shared" si="6"/>
        <v>360.2270636</v>
      </c>
      <c r="S453" s="14">
        <f t="shared" si="7"/>
        <v>10.2628793</v>
      </c>
      <c r="T453" s="15">
        <f t="shared" si="8"/>
        <v>0.8732777299</v>
      </c>
    </row>
    <row r="454">
      <c r="A454" s="4" t="s">
        <v>253</v>
      </c>
      <c r="B454" s="4" t="s">
        <v>212</v>
      </c>
      <c r="C454" s="4">
        <v>1962.0</v>
      </c>
      <c r="D454" s="4"/>
      <c r="E454" s="4" t="b">
        <v>0</v>
      </c>
      <c r="F454" s="4" t="b">
        <v>0</v>
      </c>
      <c r="G454" s="4">
        <v>150.0</v>
      </c>
      <c r="H454" s="4">
        <v>15.0</v>
      </c>
      <c r="I454" s="4">
        <v>83.9</v>
      </c>
      <c r="J454" s="4">
        <v>34.176</v>
      </c>
      <c r="K454" s="4">
        <v>302.0</v>
      </c>
      <c r="L454" s="4">
        <v>1.03</v>
      </c>
      <c r="M454" s="5">
        <f t="shared" si="1"/>
        <v>165</v>
      </c>
      <c r="N454" s="5">
        <f t="shared" si="2"/>
        <v>41.53733158</v>
      </c>
      <c r="O454" s="6">
        <f t="shared" si="3"/>
        <v>3.756969453</v>
      </c>
      <c r="P454" s="7">
        <f t="shared" si="51"/>
        <v>128.398188</v>
      </c>
      <c r="Q454" s="8">
        <f t="shared" si="5"/>
        <v>1.75</v>
      </c>
      <c r="R454" s="8">
        <f t="shared" si="6"/>
        <v>353.095017</v>
      </c>
      <c r="S454" s="8">
        <f t="shared" si="7"/>
        <v>10.33166599</v>
      </c>
      <c r="T454" s="9">
        <f t="shared" si="8"/>
        <v>0.7781708364</v>
      </c>
    </row>
    <row r="455">
      <c r="A455" s="10" t="s">
        <v>208</v>
      </c>
      <c r="B455" s="10" t="s">
        <v>88</v>
      </c>
      <c r="C455" s="10">
        <v>1960.0</v>
      </c>
      <c r="D455" s="10"/>
      <c r="E455" s="10" t="b">
        <v>0</v>
      </c>
      <c r="F455" s="10" t="b">
        <v>0</v>
      </c>
      <c r="G455" s="10">
        <v>100.0</v>
      </c>
      <c r="H455" s="10">
        <v>1.0</v>
      </c>
      <c r="I455" s="10">
        <v>80.0</v>
      </c>
      <c r="J455" s="10">
        <v>34.25</v>
      </c>
      <c r="K455" s="10">
        <v>270.0</v>
      </c>
      <c r="L455" s="10">
        <v>1.4</v>
      </c>
      <c r="M455" s="11">
        <f t="shared" si="1"/>
        <v>101</v>
      </c>
      <c r="N455" s="11">
        <f t="shared" si="2"/>
        <v>43.65660024</v>
      </c>
      <c r="O455" s="12">
        <f t="shared" si="3"/>
        <v>3.796295742</v>
      </c>
      <c r="P455" s="13">
        <f t="shared" si="51"/>
        <v>130.0231292</v>
      </c>
      <c r="Q455" s="14">
        <f t="shared" si="5"/>
        <v>1.75</v>
      </c>
      <c r="R455" s="14">
        <f t="shared" si="6"/>
        <v>357.5636052</v>
      </c>
      <c r="S455" s="14">
        <f t="shared" si="7"/>
        <v>10.43981329</v>
      </c>
      <c r="T455" s="15">
        <f t="shared" si="8"/>
        <v>1.287357715</v>
      </c>
    </row>
    <row r="456">
      <c r="A456" s="4" t="s">
        <v>89</v>
      </c>
      <c r="B456" s="4" t="s">
        <v>90</v>
      </c>
      <c r="C456" s="4">
        <v>1956.0</v>
      </c>
      <c r="D456" s="4"/>
      <c r="E456" s="4" t="b">
        <v>1</v>
      </c>
      <c r="F456" s="4" t="b">
        <v>0</v>
      </c>
      <c r="G456" s="4">
        <v>250.0</v>
      </c>
      <c r="H456" s="4">
        <v>0.0</v>
      </c>
      <c r="I456" s="4">
        <v>100.0</v>
      </c>
      <c r="J456" s="4">
        <v>39.0</v>
      </c>
      <c r="K456" s="4">
        <v>255.0</v>
      </c>
      <c r="L456" s="4">
        <v>6.5</v>
      </c>
      <c r="M456" s="5">
        <f t="shared" si="1"/>
        <v>250</v>
      </c>
      <c r="N456" s="5">
        <f t="shared" si="2"/>
        <v>39.76893219</v>
      </c>
      <c r="O456" s="6">
        <f t="shared" si="3"/>
        <v>3.81572386</v>
      </c>
      <c r="P456" s="7">
        <f t="shared" si="51"/>
        <v>148.8132305</v>
      </c>
      <c r="Q456" s="8">
        <f t="shared" si="5"/>
        <v>4</v>
      </c>
      <c r="R456" s="8">
        <f t="shared" si="6"/>
        <v>744.0661527</v>
      </c>
      <c r="S456" s="8">
        <f t="shared" si="7"/>
        <v>19.0786193</v>
      </c>
      <c r="T456" s="9">
        <f t="shared" si="8"/>
        <v>0.5952529221</v>
      </c>
    </row>
    <row r="457" hidden="1">
      <c r="A457" s="10" t="s">
        <v>812</v>
      </c>
      <c r="B457" s="10" t="s">
        <v>813</v>
      </c>
      <c r="C457" s="16"/>
      <c r="D457" s="10" t="b">
        <v>1</v>
      </c>
      <c r="E457" s="10" t="b">
        <v>1</v>
      </c>
      <c r="F457" s="10" t="b">
        <v>0</v>
      </c>
      <c r="G457" s="16"/>
      <c r="H457" s="16"/>
      <c r="I457" s="10">
        <v>4476.0</v>
      </c>
      <c r="J457" s="10">
        <v>2364.5</v>
      </c>
      <c r="K457" s="10">
        <v>461.0</v>
      </c>
      <c r="L457" s="10">
        <v>21.02</v>
      </c>
      <c r="M457" s="11">
        <f t="shared" si="1"/>
        <v>0</v>
      </c>
      <c r="N457" s="11">
        <f t="shared" si="2"/>
        <v>53.86771623</v>
      </c>
      <c r="O457" s="12">
        <f t="shared" si="3"/>
        <v>2.963856907</v>
      </c>
      <c r="P457" s="13">
        <f>0.9*(0.00015*I457*K457*L457+797)+0.1*(43.1*POW(I457,0.549))</f>
        <v>7008.039657</v>
      </c>
      <c r="Q457" s="14">
        <f t="shared" si="5"/>
        <v>4</v>
      </c>
      <c r="R457" s="14">
        <f t="shared" si="6"/>
        <v>35040.19828</v>
      </c>
      <c r="S457" s="14">
        <f t="shared" si="7"/>
        <v>14.81928454</v>
      </c>
      <c r="T457" s="15" t="str">
        <f t="shared" si="8"/>
        <v>#N/A</v>
      </c>
    </row>
    <row r="458">
      <c r="A458" s="4" t="s">
        <v>87</v>
      </c>
      <c r="B458" s="4" t="s">
        <v>88</v>
      </c>
      <c r="C458" s="4">
        <v>1956.0</v>
      </c>
      <c r="D458" s="4"/>
      <c r="E458" s="4" t="b">
        <v>0</v>
      </c>
      <c r="F458" s="4" t="b">
        <v>0</v>
      </c>
      <c r="G458" s="4">
        <v>100.0</v>
      </c>
      <c r="H458" s="4">
        <v>0.0</v>
      </c>
      <c r="I458" s="4">
        <v>84.0</v>
      </c>
      <c r="J458" s="4">
        <v>33.8</v>
      </c>
      <c r="K458" s="4">
        <v>271.0</v>
      </c>
      <c r="L458" s="4">
        <v>1.4</v>
      </c>
      <c r="M458" s="5">
        <f t="shared" si="1"/>
        <v>100</v>
      </c>
      <c r="N458" s="5">
        <f t="shared" si="2"/>
        <v>41.03143797</v>
      </c>
      <c r="O458" s="6">
        <f t="shared" si="3"/>
        <v>3.853769098</v>
      </c>
      <c r="P458" s="7">
        <f>0.2*(8.17*POW(I458*L458,0.46))+0.8*(0.252*J458+136)</f>
        <v>130.2573955</v>
      </c>
      <c r="Q458" s="8">
        <f t="shared" si="5"/>
        <v>1.75</v>
      </c>
      <c r="R458" s="8">
        <f t="shared" si="6"/>
        <v>358.2078377</v>
      </c>
      <c r="S458" s="8">
        <f t="shared" si="7"/>
        <v>10.59786502</v>
      </c>
      <c r="T458" s="9">
        <f t="shared" si="8"/>
        <v>1.302573955</v>
      </c>
    </row>
    <row r="459" hidden="1">
      <c r="A459" s="10" t="s">
        <v>536</v>
      </c>
      <c r="B459" s="10" t="s">
        <v>537</v>
      </c>
      <c r="C459" s="10">
        <v>1987.0</v>
      </c>
      <c r="D459" s="10" t="b">
        <v>1</v>
      </c>
      <c r="E459" s="10" t="b">
        <v>1</v>
      </c>
      <c r="F459" s="10" t="b">
        <v>0</v>
      </c>
      <c r="G459" s="10">
        <v>5000.0</v>
      </c>
      <c r="H459" s="10">
        <v>0.0</v>
      </c>
      <c r="I459" s="10">
        <v>3449.0</v>
      </c>
      <c r="J459" s="10">
        <v>1961.0</v>
      </c>
      <c r="K459" s="10">
        <v>454.5</v>
      </c>
      <c r="L459" s="10">
        <v>21.87</v>
      </c>
      <c r="M459" s="11">
        <f t="shared" si="1"/>
        <v>5000</v>
      </c>
      <c r="N459" s="11">
        <f t="shared" si="2"/>
        <v>57.97806575</v>
      </c>
      <c r="O459" s="12">
        <f t="shared" si="3"/>
        <v>2.918286409</v>
      </c>
      <c r="P459" s="13">
        <f t="shared" ref="P459:P461" si="52">0.9*(0.00015*I459*K459*L459+797)+0.1*(43.1*POW(I459,0.549))</f>
        <v>5722.759648</v>
      </c>
      <c r="Q459" s="14">
        <f t="shared" si="5"/>
        <v>4</v>
      </c>
      <c r="R459" s="14">
        <f t="shared" si="6"/>
        <v>28613.79824</v>
      </c>
      <c r="S459" s="14">
        <f t="shared" si="7"/>
        <v>14.59143204</v>
      </c>
      <c r="T459" s="15">
        <f t="shared" si="8"/>
        <v>1.14455193</v>
      </c>
    </row>
    <row r="460" hidden="1">
      <c r="A460" s="4" t="s">
        <v>810</v>
      </c>
      <c r="B460" s="4" t="s">
        <v>811</v>
      </c>
      <c r="C460" s="17"/>
      <c r="D460" s="4" t="b">
        <v>1</v>
      </c>
      <c r="E460" s="4" t="b">
        <v>1</v>
      </c>
      <c r="F460" s="4" t="b">
        <v>0</v>
      </c>
      <c r="G460" s="17"/>
      <c r="H460" s="17"/>
      <c r="I460" s="4">
        <v>3800.0</v>
      </c>
      <c r="J460" s="4">
        <v>1809.8</v>
      </c>
      <c r="K460" s="4">
        <v>418.7</v>
      </c>
      <c r="L460" s="4">
        <v>19.38</v>
      </c>
      <c r="M460" s="5">
        <f t="shared" si="1"/>
        <v>0</v>
      </c>
      <c r="N460" s="5">
        <f t="shared" si="2"/>
        <v>48.56532623</v>
      </c>
      <c r="O460" s="6">
        <f t="shared" si="3"/>
        <v>2.916286012</v>
      </c>
      <c r="P460" s="7">
        <f t="shared" si="52"/>
        <v>5277.894424</v>
      </c>
      <c r="Q460" s="8">
        <f t="shared" si="5"/>
        <v>4</v>
      </c>
      <c r="R460" s="8">
        <f t="shared" si="6"/>
        <v>26389.47212</v>
      </c>
      <c r="S460" s="8">
        <f t="shared" si="7"/>
        <v>14.58143006</v>
      </c>
      <c r="T460" s="9" t="str">
        <f t="shared" si="8"/>
        <v>#N/A</v>
      </c>
    </row>
    <row r="461" hidden="1">
      <c r="A461" s="10" t="s">
        <v>576</v>
      </c>
      <c r="B461" s="10" t="s">
        <v>537</v>
      </c>
      <c r="C461" s="10">
        <v>1992.0</v>
      </c>
      <c r="D461" s="10" t="b">
        <v>1</v>
      </c>
      <c r="E461" s="10" t="b">
        <v>1</v>
      </c>
      <c r="F461" s="10" t="b">
        <v>0</v>
      </c>
      <c r="G461" s="10">
        <v>5000.0</v>
      </c>
      <c r="H461" s="16"/>
      <c r="I461" s="10">
        <v>3449.0</v>
      </c>
      <c r="J461" s="10">
        <v>1961.7</v>
      </c>
      <c r="K461" s="10">
        <v>454.6</v>
      </c>
      <c r="L461" s="10">
        <v>21.45</v>
      </c>
      <c r="M461" s="11">
        <f t="shared" si="1"/>
        <v>5000</v>
      </c>
      <c r="N461" s="11">
        <f t="shared" si="2"/>
        <v>57.99876165</v>
      </c>
      <c r="O461" s="12">
        <f t="shared" si="3"/>
        <v>2.872445911</v>
      </c>
      <c r="P461" s="13">
        <f t="shared" si="52"/>
        <v>5634.877144</v>
      </c>
      <c r="Q461" s="14">
        <f t="shared" si="5"/>
        <v>4</v>
      </c>
      <c r="R461" s="14">
        <f t="shared" si="6"/>
        <v>28174.38572</v>
      </c>
      <c r="S461" s="14">
        <f t="shared" si="7"/>
        <v>14.36222956</v>
      </c>
      <c r="T461" s="15">
        <f t="shared" si="8"/>
        <v>1.126975429</v>
      </c>
    </row>
    <row r="462">
      <c r="A462" s="4" t="s">
        <v>251</v>
      </c>
      <c r="B462" s="4" t="s">
        <v>88</v>
      </c>
      <c r="C462" s="4">
        <v>1962.0</v>
      </c>
      <c r="D462" s="4"/>
      <c r="E462" s="4" t="b">
        <v>0</v>
      </c>
      <c r="F462" s="4" t="b">
        <v>0</v>
      </c>
      <c r="G462" s="4">
        <v>100.0</v>
      </c>
      <c r="H462" s="4">
        <v>10.0</v>
      </c>
      <c r="I462" s="4">
        <v>80.0</v>
      </c>
      <c r="J462" s="4">
        <v>33.7</v>
      </c>
      <c r="K462" s="4">
        <v>272.5</v>
      </c>
      <c r="L462" s="4">
        <v>1.4</v>
      </c>
      <c r="M462" s="5">
        <f t="shared" si="1"/>
        <v>110</v>
      </c>
      <c r="N462" s="5">
        <f t="shared" si="2"/>
        <v>42.95554535</v>
      </c>
      <c r="O462" s="6">
        <f t="shared" si="3"/>
        <v>3.854962884</v>
      </c>
      <c r="P462" s="7">
        <f t="shared" ref="P462:P469" si="53">0.2*(8.17*POW(I462*L462,0.46))+0.8*(0.252*J462+136)</f>
        <v>129.9122492</v>
      </c>
      <c r="Q462" s="8">
        <f t="shared" si="5"/>
        <v>1.75</v>
      </c>
      <c r="R462" s="8">
        <f t="shared" si="6"/>
        <v>357.2586852</v>
      </c>
      <c r="S462" s="8">
        <f t="shared" si="7"/>
        <v>10.60114793</v>
      </c>
      <c r="T462" s="9">
        <f t="shared" si="8"/>
        <v>1.181020447</v>
      </c>
    </row>
    <row r="463">
      <c r="A463" s="10" t="s">
        <v>50</v>
      </c>
      <c r="B463" s="10" t="s">
        <v>43</v>
      </c>
      <c r="C463" s="10">
        <v>1950.0</v>
      </c>
      <c r="D463" s="10"/>
      <c r="E463" s="10" t="b">
        <v>0</v>
      </c>
      <c r="F463" s="10" t="b">
        <v>0</v>
      </c>
      <c r="G463" s="10">
        <v>300.0</v>
      </c>
      <c r="H463" s="10">
        <v>100.0</v>
      </c>
      <c r="I463" s="10">
        <v>185.0</v>
      </c>
      <c r="J463" s="10">
        <v>37.56</v>
      </c>
      <c r="K463" s="10">
        <v>234.4</v>
      </c>
      <c r="L463" s="10">
        <v>2.86</v>
      </c>
      <c r="M463" s="11">
        <f t="shared" si="1"/>
        <v>400</v>
      </c>
      <c r="N463" s="11">
        <f t="shared" si="2"/>
        <v>20.70299505</v>
      </c>
      <c r="O463" s="12">
        <f t="shared" si="3"/>
        <v>3.876969326</v>
      </c>
      <c r="P463" s="13">
        <f t="shared" si="53"/>
        <v>145.6189679</v>
      </c>
      <c r="Q463" s="14">
        <f t="shared" si="5"/>
        <v>1.75</v>
      </c>
      <c r="R463" s="14">
        <f t="shared" si="6"/>
        <v>400.4521616</v>
      </c>
      <c r="S463" s="14">
        <f t="shared" si="7"/>
        <v>10.66166565</v>
      </c>
      <c r="T463" s="15">
        <f t="shared" si="8"/>
        <v>0.3640474197</v>
      </c>
    </row>
    <row r="464">
      <c r="A464" s="4" t="s">
        <v>177</v>
      </c>
      <c r="B464" s="4" t="s">
        <v>88</v>
      </c>
      <c r="C464" s="4">
        <v>1959.0</v>
      </c>
      <c r="D464" s="4"/>
      <c r="E464" s="4" t="b">
        <v>0</v>
      </c>
      <c r="F464" s="4" t="b">
        <v>0</v>
      </c>
      <c r="G464" s="4">
        <v>100.0</v>
      </c>
      <c r="H464" s="4">
        <v>1.0</v>
      </c>
      <c r="I464" s="4">
        <v>80.0</v>
      </c>
      <c r="J464" s="4">
        <v>33.4</v>
      </c>
      <c r="K464" s="4">
        <v>270.0</v>
      </c>
      <c r="L464" s="4">
        <v>1.4</v>
      </c>
      <c r="M464" s="5">
        <f t="shared" si="1"/>
        <v>101</v>
      </c>
      <c r="N464" s="5">
        <f t="shared" si="2"/>
        <v>42.57315177</v>
      </c>
      <c r="O464" s="6">
        <f t="shared" si="3"/>
        <v>3.88777752</v>
      </c>
      <c r="P464" s="7">
        <f t="shared" si="53"/>
        <v>129.8517692</v>
      </c>
      <c r="Q464" s="8">
        <f t="shared" si="5"/>
        <v>1.75</v>
      </c>
      <c r="R464" s="8">
        <f t="shared" si="6"/>
        <v>357.0923652</v>
      </c>
      <c r="S464" s="8">
        <f t="shared" si="7"/>
        <v>10.69138818</v>
      </c>
      <c r="T464" s="9">
        <f t="shared" si="8"/>
        <v>1.285661081</v>
      </c>
    </row>
    <row r="465">
      <c r="A465" s="10" t="s">
        <v>252</v>
      </c>
      <c r="B465" s="10" t="s">
        <v>88</v>
      </c>
      <c r="C465" s="10">
        <v>1962.0</v>
      </c>
      <c r="D465" s="10"/>
      <c r="E465" s="10" t="b">
        <v>0</v>
      </c>
      <c r="F465" s="10" t="b">
        <v>0</v>
      </c>
      <c r="G465" s="10">
        <v>100.0</v>
      </c>
      <c r="H465" s="10">
        <v>-30.0</v>
      </c>
      <c r="I465" s="10">
        <v>80.0</v>
      </c>
      <c r="J465" s="10">
        <v>33.1</v>
      </c>
      <c r="K465" s="10">
        <v>265.0</v>
      </c>
      <c r="L465" s="10">
        <v>1.4</v>
      </c>
      <c r="M465" s="11">
        <f t="shared" si="1"/>
        <v>70</v>
      </c>
      <c r="N465" s="11">
        <f t="shared" si="2"/>
        <v>42.19075819</v>
      </c>
      <c r="O465" s="12">
        <f t="shared" si="3"/>
        <v>3.921186984</v>
      </c>
      <c r="P465" s="13">
        <f t="shared" si="53"/>
        <v>129.7912892</v>
      </c>
      <c r="Q465" s="14">
        <f t="shared" si="5"/>
        <v>1.75</v>
      </c>
      <c r="R465" s="14">
        <f t="shared" si="6"/>
        <v>356.9260452</v>
      </c>
      <c r="S465" s="14">
        <f t="shared" si="7"/>
        <v>10.78326421</v>
      </c>
      <c r="T465" s="15">
        <f t="shared" si="8"/>
        <v>1.854161274</v>
      </c>
    </row>
    <row r="466">
      <c r="A466" s="4" t="s">
        <v>155</v>
      </c>
      <c r="B466" s="4" t="s">
        <v>88</v>
      </c>
      <c r="C466" s="4">
        <v>1958.0</v>
      </c>
      <c r="D466" s="4"/>
      <c r="E466" s="4" t="b">
        <v>0</v>
      </c>
      <c r="F466" s="4" t="b">
        <v>0</v>
      </c>
      <c r="G466" s="4">
        <v>100.0</v>
      </c>
      <c r="H466" s="4">
        <v>-15.0</v>
      </c>
      <c r="I466" s="4">
        <v>80.0</v>
      </c>
      <c r="J466" s="4">
        <v>33.0</v>
      </c>
      <c r="K466" s="4">
        <v>267.0</v>
      </c>
      <c r="L466" s="4">
        <v>1.4</v>
      </c>
      <c r="M466" s="5">
        <f t="shared" si="1"/>
        <v>85</v>
      </c>
      <c r="N466" s="5">
        <f t="shared" si="2"/>
        <v>42.06329366</v>
      </c>
      <c r="O466" s="6">
        <f t="shared" si="3"/>
        <v>3.93245846</v>
      </c>
      <c r="P466" s="7">
        <f t="shared" si="53"/>
        <v>129.7711292</v>
      </c>
      <c r="Q466" s="8">
        <f t="shared" si="5"/>
        <v>1.75</v>
      </c>
      <c r="R466" s="8">
        <f t="shared" si="6"/>
        <v>356.8706052</v>
      </c>
      <c r="S466" s="8">
        <f t="shared" si="7"/>
        <v>10.81426076</v>
      </c>
      <c r="T466" s="9">
        <f t="shared" si="8"/>
        <v>1.526719167</v>
      </c>
    </row>
    <row r="467">
      <c r="A467" s="10" t="s">
        <v>639</v>
      </c>
      <c r="B467" s="10" t="s">
        <v>638</v>
      </c>
      <c r="C467" s="10">
        <v>2007.0</v>
      </c>
      <c r="D467" s="10"/>
      <c r="E467" s="10" t="b">
        <v>0</v>
      </c>
      <c r="F467" s="10" t="b">
        <v>0</v>
      </c>
      <c r="G467" s="10">
        <v>40.0</v>
      </c>
      <c r="H467" s="10">
        <v>0.0</v>
      </c>
      <c r="I467" s="10">
        <v>52.0</v>
      </c>
      <c r="J467" s="10">
        <v>30.7</v>
      </c>
      <c r="K467" s="10">
        <v>320.0</v>
      </c>
      <c r="L467" s="10">
        <v>1.03</v>
      </c>
      <c r="M467" s="11">
        <f t="shared" si="1"/>
        <v>40</v>
      </c>
      <c r="N467" s="11">
        <f t="shared" si="2"/>
        <v>60.20247624</v>
      </c>
      <c r="O467" s="12">
        <f t="shared" si="3"/>
        <v>4.077759186</v>
      </c>
      <c r="P467" s="13">
        <f t="shared" si="53"/>
        <v>125.187207</v>
      </c>
      <c r="Q467" s="14">
        <f t="shared" si="5"/>
        <v>1.75</v>
      </c>
      <c r="R467" s="14">
        <f t="shared" si="6"/>
        <v>344.2648193</v>
      </c>
      <c r="S467" s="14">
        <f t="shared" si="7"/>
        <v>11.21383776</v>
      </c>
      <c r="T467" s="15">
        <f t="shared" si="8"/>
        <v>3.129680176</v>
      </c>
    </row>
    <row r="468">
      <c r="A468" s="4" t="s">
        <v>638</v>
      </c>
      <c r="B468" s="4" t="s">
        <v>638</v>
      </c>
      <c r="C468" s="4">
        <v>2006.0</v>
      </c>
      <c r="D468" s="4"/>
      <c r="E468" s="4" t="b">
        <v>0</v>
      </c>
      <c r="F468" s="4" t="b">
        <v>0</v>
      </c>
      <c r="G468" s="4">
        <v>40.0</v>
      </c>
      <c r="H468" s="4">
        <v>0.0</v>
      </c>
      <c r="I468" s="4">
        <v>52.0</v>
      </c>
      <c r="J468" s="4">
        <v>30.5</v>
      </c>
      <c r="K468" s="4">
        <v>317.0</v>
      </c>
      <c r="L468" s="4">
        <v>1.03</v>
      </c>
      <c r="M468" s="5">
        <f t="shared" si="1"/>
        <v>40</v>
      </c>
      <c r="N468" s="5">
        <f t="shared" si="2"/>
        <v>59.8102777</v>
      </c>
      <c r="O468" s="6">
        <f t="shared" si="3"/>
        <v>4.103176624</v>
      </c>
      <c r="P468" s="7">
        <f t="shared" si="53"/>
        <v>125.146887</v>
      </c>
      <c r="Q468" s="8">
        <f t="shared" si="5"/>
        <v>1.75</v>
      </c>
      <c r="R468" s="8">
        <f t="shared" si="6"/>
        <v>344.1539393</v>
      </c>
      <c r="S468" s="8">
        <f t="shared" si="7"/>
        <v>11.28373572</v>
      </c>
      <c r="T468" s="9">
        <f t="shared" si="8"/>
        <v>3.128672176</v>
      </c>
    </row>
    <row r="469">
      <c r="A469" s="10" t="s">
        <v>293</v>
      </c>
      <c r="B469" s="10" t="s">
        <v>294</v>
      </c>
      <c r="C469" s="10">
        <v>1964.0</v>
      </c>
      <c r="D469" s="10"/>
      <c r="E469" s="10" t="b">
        <v>1</v>
      </c>
      <c r="F469" s="10" t="b">
        <v>0</v>
      </c>
      <c r="G469" s="10">
        <v>10.0</v>
      </c>
      <c r="H469" s="10">
        <v>0.0</v>
      </c>
      <c r="I469" s="10">
        <v>90.0</v>
      </c>
      <c r="J469" s="10">
        <v>30.98</v>
      </c>
      <c r="K469" s="10">
        <v>297.0</v>
      </c>
      <c r="L469" s="10">
        <v>5.3</v>
      </c>
      <c r="M469" s="11">
        <f t="shared" si="1"/>
        <v>10</v>
      </c>
      <c r="N469" s="11">
        <f t="shared" si="2"/>
        <v>35.10089798</v>
      </c>
      <c r="O469" s="12">
        <f t="shared" si="3"/>
        <v>4.613639731</v>
      </c>
      <c r="P469" s="13">
        <f t="shared" si="53"/>
        <v>142.9305589</v>
      </c>
      <c r="Q469" s="14">
        <f t="shared" si="5"/>
        <v>4</v>
      </c>
      <c r="R469" s="14">
        <f t="shared" si="6"/>
        <v>714.6527943</v>
      </c>
      <c r="S469" s="14">
        <f t="shared" si="7"/>
        <v>23.06819865</v>
      </c>
      <c r="T469" s="15">
        <f t="shared" si="8"/>
        <v>14.29305589</v>
      </c>
    </row>
    <row r="470" hidden="1">
      <c r="A470" s="4" t="s">
        <v>808</v>
      </c>
      <c r="B470" s="4" t="s">
        <v>809</v>
      </c>
      <c r="C470" s="17"/>
      <c r="D470" s="4" t="b">
        <v>1</v>
      </c>
      <c r="E470" s="4" t="b">
        <v>1</v>
      </c>
      <c r="F470" s="4" t="b">
        <v>0</v>
      </c>
      <c r="G470" s="17"/>
      <c r="H470" s="17"/>
      <c r="I470" s="4">
        <v>4183.4</v>
      </c>
      <c r="J470" s="4">
        <v>2292.0</v>
      </c>
      <c r="K470" s="4">
        <v>459.2</v>
      </c>
      <c r="L470" s="4">
        <v>20.7</v>
      </c>
      <c r="M470" s="5">
        <f t="shared" si="1"/>
        <v>0</v>
      </c>
      <c r="N470" s="5">
        <f t="shared" si="2"/>
        <v>55.86818266</v>
      </c>
      <c r="O470" s="6">
        <f t="shared" si="3"/>
        <v>2.838153982</v>
      </c>
      <c r="P470" s="7">
        <f t="shared" ref="P470:P471" si="54">0.9*(0.00015*I470*K470*L470+797)+0.1*(43.1*POW(I470,0.549))</f>
        <v>6505.048926</v>
      </c>
      <c r="Q470" s="8">
        <f t="shared" si="5"/>
        <v>4</v>
      </c>
      <c r="R470" s="8">
        <f t="shared" si="6"/>
        <v>32525.24463</v>
      </c>
      <c r="S470" s="8">
        <f t="shared" si="7"/>
        <v>14.19076991</v>
      </c>
      <c r="T470" s="9" t="str">
        <f t="shared" si="8"/>
        <v>#N/A</v>
      </c>
    </row>
    <row r="471" hidden="1">
      <c r="A471" s="10" t="s">
        <v>522</v>
      </c>
      <c r="B471" s="10" t="s">
        <v>518</v>
      </c>
      <c r="C471" s="10">
        <v>1981.0</v>
      </c>
      <c r="D471" s="10" t="b">
        <v>1</v>
      </c>
      <c r="E471" s="10" t="b">
        <v>1</v>
      </c>
      <c r="F471" s="10" t="b">
        <v>0</v>
      </c>
      <c r="G471" s="10">
        <v>6077.0</v>
      </c>
      <c r="H471" s="10">
        <v>1000.0</v>
      </c>
      <c r="I471" s="10">
        <v>3527.0</v>
      </c>
      <c r="J471" s="10">
        <v>2090.0</v>
      </c>
      <c r="K471" s="10">
        <v>455.2</v>
      </c>
      <c r="L471" s="10">
        <v>20.48</v>
      </c>
      <c r="M471" s="11">
        <f t="shared" si="1"/>
        <v>7077</v>
      </c>
      <c r="N471" s="11">
        <f t="shared" si="2"/>
        <v>60.42548565</v>
      </c>
      <c r="O471" s="12">
        <f t="shared" si="3"/>
        <v>2.649811795</v>
      </c>
      <c r="P471" s="13">
        <f t="shared" si="54"/>
        <v>5538.106651</v>
      </c>
      <c r="Q471" s="14">
        <f t="shared" si="5"/>
        <v>4</v>
      </c>
      <c r="R471" s="14">
        <f t="shared" si="6"/>
        <v>27690.53325</v>
      </c>
      <c r="S471" s="14">
        <f t="shared" si="7"/>
        <v>13.24905897</v>
      </c>
      <c r="T471" s="15">
        <f t="shared" si="8"/>
        <v>0.7825500425</v>
      </c>
    </row>
    <row r="472">
      <c r="A472" s="4" t="s">
        <v>350</v>
      </c>
      <c r="B472" s="4" t="s">
        <v>294</v>
      </c>
      <c r="C472" s="4">
        <v>1967.0</v>
      </c>
      <c r="D472" s="4"/>
      <c r="E472" s="4" t="b">
        <v>1</v>
      </c>
      <c r="F472" s="4" t="b">
        <v>0</v>
      </c>
      <c r="G472" s="4">
        <v>10.0</v>
      </c>
      <c r="H472" s="4">
        <v>0.0</v>
      </c>
      <c r="I472" s="4">
        <v>90.0</v>
      </c>
      <c r="J472" s="4">
        <v>30.98</v>
      </c>
      <c r="K472" s="4">
        <v>293.0</v>
      </c>
      <c r="L472" s="4">
        <v>5.3</v>
      </c>
      <c r="M472" s="5">
        <f t="shared" si="1"/>
        <v>10</v>
      </c>
      <c r="N472" s="5">
        <f t="shared" si="2"/>
        <v>35.10089798</v>
      </c>
      <c r="O472" s="6">
        <f t="shared" si="3"/>
        <v>4.613639731</v>
      </c>
      <c r="P472" s="7">
        <f t="shared" ref="P472:P481" si="55">0.2*(8.17*POW(I472*L472,0.46))+0.8*(0.252*J472+136)</f>
        <v>142.9305589</v>
      </c>
      <c r="Q472" s="8">
        <f t="shared" si="5"/>
        <v>4</v>
      </c>
      <c r="R472" s="8">
        <f t="shared" si="6"/>
        <v>714.6527943</v>
      </c>
      <c r="S472" s="8">
        <f t="shared" si="7"/>
        <v>23.06819865</v>
      </c>
      <c r="T472" s="9">
        <f t="shared" si="8"/>
        <v>14.29305589</v>
      </c>
    </row>
    <row r="473">
      <c r="A473" s="10" t="s">
        <v>448</v>
      </c>
      <c r="B473" s="10" t="s">
        <v>449</v>
      </c>
      <c r="C473" s="10">
        <v>1975.0</v>
      </c>
      <c r="D473" s="10"/>
      <c r="E473" s="10" t="b">
        <v>1</v>
      </c>
      <c r="F473" s="10" t="b">
        <v>0</v>
      </c>
      <c r="G473" s="10">
        <v>10.0</v>
      </c>
      <c r="H473" s="10">
        <v>0.0</v>
      </c>
      <c r="I473" s="10">
        <v>90.0</v>
      </c>
      <c r="J473" s="10">
        <v>30.98</v>
      </c>
      <c r="K473" s="10">
        <v>307.0</v>
      </c>
      <c r="L473" s="10">
        <v>5.3</v>
      </c>
      <c r="M473" s="11">
        <f t="shared" si="1"/>
        <v>10</v>
      </c>
      <c r="N473" s="11">
        <f t="shared" si="2"/>
        <v>35.10089798</v>
      </c>
      <c r="O473" s="12">
        <f t="shared" si="3"/>
        <v>4.613639731</v>
      </c>
      <c r="P473" s="13">
        <f t="shared" si="55"/>
        <v>142.9305589</v>
      </c>
      <c r="Q473" s="14">
        <f t="shared" si="5"/>
        <v>4</v>
      </c>
      <c r="R473" s="14">
        <f t="shared" si="6"/>
        <v>714.6527943</v>
      </c>
      <c r="S473" s="14">
        <f t="shared" si="7"/>
        <v>23.06819865</v>
      </c>
      <c r="T473" s="15">
        <f t="shared" si="8"/>
        <v>14.29305589</v>
      </c>
    </row>
    <row r="474">
      <c r="A474" s="4" t="s">
        <v>512</v>
      </c>
      <c r="B474" s="4" t="s">
        <v>449</v>
      </c>
      <c r="C474" s="4">
        <v>1986.0</v>
      </c>
      <c r="D474" s="4"/>
      <c r="E474" s="4" t="b">
        <v>1</v>
      </c>
      <c r="F474" s="4" t="b">
        <v>0</v>
      </c>
      <c r="G474" s="4">
        <v>10.0</v>
      </c>
      <c r="H474" s="4">
        <v>0.0</v>
      </c>
      <c r="I474" s="4">
        <v>90.0</v>
      </c>
      <c r="J474" s="4">
        <v>30.98</v>
      </c>
      <c r="K474" s="4">
        <v>307.0</v>
      </c>
      <c r="L474" s="4">
        <v>5.3</v>
      </c>
      <c r="M474" s="5">
        <f t="shared" si="1"/>
        <v>10</v>
      </c>
      <c r="N474" s="5">
        <f t="shared" si="2"/>
        <v>35.10089798</v>
      </c>
      <c r="O474" s="6">
        <f t="shared" si="3"/>
        <v>4.613639731</v>
      </c>
      <c r="P474" s="7">
        <f t="shared" si="55"/>
        <v>142.9305589</v>
      </c>
      <c r="Q474" s="8">
        <f t="shared" si="5"/>
        <v>4</v>
      </c>
      <c r="R474" s="8">
        <f t="shared" si="6"/>
        <v>714.6527943</v>
      </c>
      <c r="S474" s="8">
        <f t="shared" si="7"/>
        <v>23.06819865</v>
      </c>
      <c r="T474" s="9">
        <f t="shared" si="8"/>
        <v>14.29305589</v>
      </c>
    </row>
    <row r="475">
      <c r="A475" s="10" t="s">
        <v>579</v>
      </c>
      <c r="B475" s="10" t="s">
        <v>579</v>
      </c>
      <c r="C475" s="10">
        <v>1996.0</v>
      </c>
      <c r="D475" s="10"/>
      <c r="E475" s="10" t="b">
        <v>0</v>
      </c>
      <c r="F475" s="10" t="b">
        <v>0</v>
      </c>
      <c r="G475" s="16"/>
      <c r="H475" s="10">
        <v>0.0</v>
      </c>
      <c r="I475" s="10">
        <v>111.0</v>
      </c>
      <c r="J475" s="10">
        <v>27.8</v>
      </c>
      <c r="K475" s="10">
        <v>306.0</v>
      </c>
      <c r="L475" s="10">
        <v>1.1</v>
      </c>
      <c r="M475" s="11">
        <f t="shared" si="1"/>
        <v>0</v>
      </c>
      <c r="N475" s="11">
        <f t="shared" si="2"/>
        <v>25.53883841</v>
      </c>
      <c r="O475" s="12">
        <f t="shared" si="3"/>
        <v>4.651184742</v>
      </c>
      <c r="P475" s="13">
        <f t="shared" si="55"/>
        <v>129.3029358</v>
      </c>
      <c r="Q475" s="14">
        <f t="shared" si="5"/>
        <v>1.75</v>
      </c>
      <c r="R475" s="14">
        <f t="shared" si="6"/>
        <v>355.5830735</v>
      </c>
      <c r="S475" s="14">
        <f t="shared" si="7"/>
        <v>12.79075804</v>
      </c>
      <c r="T475" s="15" t="str">
        <f t="shared" si="8"/>
        <v>#N/A</v>
      </c>
    </row>
    <row r="476">
      <c r="A476" s="4" t="s">
        <v>211</v>
      </c>
      <c r="B476" s="4" t="s">
        <v>893</v>
      </c>
      <c r="C476" s="4">
        <v>1960.0</v>
      </c>
      <c r="D476" s="4"/>
      <c r="E476" s="4" t="b">
        <v>0</v>
      </c>
      <c r="F476" s="4" t="b">
        <v>0</v>
      </c>
      <c r="G476" s="4">
        <v>150.0</v>
      </c>
      <c r="H476" s="4">
        <v>0.0</v>
      </c>
      <c r="I476" s="4">
        <v>83.9</v>
      </c>
      <c r="J476" s="4">
        <v>26.68932</v>
      </c>
      <c r="K476" s="4">
        <v>300.0</v>
      </c>
      <c r="L476" s="4">
        <v>1.03</v>
      </c>
      <c r="M476" s="5">
        <f t="shared" si="1"/>
        <v>150</v>
      </c>
      <c r="N476" s="5">
        <f t="shared" si="2"/>
        <v>32.43805988</v>
      </c>
      <c r="O476" s="6">
        <f t="shared" si="3"/>
        <v>4.754293977</v>
      </c>
      <c r="P476" s="7">
        <f t="shared" si="55"/>
        <v>126.8888733</v>
      </c>
      <c r="Q476" s="8">
        <f t="shared" si="5"/>
        <v>1.75</v>
      </c>
      <c r="R476" s="8">
        <f t="shared" si="6"/>
        <v>348.9444016</v>
      </c>
      <c r="S476" s="8">
        <f t="shared" si="7"/>
        <v>13.07430844</v>
      </c>
      <c r="T476" s="9">
        <f t="shared" si="8"/>
        <v>0.8459258221</v>
      </c>
    </row>
    <row r="477">
      <c r="A477" s="10" t="s">
        <v>51</v>
      </c>
      <c r="B477" s="10" t="s">
        <v>43</v>
      </c>
      <c r="C477" s="10">
        <v>1950.0</v>
      </c>
      <c r="D477" s="10"/>
      <c r="E477" s="10" t="b">
        <v>0</v>
      </c>
      <c r="F477" s="10" t="b">
        <v>0</v>
      </c>
      <c r="G477" s="10">
        <v>300.0</v>
      </c>
      <c r="H477" s="10">
        <v>100.0</v>
      </c>
      <c r="I477" s="10">
        <v>212.0</v>
      </c>
      <c r="J477" s="10">
        <v>28.8</v>
      </c>
      <c r="K477" s="10">
        <v>228.0</v>
      </c>
      <c r="L477" s="10">
        <v>1.52</v>
      </c>
      <c r="M477" s="11">
        <f t="shared" si="1"/>
        <v>400</v>
      </c>
      <c r="N477" s="11">
        <f t="shared" si="2"/>
        <v>13.85274851</v>
      </c>
      <c r="O477" s="12">
        <f t="shared" si="3"/>
        <v>4.787769971</v>
      </c>
      <c r="P477" s="13">
        <f t="shared" si="55"/>
        <v>137.8877752</v>
      </c>
      <c r="Q477" s="14">
        <f t="shared" si="5"/>
        <v>1.75</v>
      </c>
      <c r="R477" s="14">
        <f t="shared" si="6"/>
        <v>379.1913817</v>
      </c>
      <c r="S477" s="14">
        <f t="shared" si="7"/>
        <v>13.16636742</v>
      </c>
      <c r="T477" s="15">
        <f t="shared" si="8"/>
        <v>0.3447194379</v>
      </c>
    </row>
    <row r="478">
      <c r="A478" s="4" t="s">
        <v>484</v>
      </c>
      <c r="B478" s="4" t="s">
        <v>485</v>
      </c>
      <c r="C478" s="4">
        <v>1981.0</v>
      </c>
      <c r="D478" s="4"/>
      <c r="E478" s="4" t="b">
        <v>0</v>
      </c>
      <c r="F478" s="4" t="b">
        <v>0</v>
      </c>
      <c r="G478" s="4">
        <v>300.0</v>
      </c>
      <c r="H478" s="4">
        <v>0.0</v>
      </c>
      <c r="I478" s="4">
        <v>125.0</v>
      </c>
      <c r="J478" s="4">
        <v>26.7</v>
      </c>
      <c r="K478" s="4">
        <v>316.0</v>
      </c>
      <c r="L478" s="4">
        <v>0.86</v>
      </c>
      <c r="M478" s="5">
        <f t="shared" si="1"/>
        <v>300</v>
      </c>
      <c r="N478" s="5">
        <f t="shared" si="2"/>
        <v>21.78113825</v>
      </c>
      <c r="O478" s="6">
        <f t="shared" si="3"/>
        <v>4.802752218</v>
      </c>
      <c r="P478" s="7">
        <f t="shared" si="55"/>
        <v>128.2334842</v>
      </c>
      <c r="Q478" s="8">
        <f t="shared" si="5"/>
        <v>1.75</v>
      </c>
      <c r="R478" s="8">
        <f t="shared" si="6"/>
        <v>352.6420816</v>
      </c>
      <c r="S478" s="8">
        <f t="shared" si="7"/>
        <v>13.2075686</v>
      </c>
      <c r="T478" s="9">
        <f t="shared" si="8"/>
        <v>0.4274449474</v>
      </c>
    </row>
    <row r="479">
      <c r="A479" s="10" t="s">
        <v>42</v>
      </c>
      <c r="B479" s="10" t="s">
        <v>43</v>
      </c>
      <c r="C479" s="10">
        <v>1946.0</v>
      </c>
      <c r="D479" s="10"/>
      <c r="E479" s="10" t="b">
        <v>0</v>
      </c>
      <c r="F479" s="10" t="b">
        <v>0</v>
      </c>
      <c r="G479" s="10">
        <v>300.0</v>
      </c>
      <c r="H479" s="10">
        <v>0.0</v>
      </c>
      <c r="I479" s="10">
        <v>150.0</v>
      </c>
      <c r="J479" s="10">
        <v>26.68</v>
      </c>
      <c r="K479" s="10">
        <v>226.6</v>
      </c>
      <c r="L479" s="10">
        <v>1.52</v>
      </c>
      <c r="M479" s="11">
        <f t="shared" si="1"/>
        <v>300</v>
      </c>
      <c r="N479" s="11">
        <f t="shared" si="2"/>
        <v>18.13735232</v>
      </c>
      <c r="O479" s="12">
        <f t="shared" si="3"/>
        <v>5.023806587</v>
      </c>
      <c r="P479" s="13">
        <f t="shared" si="55"/>
        <v>134.0351597</v>
      </c>
      <c r="Q479" s="14">
        <f t="shared" si="5"/>
        <v>1.75</v>
      </c>
      <c r="R479" s="14">
        <f t="shared" si="6"/>
        <v>368.5966893</v>
      </c>
      <c r="S479" s="14">
        <f t="shared" si="7"/>
        <v>13.81546811</v>
      </c>
      <c r="T479" s="15">
        <f t="shared" si="8"/>
        <v>0.4467838658</v>
      </c>
    </row>
    <row r="480">
      <c r="A480" s="4" t="s">
        <v>534</v>
      </c>
      <c r="B480" s="4" t="s">
        <v>529</v>
      </c>
      <c r="C480" s="4">
        <v>1988.0</v>
      </c>
      <c r="D480" s="4"/>
      <c r="E480" s="4" t="b">
        <v>1</v>
      </c>
      <c r="F480" s="4" t="b">
        <v>0</v>
      </c>
      <c r="G480" s="4">
        <v>400.0</v>
      </c>
      <c r="H480" s="4">
        <v>250.0</v>
      </c>
      <c r="I480" s="4">
        <v>146.0</v>
      </c>
      <c r="J480" s="4">
        <v>26.7</v>
      </c>
      <c r="K480" s="4">
        <v>334.0</v>
      </c>
      <c r="L480" s="4">
        <v>2.41</v>
      </c>
      <c r="M480" s="5">
        <f t="shared" si="1"/>
        <v>650</v>
      </c>
      <c r="N480" s="5">
        <f t="shared" si="2"/>
        <v>18.6482348</v>
      </c>
      <c r="O480" s="6">
        <f t="shared" si="3"/>
        <v>5.184475206</v>
      </c>
      <c r="P480" s="7">
        <f t="shared" si="55"/>
        <v>138.425488</v>
      </c>
      <c r="Q480" s="8">
        <f t="shared" si="5"/>
        <v>4</v>
      </c>
      <c r="R480" s="8">
        <f t="shared" si="6"/>
        <v>692.12744</v>
      </c>
      <c r="S480" s="8">
        <f t="shared" si="7"/>
        <v>25.92237603</v>
      </c>
      <c r="T480" s="9">
        <f t="shared" si="8"/>
        <v>0.2129622892</v>
      </c>
    </row>
    <row r="481">
      <c r="A481" s="10" t="s">
        <v>741</v>
      </c>
      <c r="B481" s="10" t="s">
        <v>383</v>
      </c>
      <c r="C481" s="10">
        <v>2020.0</v>
      </c>
      <c r="D481" s="10"/>
      <c r="E481" s="10" t="b">
        <v>0</v>
      </c>
      <c r="F481" s="10" t="b">
        <v>0</v>
      </c>
      <c r="G481" s="10">
        <v>550.0</v>
      </c>
      <c r="H481" s="10">
        <v>150.0</v>
      </c>
      <c r="I481" s="10">
        <v>95.0</v>
      </c>
      <c r="J481" s="10">
        <v>24.5</v>
      </c>
      <c r="K481" s="10">
        <v>356.0</v>
      </c>
      <c r="L481" s="10">
        <v>1.33</v>
      </c>
      <c r="M481" s="11">
        <f t="shared" si="1"/>
        <v>700</v>
      </c>
      <c r="N481" s="11">
        <f t="shared" si="2"/>
        <v>26.29794436</v>
      </c>
      <c r="O481" s="12">
        <f t="shared" si="3"/>
        <v>5.260163236</v>
      </c>
      <c r="P481" s="13">
        <f t="shared" si="55"/>
        <v>128.8739993</v>
      </c>
      <c r="Q481" s="14">
        <f t="shared" si="5"/>
        <v>1.75</v>
      </c>
      <c r="R481" s="14">
        <f t="shared" si="6"/>
        <v>354.403498</v>
      </c>
      <c r="S481" s="14">
        <f t="shared" si="7"/>
        <v>14.4654489</v>
      </c>
      <c r="T481" s="15">
        <f t="shared" si="8"/>
        <v>0.1841057132</v>
      </c>
    </row>
    <row r="482" hidden="1">
      <c r="A482" s="4" t="s">
        <v>646</v>
      </c>
      <c r="B482" s="4" t="s">
        <v>646</v>
      </c>
      <c r="C482" s="4">
        <v>1975.0</v>
      </c>
      <c r="D482" s="4"/>
      <c r="E482" s="4" t="b">
        <v>0</v>
      </c>
      <c r="F482" s="4" t="b">
        <v>1</v>
      </c>
      <c r="G482" s="4">
        <v>200.0</v>
      </c>
      <c r="H482" s="4">
        <v>0.0</v>
      </c>
      <c r="I482" s="4">
        <v>745.0</v>
      </c>
      <c r="J482" s="4">
        <v>180.0</v>
      </c>
      <c r="K482" s="4">
        <v>274.0</v>
      </c>
      <c r="L482" s="4">
        <v>5.0</v>
      </c>
      <c r="M482" s="5">
        <f t="shared" si="1"/>
        <v>200</v>
      </c>
      <c r="N482" s="5">
        <f t="shared" si="2"/>
        <v>24.63743863</v>
      </c>
      <c r="O482" s="6">
        <f t="shared" si="3"/>
        <v>2.002734047</v>
      </c>
      <c r="P482" s="7">
        <f>0.2*(8.17*POW(I482*L482,0.46))+0.8*(0.146*POW(I482*K482,0.639))</f>
        <v>360.4921284</v>
      </c>
      <c r="Q482" s="8">
        <f t="shared" si="5"/>
        <v>1.05</v>
      </c>
      <c r="R482" s="8">
        <f t="shared" si="6"/>
        <v>739.0088633</v>
      </c>
      <c r="S482" s="8">
        <f t="shared" si="7"/>
        <v>4.105604796</v>
      </c>
      <c r="T482" s="9">
        <f t="shared" si="8"/>
        <v>1.802460642</v>
      </c>
    </row>
    <row r="483" hidden="1">
      <c r="A483" s="10" t="s">
        <v>569</v>
      </c>
      <c r="B483" s="10" t="s">
        <v>518</v>
      </c>
      <c r="C483" s="10">
        <v>1988.0</v>
      </c>
      <c r="D483" s="10" t="b">
        <v>1</v>
      </c>
      <c r="E483" s="10" t="b">
        <v>1</v>
      </c>
      <c r="F483" s="10" t="b">
        <v>0</v>
      </c>
      <c r="G483" s="10">
        <v>6077.0</v>
      </c>
      <c r="H483" s="10">
        <v>0.0</v>
      </c>
      <c r="I483" s="10">
        <v>3527.0</v>
      </c>
      <c r="J483" s="10">
        <v>2173.6</v>
      </c>
      <c r="K483" s="10">
        <v>453.5</v>
      </c>
      <c r="L483" s="10">
        <v>21.55</v>
      </c>
      <c r="M483" s="11">
        <f t="shared" si="1"/>
        <v>6077</v>
      </c>
      <c r="N483" s="11">
        <f t="shared" si="2"/>
        <v>62.84250508</v>
      </c>
      <c r="O483" s="12">
        <f t="shared" si="3"/>
        <v>2.646566142</v>
      </c>
      <c r="P483" s="13">
        <f t="shared" ref="P483:P519" si="56">0.9*(0.00015*I483*K483*L483+797)+0.1*(43.1*POW(I483,0.549))</f>
        <v>5752.576167</v>
      </c>
      <c r="Q483" s="14">
        <f t="shared" si="5"/>
        <v>4</v>
      </c>
      <c r="R483" s="14">
        <f t="shared" si="6"/>
        <v>28762.88083</v>
      </c>
      <c r="S483" s="14">
        <f t="shared" si="7"/>
        <v>13.23283071</v>
      </c>
      <c r="T483" s="15">
        <f t="shared" si="8"/>
        <v>0.9466144754</v>
      </c>
    </row>
    <row r="484" hidden="1">
      <c r="A484" s="4" t="s">
        <v>519</v>
      </c>
      <c r="B484" s="4" t="s">
        <v>518</v>
      </c>
      <c r="C484" s="4">
        <v>1981.0</v>
      </c>
      <c r="D484" s="4" t="b">
        <v>1</v>
      </c>
      <c r="E484" s="4" t="b">
        <v>1</v>
      </c>
      <c r="F484" s="4" t="b">
        <v>0</v>
      </c>
      <c r="G484" s="4">
        <v>6077.0</v>
      </c>
      <c r="H484" s="4">
        <v>1000.0</v>
      </c>
      <c r="I484" s="4">
        <v>3440.0</v>
      </c>
      <c r="J484" s="4">
        <v>2066.0</v>
      </c>
      <c r="K484" s="4">
        <v>450.0</v>
      </c>
      <c r="L484" s="4">
        <v>20.48</v>
      </c>
      <c r="M484" s="5">
        <f t="shared" si="1"/>
        <v>7077</v>
      </c>
      <c r="N484" s="5">
        <f t="shared" si="2"/>
        <v>61.24225843</v>
      </c>
      <c r="O484" s="6">
        <f t="shared" si="3"/>
        <v>2.601140228</v>
      </c>
      <c r="P484" s="7">
        <f t="shared" si="56"/>
        <v>5373.95571</v>
      </c>
      <c r="Q484" s="8">
        <f t="shared" si="5"/>
        <v>4</v>
      </c>
      <c r="R484" s="8">
        <f t="shared" si="6"/>
        <v>26869.77855</v>
      </c>
      <c r="S484" s="8">
        <f t="shared" si="7"/>
        <v>13.00570114</v>
      </c>
      <c r="T484" s="9">
        <f t="shared" si="8"/>
        <v>0.7593550531</v>
      </c>
    </row>
    <row r="485" hidden="1">
      <c r="A485" s="10" t="s">
        <v>563</v>
      </c>
      <c r="B485" s="10" t="s">
        <v>518</v>
      </c>
      <c r="C485" s="10">
        <v>1988.0</v>
      </c>
      <c r="D485" s="10" t="b">
        <v>1</v>
      </c>
      <c r="E485" s="10" t="b">
        <v>1</v>
      </c>
      <c r="F485" s="10" t="b">
        <v>0</v>
      </c>
      <c r="G485" s="10">
        <v>6077.0</v>
      </c>
      <c r="H485" s="10">
        <v>0.0</v>
      </c>
      <c r="I485" s="10">
        <v>3440.0</v>
      </c>
      <c r="J485" s="10">
        <v>2148.7</v>
      </c>
      <c r="K485" s="10">
        <v>448.3</v>
      </c>
      <c r="L485" s="10">
        <v>21.55</v>
      </c>
      <c r="M485" s="11">
        <f t="shared" si="1"/>
        <v>6077</v>
      </c>
      <c r="N485" s="11">
        <f t="shared" si="2"/>
        <v>63.69372734</v>
      </c>
      <c r="O485" s="12">
        <f t="shared" si="3"/>
        <v>2.597175509</v>
      </c>
      <c r="P485" s="13">
        <f t="shared" si="56"/>
        <v>5580.551016</v>
      </c>
      <c r="Q485" s="14">
        <f t="shared" si="5"/>
        <v>4</v>
      </c>
      <c r="R485" s="14">
        <f t="shared" si="6"/>
        <v>27902.75508</v>
      </c>
      <c r="S485" s="14">
        <f t="shared" si="7"/>
        <v>12.98587755</v>
      </c>
      <c r="T485" s="15">
        <f t="shared" si="8"/>
        <v>0.9183068976</v>
      </c>
    </row>
    <row r="486" hidden="1">
      <c r="A486" s="4" t="s">
        <v>461</v>
      </c>
      <c r="B486" s="4" t="s">
        <v>462</v>
      </c>
      <c r="C486" s="4">
        <v>1974.0</v>
      </c>
      <c r="D486" s="4" t="b">
        <v>1</v>
      </c>
      <c r="E486" s="4" t="b">
        <v>1</v>
      </c>
      <c r="F486" s="4" t="b">
        <v>0</v>
      </c>
      <c r="G486" s="4">
        <v>4300.0</v>
      </c>
      <c r="H486" s="4">
        <v>0.0</v>
      </c>
      <c r="I486" s="4">
        <v>1596.6</v>
      </c>
      <c r="J486" s="4">
        <v>1085.4</v>
      </c>
      <c r="K486" s="4">
        <v>450.0</v>
      </c>
      <c r="L486" s="4">
        <v>18.89</v>
      </c>
      <c r="M486" s="5">
        <f t="shared" si="1"/>
        <v>4300</v>
      </c>
      <c r="N486" s="5">
        <f t="shared" si="2"/>
        <v>69.3223083</v>
      </c>
      <c r="O486" s="6">
        <f t="shared" si="3"/>
        <v>2.57665088</v>
      </c>
      <c r="P486" s="7">
        <f t="shared" si="56"/>
        <v>2796.696865</v>
      </c>
      <c r="Q486" s="8">
        <f t="shared" si="5"/>
        <v>4</v>
      </c>
      <c r="R486" s="8">
        <f t="shared" si="6"/>
        <v>13983.48433</v>
      </c>
      <c r="S486" s="8">
        <f t="shared" si="7"/>
        <v>12.8832544</v>
      </c>
      <c r="T486" s="9">
        <f t="shared" si="8"/>
        <v>0.6503946199</v>
      </c>
    </row>
    <row r="487" hidden="1">
      <c r="A487" s="10" t="s">
        <v>612</v>
      </c>
      <c r="B487" s="10" t="s">
        <v>518</v>
      </c>
      <c r="C487" s="10">
        <v>1997.0</v>
      </c>
      <c r="D487" s="10" t="b">
        <v>1</v>
      </c>
      <c r="E487" s="10" t="b">
        <v>1</v>
      </c>
      <c r="F487" s="10" t="b">
        <v>0</v>
      </c>
      <c r="G487" s="10">
        <v>6077.0</v>
      </c>
      <c r="H487" s="10">
        <v>0.0</v>
      </c>
      <c r="I487" s="10">
        <v>3753.0</v>
      </c>
      <c r="J487" s="10">
        <v>2278.1</v>
      </c>
      <c r="K487" s="10">
        <v>452.3</v>
      </c>
      <c r="L487" s="10">
        <v>20.74</v>
      </c>
      <c r="M487" s="11">
        <f t="shared" si="1"/>
        <v>6077</v>
      </c>
      <c r="N487" s="11">
        <f t="shared" si="2"/>
        <v>61.8975619</v>
      </c>
      <c r="O487" s="12">
        <f t="shared" si="3"/>
        <v>2.57463424</v>
      </c>
      <c r="P487" s="13">
        <f t="shared" si="56"/>
        <v>5865.274263</v>
      </c>
      <c r="Q487" s="14">
        <f t="shared" si="5"/>
        <v>4</v>
      </c>
      <c r="R487" s="14">
        <f t="shared" si="6"/>
        <v>29326.37132</v>
      </c>
      <c r="S487" s="14">
        <f t="shared" si="7"/>
        <v>12.8731712</v>
      </c>
      <c r="T487" s="15">
        <f t="shared" si="8"/>
        <v>0.965159497</v>
      </c>
    </row>
    <row r="488" hidden="1">
      <c r="A488" s="4" t="s">
        <v>517</v>
      </c>
      <c r="B488" s="4" t="s">
        <v>518</v>
      </c>
      <c r="C488" s="4">
        <v>1981.0</v>
      </c>
      <c r="D488" s="4" t="b">
        <v>1</v>
      </c>
      <c r="E488" s="4" t="b">
        <v>1</v>
      </c>
      <c r="F488" s="4" t="b">
        <v>0</v>
      </c>
      <c r="G488" s="4">
        <v>6077.0</v>
      </c>
      <c r="H488" s="4">
        <v>1000.0</v>
      </c>
      <c r="I488" s="4">
        <v>3372.0</v>
      </c>
      <c r="J488" s="4">
        <v>2043.0</v>
      </c>
      <c r="K488" s="4">
        <v>445.0</v>
      </c>
      <c r="L488" s="4">
        <v>20.48</v>
      </c>
      <c r="M488" s="5">
        <f t="shared" si="1"/>
        <v>7077</v>
      </c>
      <c r="N488" s="5">
        <f t="shared" si="2"/>
        <v>61.78173835</v>
      </c>
      <c r="O488" s="6">
        <f t="shared" si="3"/>
        <v>2.564185677</v>
      </c>
      <c r="P488" s="7">
        <f t="shared" si="56"/>
        <v>5238.631338</v>
      </c>
      <c r="Q488" s="8">
        <f t="shared" si="5"/>
        <v>4</v>
      </c>
      <c r="R488" s="8">
        <f t="shared" si="6"/>
        <v>26193.15669</v>
      </c>
      <c r="S488" s="8">
        <f t="shared" si="7"/>
        <v>12.82092839</v>
      </c>
      <c r="T488" s="9">
        <f t="shared" si="8"/>
        <v>0.7402333387</v>
      </c>
    </row>
    <row r="489" hidden="1">
      <c r="A489" s="10" t="s">
        <v>558</v>
      </c>
      <c r="B489" s="10" t="s">
        <v>518</v>
      </c>
      <c r="C489" s="10">
        <v>1988.0</v>
      </c>
      <c r="D489" s="10" t="b">
        <v>1</v>
      </c>
      <c r="E489" s="10" t="b">
        <v>1</v>
      </c>
      <c r="F489" s="10" t="b">
        <v>0</v>
      </c>
      <c r="G489" s="10">
        <v>6077.0</v>
      </c>
      <c r="H489" s="10">
        <v>0.0</v>
      </c>
      <c r="I489" s="10">
        <v>3372.0</v>
      </c>
      <c r="J489" s="10">
        <v>2124.7</v>
      </c>
      <c r="K489" s="10">
        <v>443.3</v>
      </c>
      <c r="L489" s="10">
        <v>21.55</v>
      </c>
      <c r="M489" s="11">
        <f t="shared" si="1"/>
        <v>6077</v>
      </c>
      <c r="N489" s="11">
        <f t="shared" si="2"/>
        <v>64.25240307</v>
      </c>
      <c r="O489" s="12">
        <f t="shared" si="3"/>
        <v>2.559753074</v>
      </c>
      <c r="P489" s="13">
        <f t="shared" si="56"/>
        <v>5438.707357</v>
      </c>
      <c r="Q489" s="14">
        <f t="shared" si="5"/>
        <v>4</v>
      </c>
      <c r="R489" s="14">
        <f t="shared" si="6"/>
        <v>27193.53678</v>
      </c>
      <c r="S489" s="14">
        <f t="shared" si="7"/>
        <v>12.79876537</v>
      </c>
      <c r="T489" s="15">
        <f t="shared" si="8"/>
        <v>0.8949658313</v>
      </c>
    </row>
    <row r="490" hidden="1">
      <c r="A490" s="4" t="s">
        <v>645</v>
      </c>
      <c r="B490" s="4" t="s">
        <v>518</v>
      </c>
      <c r="C490" s="4">
        <v>2001.0</v>
      </c>
      <c r="D490" s="4" t="b">
        <v>1</v>
      </c>
      <c r="E490" s="4" t="b">
        <v>1</v>
      </c>
      <c r="F490" s="4" t="b">
        <v>0</v>
      </c>
      <c r="G490" s="4">
        <v>6077.0</v>
      </c>
      <c r="H490" s="4">
        <v>0.0</v>
      </c>
      <c r="I490" s="4">
        <v>3753.0</v>
      </c>
      <c r="J490" s="4">
        <v>2319.9</v>
      </c>
      <c r="K490" s="4">
        <v>452.3</v>
      </c>
      <c r="L490" s="4">
        <v>21.02</v>
      </c>
      <c r="M490" s="5">
        <f t="shared" si="1"/>
        <v>6077</v>
      </c>
      <c r="N490" s="5">
        <f t="shared" si="2"/>
        <v>63.03329698</v>
      </c>
      <c r="O490" s="6">
        <f t="shared" si="3"/>
        <v>2.555902875</v>
      </c>
      <c r="P490" s="7">
        <f t="shared" si="56"/>
        <v>5929.439079</v>
      </c>
      <c r="Q490" s="8">
        <f t="shared" si="5"/>
        <v>4</v>
      </c>
      <c r="R490" s="8">
        <f t="shared" si="6"/>
        <v>29647.19539</v>
      </c>
      <c r="S490" s="8">
        <f t="shared" si="7"/>
        <v>12.77951437</v>
      </c>
      <c r="T490" s="9">
        <f t="shared" si="8"/>
        <v>0.9757181305</v>
      </c>
    </row>
    <row r="491" hidden="1">
      <c r="A491" s="10" t="s">
        <v>610</v>
      </c>
      <c r="B491" s="10" t="s">
        <v>518</v>
      </c>
      <c r="C491" s="10">
        <v>1997.0</v>
      </c>
      <c r="D491" s="10" t="b">
        <v>1</v>
      </c>
      <c r="E491" s="10" t="b">
        <v>1</v>
      </c>
      <c r="F491" s="10" t="b">
        <v>0</v>
      </c>
      <c r="G491" s="10">
        <v>6077.0</v>
      </c>
      <c r="H491" s="10">
        <v>0.0</v>
      </c>
      <c r="I491" s="10">
        <v>3664.0</v>
      </c>
      <c r="J491" s="10">
        <v>2251.9</v>
      </c>
      <c r="K491" s="10">
        <v>447.1</v>
      </c>
      <c r="L491" s="10">
        <v>20.74</v>
      </c>
      <c r="M491" s="11">
        <f t="shared" si="1"/>
        <v>6077</v>
      </c>
      <c r="N491" s="11">
        <f t="shared" si="2"/>
        <v>62.67191412</v>
      </c>
      <c r="O491" s="12">
        <f t="shared" si="3"/>
        <v>2.528551999</v>
      </c>
      <c r="P491" s="13">
        <f t="shared" si="56"/>
        <v>5694.046247</v>
      </c>
      <c r="Q491" s="14">
        <f t="shared" si="5"/>
        <v>4</v>
      </c>
      <c r="R491" s="14">
        <f t="shared" si="6"/>
        <v>28470.23124</v>
      </c>
      <c r="S491" s="14">
        <f t="shared" si="7"/>
        <v>12.64276</v>
      </c>
      <c r="T491" s="15">
        <f t="shared" si="8"/>
        <v>0.9369830915</v>
      </c>
    </row>
    <row r="492" hidden="1">
      <c r="A492" s="4" t="s">
        <v>619</v>
      </c>
      <c r="B492" s="4" t="s">
        <v>537</v>
      </c>
      <c r="C492" s="4">
        <v>1998.0</v>
      </c>
      <c r="D492" s="4" t="b">
        <v>1</v>
      </c>
      <c r="E492" s="4" t="b">
        <v>1</v>
      </c>
      <c r="F492" s="4" t="b">
        <v>0</v>
      </c>
      <c r="G492" s="4">
        <v>5000.0</v>
      </c>
      <c r="H492" s="17"/>
      <c r="I492" s="4">
        <v>3449.0</v>
      </c>
      <c r="J492" s="4">
        <v>2313.0</v>
      </c>
      <c r="K492" s="4">
        <v>460.7</v>
      </c>
      <c r="L492" s="4">
        <v>22.06</v>
      </c>
      <c r="M492" s="5">
        <f t="shared" si="1"/>
        <v>5000</v>
      </c>
      <c r="N492" s="5">
        <f t="shared" si="2"/>
        <v>68.38514334</v>
      </c>
      <c r="O492" s="6">
        <f t="shared" si="3"/>
        <v>2.519088165</v>
      </c>
      <c r="P492" s="7">
        <f t="shared" si="56"/>
        <v>5826.650926</v>
      </c>
      <c r="Q492" s="8">
        <f t="shared" si="5"/>
        <v>4</v>
      </c>
      <c r="R492" s="8">
        <f t="shared" si="6"/>
        <v>29133.25463</v>
      </c>
      <c r="S492" s="8">
        <f t="shared" si="7"/>
        <v>12.59544083</v>
      </c>
      <c r="T492" s="9">
        <f t="shared" si="8"/>
        <v>1.165330185</v>
      </c>
    </row>
    <row r="493" hidden="1">
      <c r="A493" s="10" t="s">
        <v>643</v>
      </c>
      <c r="B493" s="10" t="s">
        <v>518</v>
      </c>
      <c r="C493" s="10">
        <v>2001.0</v>
      </c>
      <c r="D493" s="10" t="b">
        <v>1</v>
      </c>
      <c r="E493" s="10" t="b">
        <v>1</v>
      </c>
      <c r="F493" s="10" t="b">
        <v>0</v>
      </c>
      <c r="G493" s="10">
        <v>6077.0</v>
      </c>
      <c r="H493" s="10">
        <v>0.0</v>
      </c>
      <c r="I493" s="10">
        <v>3664.0</v>
      </c>
      <c r="J493" s="10">
        <v>2293.2</v>
      </c>
      <c r="K493" s="10">
        <v>447.1</v>
      </c>
      <c r="L493" s="10">
        <v>21.02</v>
      </c>
      <c r="M493" s="11">
        <f t="shared" si="1"/>
        <v>6077</v>
      </c>
      <c r="N493" s="11">
        <f t="shared" si="2"/>
        <v>63.82132131</v>
      </c>
      <c r="O493" s="12">
        <f t="shared" si="3"/>
        <v>2.510016239</v>
      </c>
      <c r="P493" s="13">
        <f t="shared" si="56"/>
        <v>5755.969239</v>
      </c>
      <c r="Q493" s="14">
        <f t="shared" si="5"/>
        <v>4</v>
      </c>
      <c r="R493" s="14">
        <f t="shared" si="6"/>
        <v>28779.8462</v>
      </c>
      <c r="S493" s="14">
        <f t="shared" si="7"/>
        <v>12.5500812</v>
      </c>
      <c r="T493" s="15">
        <f t="shared" si="8"/>
        <v>0.947172822</v>
      </c>
    </row>
    <row r="494" hidden="1">
      <c r="A494" s="4" t="s">
        <v>737</v>
      </c>
      <c r="B494" s="4" t="s">
        <v>738</v>
      </c>
      <c r="C494" s="4">
        <v>2016.0</v>
      </c>
      <c r="D494" s="4" t="b">
        <v>1</v>
      </c>
      <c r="E494" s="4" t="b">
        <v>1</v>
      </c>
      <c r="F494" s="4" t="b">
        <v>0</v>
      </c>
      <c r="G494" s="4">
        <v>1600.0</v>
      </c>
      <c r="H494" s="4">
        <v>0.0</v>
      </c>
      <c r="I494" s="4">
        <v>1375.0</v>
      </c>
      <c r="J494" s="4">
        <v>700.0</v>
      </c>
      <c r="K494" s="4">
        <v>426.0</v>
      </c>
      <c r="L494" s="4">
        <v>10.2</v>
      </c>
      <c r="M494" s="5">
        <f t="shared" si="1"/>
        <v>1600</v>
      </c>
      <c r="N494" s="5">
        <f t="shared" si="2"/>
        <v>51.91282524</v>
      </c>
      <c r="O494" s="6">
        <f t="shared" si="3"/>
        <v>2.502285703</v>
      </c>
      <c r="P494" s="7">
        <f t="shared" si="56"/>
        <v>1751.599992</v>
      </c>
      <c r="Q494" s="8">
        <f t="shared" si="5"/>
        <v>4</v>
      </c>
      <c r="R494" s="8">
        <f t="shared" si="6"/>
        <v>8757.999961</v>
      </c>
      <c r="S494" s="8">
        <f t="shared" si="7"/>
        <v>12.51142852</v>
      </c>
      <c r="T494" s="9">
        <f t="shared" si="8"/>
        <v>1.094749995</v>
      </c>
    </row>
    <row r="495" hidden="1">
      <c r="A495" s="10" t="s">
        <v>609</v>
      </c>
      <c r="B495" s="10" t="s">
        <v>518</v>
      </c>
      <c r="C495" s="10">
        <v>1997.0</v>
      </c>
      <c r="D495" s="10" t="b">
        <v>1</v>
      </c>
      <c r="E495" s="10" t="b">
        <v>1</v>
      </c>
      <c r="F495" s="10" t="b">
        <v>0</v>
      </c>
      <c r="G495" s="10">
        <v>6077.0</v>
      </c>
      <c r="H495" s="10">
        <v>0.0</v>
      </c>
      <c r="I495" s="10">
        <v>3589.0</v>
      </c>
      <c r="J495" s="10">
        <v>2227.2</v>
      </c>
      <c r="K495" s="10">
        <v>442.2</v>
      </c>
      <c r="L495" s="10">
        <v>20.74</v>
      </c>
      <c r="M495" s="11">
        <f t="shared" si="1"/>
        <v>6077</v>
      </c>
      <c r="N495" s="11">
        <f t="shared" si="2"/>
        <v>63.2797978</v>
      </c>
      <c r="O495" s="12">
        <f t="shared" si="3"/>
        <v>2.490353758</v>
      </c>
      <c r="P495" s="13">
        <f t="shared" si="56"/>
        <v>5546.51589</v>
      </c>
      <c r="Q495" s="14">
        <f t="shared" si="5"/>
        <v>4</v>
      </c>
      <c r="R495" s="14">
        <f t="shared" si="6"/>
        <v>27732.57945</v>
      </c>
      <c r="S495" s="14">
        <f t="shared" si="7"/>
        <v>12.45176879</v>
      </c>
      <c r="T495" s="15">
        <f t="shared" si="8"/>
        <v>0.9127062515</v>
      </c>
    </row>
    <row r="496" hidden="1">
      <c r="A496" s="4" t="s">
        <v>642</v>
      </c>
      <c r="B496" s="4" t="s">
        <v>518</v>
      </c>
      <c r="C496" s="4">
        <v>2001.0</v>
      </c>
      <c r="D496" s="4" t="b">
        <v>1</v>
      </c>
      <c r="E496" s="4" t="b">
        <v>1</v>
      </c>
      <c r="F496" s="4" t="b">
        <v>0</v>
      </c>
      <c r="G496" s="4">
        <v>6077.0</v>
      </c>
      <c r="H496" s="4">
        <v>0.0</v>
      </c>
      <c r="I496" s="4">
        <v>3589.0</v>
      </c>
      <c r="J496" s="4">
        <v>2268.1</v>
      </c>
      <c r="K496" s="4">
        <v>442.2</v>
      </c>
      <c r="L496" s="4">
        <v>21.02</v>
      </c>
      <c r="M496" s="5">
        <f t="shared" si="1"/>
        <v>6077</v>
      </c>
      <c r="N496" s="5">
        <f t="shared" si="2"/>
        <v>64.44185946</v>
      </c>
      <c r="O496" s="6">
        <f t="shared" si="3"/>
        <v>2.471895683</v>
      </c>
      <c r="P496" s="7">
        <f t="shared" si="56"/>
        <v>5606.5066</v>
      </c>
      <c r="Q496" s="8">
        <f t="shared" si="5"/>
        <v>4</v>
      </c>
      <c r="R496" s="8">
        <f t="shared" si="6"/>
        <v>28032.533</v>
      </c>
      <c r="S496" s="8">
        <f t="shared" si="7"/>
        <v>12.35947842</v>
      </c>
      <c r="T496" s="9">
        <f t="shared" si="8"/>
        <v>0.9225780154</v>
      </c>
    </row>
    <row r="497" hidden="1">
      <c r="A497" s="10" t="s">
        <v>702</v>
      </c>
      <c r="B497" s="10" t="s">
        <v>703</v>
      </c>
      <c r="C497" s="10">
        <v>2009.0</v>
      </c>
      <c r="D497" s="10" t="b">
        <v>1</v>
      </c>
      <c r="E497" s="10" t="b">
        <v>1</v>
      </c>
      <c r="F497" s="10" t="b">
        <v>0</v>
      </c>
      <c r="G497" s="10">
        <v>5000.0</v>
      </c>
      <c r="H497" s="10">
        <v>0.0</v>
      </c>
      <c r="I497" s="10">
        <v>5800.0</v>
      </c>
      <c r="J497" s="10">
        <v>3300.0</v>
      </c>
      <c r="K497" s="10">
        <v>446.0</v>
      </c>
      <c r="L497" s="10">
        <v>19.31</v>
      </c>
      <c r="M497" s="11">
        <f t="shared" si="1"/>
        <v>5000</v>
      </c>
      <c r="N497" s="11">
        <f t="shared" si="2"/>
        <v>58.01833609</v>
      </c>
      <c r="O497" s="12">
        <f t="shared" si="3"/>
        <v>2.412902675</v>
      </c>
      <c r="P497" s="13">
        <f t="shared" si="56"/>
        <v>7962.578828</v>
      </c>
      <c r="Q497" s="14">
        <f t="shared" si="5"/>
        <v>4</v>
      </c>
      <c r="R497" s="14">
        <f t="shared" si="6"/>
        <v>39812.89414</v>
      </c>
      <c r="S497" s="14">
        <f t="shared" si="7"/>
        <v>12.06451338</v>
      </c>
      <c r="T497" s="15">
        <f t="shared" si="8"/>
        <v>1.592515766</v>
      </c>
    </row>
    <row r="498" hidden="1">
      <c r="A498" s="4" t="s">
        <v>480</v>
      </c>
      <c r="B498" s="4" t="s">
        <v>462</v>
      </c>
      <c r="C498" s="4">
        <v>1976.0</v>
      </c>
      <c r="D498" s="4" t="b">
        <v>1</v>
      </c>
      <c r="E498" s="4" t="b">
        <v>1</v>
      </c>
      <c r="F498" s="4" t="b">
        <v>0</v>
      </c>
      <c r="G498" s="4">
        <v>4300.0</v>
      </c>
      <c r="H498" s="4">
        <v>0.0</v>
      </c>
      <c r="I498" s="4">
        <v>1260.9</v>
      </c>
      <c r="J498" s="4">
        <v>1112.0</v>
      </c>
      <c r="K498" s="4">
        <v>463.0</v>
      </c>
      <c r="L498" s="4">
        <v>20.68</v>
      </c>
      <c r="M498" s="5">
        <f t="shared" si="1"/>
        <v>4300</v>
      </c>
      <c r="N498" s="5">
        <f t="shared" si="2"/>
        <v>89.92976648</v>
      </c>
      <c r="O498" s="6">
        <f t="shared" si="3"/>
        <v>2.306015452</v>
      </c>
      <c r="P498" s="7">
        <f t="shared" si="56"/>
        <v>2564.289182</v>
      </c>
      <c r="Q498" s="8">
        <f t="shared" si="5"/>
        <v>4</v>
      </c>
      <c r="R498" s="8">
        <f t="shared" si="6"/>
        <v>12821.44591</v>
      </c>
      <c r="S498" s="8">
        <f t="shared" si="7"/>
        <v>11.53007726</v>
      </c>
      <c r="T498" s="9">
        <f t="shared" si="8"/>
        <v>0.5963463215</v>
      </c>
    </row>
    <row r="499" hidden="1">
      <c r="A499" s="10" t="s">
        <v>747</v>
      </c>
      <c r="B499" s="10" t="s">
        <v>748</v>
      </c>
      <c r="C499" s="10">
        <v>2020.0</v>
      </c>
      <c r="D499" s="10" t="b">
        <v>1</v>
      </c>
      <c r="E499" s="10" t="b">
        <v>1</v>
      </c>
      <c r="F499" s="10" t="b">
        <v>0</v>
      </c>
      <c r="G499" s="10">
        <v>5000.0</v>
      </c>
      <c r="H499" s="10">
        <v>0.0</v>
      </c>
      <c r="I499" s="10">
        <v>3300.0</v>
      </c>
      <c r="J499" s="10">
        <v>2319.9</v>
      </c>
      <c r="K499" s="10">
        <v>452.3</v>
      </c>
      <c r="L499" s="10">
        <v>20.64</v>
      </c>
      <c r="M499" s="11">
        <f t="shared" si="1"/>
        <v>5000</v>
      </c>
      <c r="N499" s="11">
        <f t="shared" si="2"/>
        <v>71.68604956</v>
      </c>
      <c r="O499" s="12">
        <f t="shared" si="3"/>
        <v>2.260658497</v>
      </c>
      <c r="P499" s="13">
        <f t="shared" si="56"/>
        <v>5244.501646</v>
      </c>
      <c r="Q499" s="14">
        <f t="shared" si="5"/>
        <v>4</v>
      </c>
      <c r="R499" s="14">
        <f t="shared" si="6"/>
        <v>26222.50823</v>
      </c>
      <c r="S499" s="14">
        <f t="shared" si="7"/>
        <v>11.30329248</v>
      </c>
      <c r="T499" s="15">
        <f t="shared" si="8"/>
        <v>1.048900329</v>
      </c>
    </row>
    <row r="500" hidden="1">
      <c r="A500" s="4" t="s">
        <v>641</v>
      </c>
      <c r="B500" s="4" t="s">
        <v>583</v>
      </c>
      <c r="C500" s="4">
        <v>2001.0</v>
      </c>
      <c r="D500" s="4" t="b">
        <v>1</v>
      </c>
      <c r="E500" s="4" t="b">
        <v>1</v>
      </c>
      <c r="F500" s="4" t="b">
        <v>0</v>
      </c>
      <c r="G500" s="4">
        <v>3500.0</v>
      </c>
      <c r="H500" s="4">
        <v>-2000.0</v>
      </c>
      <c r="I500" s="4">
        <v>1715.0</v>
      </c>
      <c r="J500" s="4">
        <v>996.4</v>
      </c>
      <c r="K500" s="4">
        <v>438.0</v>
      </c>
      <c r="L500" s="4">
        <v>12.0</v>
      </c>
      <c r="M500" s="5">
        <f t="shared" si="1"/>
        <v>1500</v>
      </c>
      <c r="N500" s="5">
        <f t="shared" si="2"/>
        <v>59.24461992</v>
      </c>
      <c r="O500" s="6">
        <f t="shared" si="3"/>
        <v>2.199204365</v>
      </c>
      <c r="P500" s="7">
        <f t="shared" si="56"/>
        <v>2191.287229</v>
      </c>
      <c r="Q500" s="8">
        <f t="shared" si="5"/>
        <v>4</v>
      </c>
      <c r="R500" s="8">
        <f t="shared" si="6"/>
        <v>10956.43615</v>
      </c>
      <c r="S500" s="8">
        <f t="shared" si="7"/>
        <v>10.99602183</v>
      </c>
      <c r="T500" s="9">
        <f t="shared" si="8"/>
        <v>1.460858153</v>
      </c>
    </row>
    <row r="501" hidden="1">
      <c r="A501" s="10" t="s">
        <v>696</v>
      </c>
      <c r="B501" s="10" t="s">
        <v>696</v>
      </c>
      <c r="C501" s="10">
        <v>2006.0</v>
      </c>
      <c r="D501" s="10" t="b">
        <v>1</v>
      </c>
      <c r="E501" s="10" t="b">
        <v>1</v>
      </c>
      <c r="F501" s="10" t="b">
        <v>0</v>
      </c>
      <c r="G501" s="10">
        <v>3500.0</v>
      </c>
      <c r="H501" s="10">
        <v>0.0</v>
      </c>
      <c r="I501" s="10">
        <v>3629.0</v>
      </c>
      <c r="J501" s="10">
        <v>2669.0</v>
      </c>
      <c r="K501" s="10">
        <v>454.7</v>
      </c>
      <c r="L501" s="10">
        <v>20.68</v>
      </c>
      <c r="M501" s="11">
        <f t="shared" si="1"/>
        <v>3500</v>
      </c>
      <c r="N501" s="11">
        <f t="shared" si="2"/>
        <v>74.99648841</v>
      </c>
      <c r="O501" s="12">
        <f t="shared" si="3"/>
        <v>2.140141891</v>
      </c>
      <c r="P501" s="13">
        <f t="shared" si="56"/>
        <v>5712.038708</v>
      </c>
      <c r="Q501" s="14">
        <f t="shared" si="5"/>
        <v>4</v>
      </c>
      <c r="R501" s="14">
        <f t="shared" si="6"/>
        <v>28560.19354</v>
      </c>
      <c r="S501" s="14">
        <f t="shared" si="7"/>
        <v>10.70070946</v>
      </c>
      <c r="T501" s="15">
        <f t="shared" si="8"/>
        <v>1.632011059</v>
      </c>
    </row>
    <row r="502" hidden="1">
      <c r="A502" s="4" t="s">
        <v>689</v>
      </c>
      <c r="B502" s="4" t="s">
        <v>690</v>
      </c>
      <c r="C502" s="4">
        <v>2005.0</v>
      </c>
      <c r="D502" s="4" t="b">
        <v>1</v>
      </c>
      <c r="E502" s="4" t="b">
        <v>1</v>
      </c>
      <c r="F502" s="4" t="b">
        <v>0</v>
      </c>
      <c r="G502" s="4">
        <v>5000.0</v>
      </c>
      <c r="H502" s="4">
        <v>0.0</v>
      </c>
      <c r="I502" s="4">
        <v>2948.0</v>
      </c>
      <c r="J502" s="4">
        <v>2399.5</v>
      </c>
      <c r="K502" s="4">
        <v>450.0</v>
      </c>
      <c r="L502" s="4">
        <v>22.4</v>
      </c>
      <c r="M502" s="5">
        <f t="shared" si="1"/>
        <v>5000</v>
      </c>
      <c r="N502" s="5">
        <f t="shared" si="2"/>
        <v>82.99895</v>
      </c>
      <c r="O502" s="6">
        <f t="shared" si="3"/>
        <v>2.11505533</v>
      </c>
      <c r="P502" s="7">
        <f t="shared" si="56"/>
        <v>5075.075265</v>
      </c>
      <c r="Q502" s="8">
        <f t="shared" si="5"/>
        <v>4</v>
      </c>
      <c r="R502" s="8">
        <f t="shared" si="6"/>
        <v>25375.37633</v>
      </c>
      <c r="S502" s="8">
        <f t="shared" si="7"/>
        <v>10.57527665</v>
      </c>
      <c r="T502" s="9">
        <f t="shared" si="8"/>
        <v>1.015015053</v>
      </c>
    </row>
    <row r="503" hidden="1">
      <c r="A503" s="10" t="s">
        <v>515</v>
      </c>
      <c r="B503" s="10" t="s">
        <v>462</v>
      </c>
      <c r="C503" s="10">
        <v>1981.0</v>
      </c>
      <c r="D503" s="10" t="b">
        <v>1</v>
      </c>
      <c r="E503" s="10" t="b">
        <v>1</v>
      </c>
      <c r="F503" s="10" t="b">
        <v>0</v>
      </c>
      <c r="G503" s="10">
        <v>4300.0</v>
      </c>
      <c r="H503" s="10">
        <v>1200.0</v>
      </c>
      <c r="I503" s="10">
        <v>1632.9</v>
      </c>
      <c r="J503" s="10">
        <v>1556.9</v>
      </c>
      <c r="K503" s="10">
        <v>463.0</v>
      </c>
      <c r="L503" s="10">
        <v>22.75</v>
      </c>
      <c r="M503" s="11">
        <f t="shared" si="1"/>
        <v>5500</v>
      </c>
      <c r="N503" s="11">
        <f t="shared" si="2"/>
        <v>97.22555988</v>
      </c>
      <c r="O503" s="12">
        <f t="shared" si="3"/>
        <v>2.112869035</v>
      </c>
      <c r="P503" s="13">
        <f t="shared" si="56"/>
        <v>3289.525801</v>
      </c>
      <c r="Q503" s="14">
        <f t="shared" si="5"/>
        <v>4</v>
      </c>
      <c r="R503" s="14">
        <f t="shared" si="6"/>
        <v>16447.62901</v>
      </c>
      <c r="S503" s="14">
        <f t="shared" si="7"/>
        <v>10.56434518</v>
      </c>
      <c r="T503" s="15">
        <f t="shared" si="8"/>
        <v>0.5980956002</v>
      </c>
    </row>
    <row r="504" hidden="1">
      <c r="A504" s="4" t="s">
        <v>582</v>
      </c>
      <c r="B504" s="4" t="s">
        <v>583</v>
      </c>
      <c r="C504" s="4">
        <v>1993.0</v>
      </c>
      <c r="D504" s="4" t="b">
        <v>1</v>
      </c>
      <c r="E504" s="4" t="b">
        <v>1</v>
      </c>
      <c r="F504" s="4" t="b">
        <v>0</v>
      </c>
      <c r="G504" s="4">
        <v>3500.0</v>
      </c>
      <c r="H504" s="4">
        <v>0.0</v>
      </c>
      <c r="I504" s="4">
        <v>1720.0</v>
      </c>
      <c r="J504" s="4">
        <v>1096.1</v>
      </c>
      <c r="K504" s="4">
        <v>446.5</v>
      </c>
      <c r="L504" s="4">
        <v>12.7</v>
      </c>
      <c r="M504" s="5">
        <f t="shared" si="1"/>
        <v>3500</v>
      </c>
      <c r="N504" s="5">
        <f t="shared" si="2"/>
        <v>64.98319406</v>
      </c>
      <c r="O504" s="6">
        <f t="shared" si="3"/>
        <v>2.090598272</v>
      </c>
      <c r="P504" s="7">
        <f t="shared" si="56"/>
        <v>2291.504766</v>
      </c>
      <c r="Q504" s="8">
        <f t="shared" si="5"/>
        <v>4</v>
      </c>
      <c r="R504" s="8">
        <f t="shared" si="6"/>
        <v>11457.52383</v>
      </c>
      <c r="S504" s="8">
        <f t="shared" si="7"/>
        <v>10.45299136</v>
      </c>
      <c r="T504" s="9">
        <f t="shared" si="8"/>
        <v>0.6547156474</v>
      </c>
    </row>
    <row r="505" hidden="1">
      <c r="A505" s="10" t="s">
        <v>687</v>
      </c>
      <c r="B505" s="10" t="s">
        <v>583</v>
      </c>
      <c r="C505" s="10">
        <v>2003.0</v>
      </c>
      <c r="D505" s="10" t="b">
        <v>1</v>
      </c>
      <c r="E505" s="10" t="b">
        <v>1</v>
      </c>
      <c r="F505" s="10" t="b">
        <v>0</v>
      </c>
      <c r="G505" s="10">
        <v>3500.0</v>
      </c>
      <c r="H505" s="10">
        <v>-1900.0</v>
      </c>
      <c r="I505" s="10">
        <v>1832.0</v>
      </c>
      <c r="J505" s="10">
        <v>1098.0</v>
      </c>
      <c r="K505" s="10">
        <v>440.0</v>
      </c>
      <c r="L505" s="10">
        <v>12.0</v>
      </c>
      <c r="M505" s="11">
        <f t="shared" si="1"/>
        <v>1600</v>
      </c>
      <c r="N505" s="11">
        <f t="shared" si="2"/>
        <v>61.11617896</v>
      </c>
      <c r="O505" s="12">
        <f t="shared" si="3"/>
        <v>2.08536158</v>
      </c>
      <c r="P505" s="13">
        <f t="shared" si="56"/>
        <v>2289.727015</v>
      </c>
      <c r="Q505" s="14">
        <f t="shared" si="5"/>
        <v>4</v>
      </c>
      <c r="R505" s="14">
        <f t="shared" si="6"/>
        <v>11448.63508</v>
      </c>
      <c r="S505" s="14">
        <f t="shared" si="7"/>
        <v>10.4268079</v>
      </c>
      <c r="T505" s="15">
        <f t="shared" si="8"/>
        <v>1.431079385</v>
      </c>
    </row>
    <row r="506" hidden="1">
      <c r="A506" s="4" t="s">
        <v>807</v>
      </c>
      <c r="B506" s="4" t="s">
        <v>807</v>
      </c>
      <c r="C506" s="21"/>
      <c r="D506" s="4" t="b">
        <v>1</v>
      </c>
      <c r="E506" s="4" t="b">
        <v>0</v>
      </c>
      <c r="F506" s="4" t="b">
        <v>0</v>
      </c>
      <c r="G506" s="4">
        <v>6000.0</v>
      </c>
      <c r="H506" s="4">
        <v>0.0</v>
      </c>
      <c r="I506" s="4">
        <v>2001.6</v>
      </c>
      <c r="J506" s="4">
        <v>2165.7</v>
      </c>
      <c r="K506" s="4">
        <v>457.2</v>
      </c>
      <c r="L506" s="4">
        <v>27.58</v>
      </c>
      <c r="M506" s="5">
        <f t="shared" si="1"/>
        <v>6000</v>
      </c>
      <c r="N506" s="5">
        <f t="shared" si="2"/>
        <v>110.3317044</v>
      </c>
      <c r="O506" s="6">
        <f t="shared" si="3"/>
        <v>2.033737084</v>
      </c>
      <c r="P506" s="7">
        <f t="shared" si="56"/>
        <v>4404.464403</v>
      </c>
      <c r="Q506" s="8">
        <f t="shared" si="5"/>
        <v>1.75</v>
      </c>
      <c r="R506" s="8">
        <f t="shared" si="6"/>
        <v>12112.27711</v>
      </c>
      <c r="S506" s="8">
        <f t="shared" si="7"/>
        <v>5.592776981</v>
      </c>
      <c r="T506" s="9">
        <f t="shared" si="8"/>
        <v>0.7340774005</v>
      </c>
    </row>
    <row r="507" hidden="1">
      <c r="A507" s="10" t="s">
        <v>604</v>
      </c>
      <c r="B507" s="10" t="s">
        <v>462</v>
      </c>
      <c r="C507" s="10">
        <v>1995.0</v>
      </c>
      <c r="D507" s="10" t="b">
        <v>1</v>
      </c>
      <c r="E507" s="10" t="b">
        <v>1</v>
      </c>
      <c r="F507" s="10" t="b">
        <v>0</v>
      </c>
      <c r="G507" s="10">
        <v>4300.0</v>
      </c>
      <c r="H507" s="10">
        <v>1200.0</v>
      </c>
      <c r="I507" s="10">
        <v>1632.9</v>
      </c>
      <c r="J507" s="10">
        <v>1619.2</v>
      </c>
      <c r="K507" s="10">
        <v>463.0</v>
      </c>
      <c r="L507" s="10">
        <v>22.75</v>
      </c>
      <c r="M507" s="11">
        <f t="shared" si="1"/>
        <v>5500</v>
      </c>
      <c r="N507" s="11">
        <f t="shared" si="2"/>
        <v>101.116081</v>
      </c>
      <c r="O507" s="12">
        <f t="shared" si="3"/>
        <v>2.031574729</v>
      </c>
      <c r="P507" s="13">
        <f t="shared" si="56"/>
        <v>3289.525801</v>
      </c>
      <c r="Q507" s="14">
        <f t="shared" si="5"/>
        <v>4</v>
      </c>
      <c r="R507" s="14">
        <f t="shared" si="6"/>
        <v>16447.62901</v>
      </c>
      <c r="S507" s="14">
        <f t="shared" si="7"/>
        <v>10.15787364</v>
      </c>
      <c r="T507" s="15">
        <f t="shared" si="8"/>
        <v>0.5980956002</v>
      </c>
    </row>
    <row r="508" hidden="1">
      <c r="A508" s="4" t="s">
        <v>732</v>
      </c>
      <c r="B508" s="4" t="s">
        <v>732</v>
      </c>
      <c r="C508" s="4">
        <v>2015.0</v>
      </c>
      <c r="D508" s="4" t="b">
        <v>1</v>
      </c>
      <c r="E508" s="4" t="b">
        <v>1</v>
      </c>
      <c r="F508" s="4" t="b">
        <v>0</v>
      </c>
      <c r="G508" s="4">
        <v>3000.0</v>
      </c>
      <c r="H508" s="4">
        <v>0.0</v>
      </c>
      <c r="I508" s="4">
        <v>480.0</v>
      </c>
      <c r="J508" s="4">
        <v>511.3</v>
      </c>
      <c r="K508" s="4">
        <v>360.0</v>
      </c>
      <c r="L508" s="4">
        <v>8.0</v>
      </c>
      <c r="M508" s="5">
        <f t="shared" si="1"/>
        <v>3000</v>
      </c>
      <c r="N508" s="5">
        <f t="shared" si="2"/>
        <v>108.6210205</v>
      </c>
      <c r="O508" s="6">
        <f t="shared" si="3"/>
        <v>2.017814701</v>
      </c>
      <c r="P508" s="7">
        <f t="shared" si="56"/>
        <v>1031.708656</v>
      </c>
      <c r="Q508" s="8">
        <f t="shared" si="5"/>
        <v>4</v>
      </c>
      <c r="R508" s="8">
        <f t="shared" si="6"/>
        <v>5158.543282</v>
      </c>
      <c r="S508" s="8">
        <f t="shared" si="7"/>
        <v>10.0890735</v>
      </c>
      <c r="T508" s="9">
        <f t="shared" si="8"/>
        <v>0.3439028855</v>
      </c>
    </row>
    <row r="509" hidden="1">
      <c r="A509" s="10" t="s">
        <v>701</v>
      </c>
      <c r="B509" s="10" t="s">
        <v>701</v>
      </c>
      <c r="C509" s="10">
        <v>2009.0</v>
      </c>
      <c r="D509" s="10" t="b">
        <v>1</v>
      </c>
      <c r="E509" s="10" t="b">
        <v>1</v>
      </c>
      <c r="F509" s="10" t="b">
        <v>0</v>
      </c>
      <c r="G509" s="10">
        <v>6000.0</v>
      </c>
      <c r="H509" s="10">
        <v>0.0</v>
      </c>
      <c r="I509" s="10">
        <v>6050.0</v>
      </c>
      <c r="J509" s="10">
        <v>4448.0</v>
      </c>
      <c r="K509" s="10">
        <v>454.0</v>
      </c>
      <c r="L509" s="10">
        <v>20.68</v>
      </c>
      <c r="M509" s="11">
        <f t="shared" si="1"/>
        <v>6000</v>
      </c>
      <c r="N509" s="11">
        <f t="shared" si="2"/>
        <v>74.97020995</v>
      </c>
      <c r="O509" s="12">
        <f t="shared" si="3"/>
        <v>2.000714834</v>
      </c>
      <c r="P509" s="13">
        <f t="shared" si="56"/>
        <v>8899.179583</v>
      </c>
      <c r="Q509" s="14">
        <f t="shared" si="5"/>
        <v>4</v>
      </c>
      <c r="R509" s="14">
        <f t="shared" si="6"/>
        <v>44495.89792</v>
      </c>
      <c r="S509" s="14">
        <f t="shared" si="7"/>
        <v>10.00357417</v>
      </c>
      <c r="T509" s="15">
        <f t="shared" si="8"/>
        <v>1.483196597</v>
      </c>
    </row>
    <row r="510" hidden="1">
      <c r="A510" s="4" t="s">
        <v>625</v>
      </c>
      <c r="B510" s="4" t="s">
        <v>626</v>
      </c>
      <c r="C510" s="4">
        <v>1999.0</v>
      </c>
      <c r="D510" s="4" t="b">
        <v>1</v>
      </c>
      <c r="E510" s="4" t="b">
        <v>1</v>
      </c>
      <c r="F510" s="4" t="b">
        <v>0</v>
      </c>
      <c r="G510" s="17"/>
      <c r="H510" s="4">
        <v>0.0</v>
      </c>
      <c r="I510" s="4">
        <v>3500.0</v>
      </c>
      <c r="J510" s="4">
        <v>1169.3</v>
      </c>
      <c r="K510" s="4">
        <v>436.0</v>
      </c>
      <c r="L510" s="4">
        <v>5.91</v>
      </c>
      <c r="M510" s="5">
        <f t="shared" si="1"/>
        <v>0</v>
      </c>
      <c r="N510" s="5">
        <f t="shared" si="2"/>
        <v>34.06726184</v>
      </c>
      <c r="O510" s="6">
        <f t="shared" si="3"/>
        <v>1.979952019</v>
      </c>
      <c r="P510" s="7">
        <f t="shared" si="56"/>
        <v>2315.157895</v>
      </c>
      <c r="Q510" s="8">
        <f t="shared" si="5"/>
        <v>4</v>
      </c>
      <c r="R510" s="8">
        <f t="shared" si="6"/>
        <v>11575.78948</v>
      </c>
      <c r="S510" s="8">
        <f t="shared" si="7"/>
        <v>9.899760093</v>
      </c>
      <c r="T510" s="9" t="str">
        <f t="shared" si="8"/>
        <v>#N/A</v>
      </c>
    </row>
    <row r="511" hidden="1">
      <c r="A511" s="10" t="s">
        <v>539</v>
      </c>
      <c r="B511" s="10" t="s">
        <v>458</v>
      </c>
      <c r="C511" s="10">
        <v>1988.0</v>
      </c>
      <c r="D511" s="10" t="b">
        <v>1</v>
      </c>
      <c r="E511" s="10" t="b">
        <v>1</v>
      </c>
      <c r="F511" s="10" t="b">
        <v>0</v>
      </c>
      <c r="G511" s="10">
        <v>4200.0</v>
      </c>
      <c r="H511" s="10">
        <v>500.0</v>
      </c>
      <c r="I511" s="10">
        <v>1780.0</v>
      </c>
      <c r="J511" s="10">
        <v>1400.7</v>
      </c>
      <c r="K511" s="10">
        <v>458.0</v>
      </c>
      <c r="L511" s="10">
        <v>16.0</v>
      </c>
      <c r="M511" s="11">
        <f t="shared" si="1"/>
        <v>4700</v>
      </c>
      <c r="N511" s="11">
        <f t="shared" si="2"/>
        <v>80.24249974</v>
      </c>
      <c r="O511" s="12">
        <f t="shared" si="3"/>
        <v>1.956603689</v>
      </c>
      <c r="P511" s="13">
        <f t="shared" si="56"/>
        <v>2740.614787</v>
      </c>
      <c r="Q511" s="14">
        <f t="shared" si="5"/>
        <v>4</v>
      </c>
      <c r="R511" s="14">
        <f t="shared" si="6"/>
        <v>13703.07394</v>
      </c>
      <c r="S511" s="14">
        <f t="shared" si="7"/>
        <v>9.783018446</v>
      </c>
      <c r="T511" s="15">
        <f t="shared" si="8"/>
        <v>0.5831095292</v>
      </c>
    </row>
    <row r="512" hidden="1">
      <c r="A512" s="4" t="s">
        <v>546</v>
      </c>
      <c r="B512" s="4" t="s">
        <v>458</v>
      </c>
      <c r="C512" s="4">
        <v>1988.0</v>
      </c>
      <c r="D512" s="4" t="b">
        <v>1</v>
      </c>
      <c r="E512" s="4" t="b">
        <v>1</v>
      </c>
      <c r="F512" s="4" t="b">
        <v>0</v>
      </c>
      <c r="G512" s="4">
        <v>4200.0</v>
      </c>
      <c r="H512" s="4">
        <v>300.0</v>
      </c>
      <c r="I512" s="4">
        <v>1732.96</v>
      </c>
      <c r="J512" s="4">
        <v>1382.35</v>
      </c>
      <c r="K512" s="4">
        <v>452.0</v>
      </c>
      <c r="L512" s="4">
        <v>16.0</v>
      </c>
      <c r="M512" s="5">
        <f t="shared" si="1"/>
        <v>4500</v>
      </c>
      <c r="N512" s="5">
        <f t="shared" si="2"/>
        <v>81.34086782</v>
      </c>
      <c r="O512" s="6">
        <f t="shared" si="3"/>
        <v>1.929894716</v>
      </c>
      <c r="P512" s="7">
        <f t="shared" si="56"/>
        <v>2667.78996</v>
      </c>
      <c r="Q512" s="8">
        <f t="shared" si="5"/>
        <v>4</v>
      </c>
      <c r="R512" s="8">
        <f t="shared" si="6"/>
        <v>13338.9498</v>
      </c>
      <c r="S512" s="8">
        <f t="shared" si="7"/>
        <v>9.649473578</v>
      </c>
      <c r="T512" s="9">
        <f t="shared" si="8"/>
        <v>0.5928422134</v>
      </c>
    </row>
    <row r="513" hidden="1">
      <c r="A513" s="10" t="s">
        <v>535</v>
      </c>
      <c r="B513" s="10" t="s">
        <v>458</v>
      </c>
      <c r="C513" s="10">
        <v>1988.0</v>
      </c>
      <c r="D513" s="10" t="b">
        <v>1</v>
      </c>
      <c r="E513" s="10" t="b">
        <v>1</v>
      </c>
      <c r="F513" s="10" t="b">
        <v>0</v>
      </c>
      <c r="G513" s="10">
        <v>4200.0</v>
      </c>
      <c r="H513" s="10">
        <v>800.0</v>
      </c>
      <c r="I513" s="10">
        <v>1780.0</v>
      </c>
      <c r="J513" s="10">
        <v>1422.44</v>
      </c>
      <c r="K513" s="10">
        <v>458.0</v>
      </c>
      <c r="L513" s="10">
        <v>16.0</v>
      </c>
      <c r="M513" s="11">
        <f t="shared" si="1"/>
        <v>5000</v>
      </c>
      <c r="N513" s="11">
        <f t="shared" si="2"/>
        <v>81.48792841</v>
      </c>
      <c r="O513" s="12">
        <f t="shared" si="3"/>
        <v>1.926699746</v>
      </c>
      <c r="P513" s="13">
        <f t="shared" si="56"/>
        <v>2740.614787</v>
      </c>
      <c r="Q513" s="14">
        <f t="shared" si="5"/>
        <v>4</v>
      </c>
      <c r="R513" s="14">
        <f t="shared" si="6"/>
        <v>13703.07394</v>
      </c>
      <c r="S513" s="14">
        <f t="shared" si="7"/>
        <v>9.633498732</v>
      </c>
      <c r="T513" s="15">
        <f t="shared" si="8"/>
        <v>0.5481229575</v>
      </c>
    </row>
    <row r="514" hidden="1">
      <c r="A514" s="4" t="s">
        <v>538</v>
      </c>
      <c r="B514" s="4" t="s">
        <v>458</v>
      </c>
      <c r="C514" s="4">
        <v>1988.0</v>
      </c>
      <c r="D514" s="4" t="b">
        <v>1</v>
      </c>
      <c r="E514" s="4" t="b">
        <v>1</v>
      </c>
      <c r="F514" s="4" t="b">
        <v>0</v>
      </c>
      <c r="G514" s="4">
        <v>4200.0</v>
      </c>
      <c r="H514" s="4">
        <v>600.0</v>
      </c>
      <c r="I514" s="4">
        <v>1732.96</v>
      </c>
      <c r="J514" s="4">
        <v>1403.81</v>
      </c>
      <c r="K514" s="4">
        <v>452.0</v>
      </c>
      <c r="L514" s="4">
        <v>16.0</v>
      </c>
      <c r="M514" s="5">
        <f t="shared" si="1"/>
        <v>4800</v>
      </c>
      <c r="N514" s="5">
        <f t="shared" si="2"/>
        <v>82.6036269</v>
      </c>
      <c r="O514" s="6">
        <f t="shared" si="3"/>
        <v>1.900392475</v>
      </c>
      <c r="P514" s="7">
        <f t="shared" si="56"/>
        <v>2667.78996</v>
      </c>
      <c r="Q514" s="8">
        <f t="shared" si="5"/>
        <v>4</v>
      </c>
      <c r="R514" s="8">
        <f t="shared" si="6"/>
        <v>13338.9498</v>
      </c>
      <c r="S514" s="8">
        <f t="shared" si="7"/>
        <v>9.501962374</v>
      </c>
      <c r="T514" s="9">
        <f t="shared" si="8"/>
        <v>0.555789575</v>
      </c>
    </row>
    <row r="515" hidden="1">
      <c r="A515" s="10" t="s">
        <v>723</v>
      </c>
      <c r="B515" s="10" t="s">
        <v>724</v>
      </c>
      <c r="C515" s="10">
        <v>2012.0</v>
      </c>
      <c r="D515" s="10" t="b">
        <v>1</v>
      </c>
      <c r="E515" s="10" t="b">
        <v>1</v>
      </c>
      <c r="F515" s="10" t="b">
        <v>0</v>
      </c>
      <c r="G515" s="10">
        <v>3310.0</v>
      </c>
      <c r="H515" s="10">
        <v>0.0</v>
      </c>
      <c r="I515" s="10">
        <v>2470.0</v>
      </c>
      <c r="J515" s="10">
        <v>1307.5</v>
      </c>
      <c r="K515" s="10">
        <v>448.0</v>
      </c>
      <c r="L515" s="10">
        <v>9.22</v>
      </c>
      <c r="M515" s="11">
        <f t="shared" si="1"/>
        <v>3310</v>
      </c>
      <c r="N515" s="11">
        <f t="shared" si="2"/>
        <v>53.97890464</v>
      </c>
      <c r="O515" s="12">
        <f t="shared" si="3"/>
        <v>1.842244898</v>
      </c>
      <c r="P515" s="13">
        <f t="shared" si="56"/>
        <v>2408.735204</v>
      </c>
      <c r="Q515" s="14">
        <f t="shared" si="5"/>
        <v>4</v>
      </c>
      <c r="R515" s="14">
        <f t="shared" si="6"/>
        <v>12043.67602</v>
      </c>
      <c r="S515" s="14">
        <f t="shared" si="7"/>
        <v>9.211224489</v>
      </c>
      <c r="T515" s="15">
        <f t="shared" si="8"/>
        <v>0.7277145631</v>
      </c>
    </row>
    <row r="516" hidden="1">
      <c r="A516" s="4" t="s">
        <v>595</v>
      </c>
      <c r="B516" s="4" t="s">
        <v>595</v>
      </c>
      <c r="C516" s="4">
        <v>1995.0</v>
      </c>
      <c r="D516" s="4" t="b">
        <v>1</v>
      </c>
      <c r="E516" s="4" t="b">
        <v>1</v>
      </c>
      <c r="F516" s="4" t="b">
        <v>0</v>
      </c>
      <c r="G516" s="4">
        <v>5500.0</v>
      </c>
      <c r="H516" s="4">
        <v>0.0</v>
      </c>
      <c r="I516" s="4">
        <v>4524.0</v>
      </c>
      <c r="J516" s="4">
        <v>2891.3</v>
      </c>
      <c r="K516" s="4">
        <v>428.5</v>
      </c>
      <c r="L516" s="4">
        <v>15.51</v>
      </c>
      <c r="M516" s="5">
        <f t="shared" si="1"/>
        <v>5500</v>
      </c>
      <c r="N516" s="5">
        <f t="shared" si="2"/>
        <v>65.17032445</v>
      </c>
      <c r="O516" s="6">
        <f t="shared" si="3"/>
        <v>1.803404529</v>
      </c>
      <c r="P516" s="7">
        <f t="shared" si="56"/>
        <v>5214.183516</v>
      </c>
      <c r="Q516" s="8">
        <f t="shared" si="5"/>
        <v>4</v>
      </c>
      <c r="R516" s="8">
        <f t="shared" si="6"/>
        <v>26070.91758</v>
      </c>
      <c r="S516" s="8">
        <f t="shared" si="7"/>
        <v>9.017022647</v>
      </c>
      <c r="T516" s="9">
        <f t="shared" si="8"/>
        <v>0.9480333665</v>
      </c>
    </row>
    <row r="517" hidden="1">
      <c r="A517" s="10" t="s">
        <v>467</v>
      </c>
      <c r="B517" s="10" t="s">
        <v>468</v>
      </c>
      <c r="C517" s="10">
        <v>1977.0</v>
      </c>
      <c r="D517" s="10" t="b">
        <v>1</v>
      </c>
      <c r="E517" s="10" t="b">
        <v>1</v>
      </c>
      <c r="F517" s="10" t="b">
        <v>0</v>
      </c>
      <c r="G517" s="10">
        <v>2235.0</v>
      </c>
      <c r="H517" s="10">
        <v>0.0</v>
      </c>
      <c r="I517" s="10">
        <v>1511.0</v>
      </c>
      <c r="J517" s="10">
        <v>889.3</v>
      </c>
      <c r="K517" s="10">
        <v>442.0</v>
      </c>
      <c r="L517" s="10">
        <v>6.89</v>
      </c>
      <c r="M517" s="11">
        <f t="shared" si="1"/>
        <v>2235</v>
      </c>
      <c r="N517" s="11">
        <f t="shared" si="2"/>
        <v>60.01546165</v>
      </c>
      <c r="O517" s="12">
        <f t="shared" si="3"/>
        <v>1.774807479</v>
      </c>
      <c r="P517" s="13">
        <f t="shared" si="56"/>
        <v>1578.336291</v>
      </c>
      <c r="Q517" s="14">
        <f t="shared" si="5"/>
        <v>4</v>
      </c>
      <c r="R517" s="14">
        <f t="shared" si="6"/>
        <v>7891.681457</v>
      </c>
      <c r="S517" s="14">
        <f t="shared" si="7"/>
        <v>8.874037397</v>
      </c>
      <c r="T517" s="15">
        <f t="shared" si="8"/>
        <v>0.7061907344</v>
      </c>
    </row>
    <row r="518" hidden="1">
      <c r="A518" s="4" t="s">
        <v>314</v>
      </c>
      <c r="B518" s="4" t="s">
        <v>315</v>
      </c>
      <c r="C518" s="4">
        <v>1963.0</v>
      </c>
      <c r="D518" s="4" t="b">
        <v>1</v>
      </c>
      <c r="E518" s="4" t="b">
        <v>1</v>
      </c>
      <c r="F518" s="4" t="b">
        <v>0</v>
      </c>
      <c r="G518" s="4">
        <v>700.0</v>
      </c>
      <c r="H518" s="4">
        <v>0.0</v>
      </c>
      <c r="I518" s="4">
        <v>839.0</v>
      </c>
      <c r="J518" s="4">
        <v>667.0</v>
      </c>
      <c r="K518" s="4">
        <v>403.0</v>
      </c>
      <c r="L518" s="4">
        <v>5.0</v>
      </c>
      <c r="M518" s="5">
        <f t="shared" si="1"/>
        <v>700</v>
      </c>
      <c r="N518" s="5">
        <f t="shared" si="2"/>
        <v>81.066831</v>
      </c>
      <c r="O518" s="6">
        <f t="shared" si="3"/>
        <v>1.677898207</v>
      </c>
      <c r="P518" s="7">
        <f t="shared" si="56"/>
        <v>1119.158104</v>
      </c>
      <c r="Q518" s="8">
        <f t="shared" si="5"/>
        <v>4</v>
      </c>
      <c r="R518" s="8">
        <f t="shared" si="6"/>
        <v>5595.79052</v>
      </c>
      <c r="S518" s="8">
        <f t="shared" si="7"/>
        <v>8.389491035</v>
      </c>
      <c r="T518" s="9">
        <f t="shared" si="8"/>
        <v>1.598797291</v>
      </c>
    </row>
    <row r="519" hidden="1">
      <c r="A519" s="10" t="s">
        <v>755</v>
      </c>
      <c r="B519" s="10" t="s">
        <v>756</v>
      </c>
      <c r="C519" s="10">
        <v>2022.0</v>
      </c>
      <c r="D519" s="10" t="b">
        <v>1</v>
      </c>
      <c r="E519" s="10" t="b">
        <v>1</v>
      </c>
      <c r="F519" s="10" t="b">
        <v>0</v>
      </c>
      <c r="G519" s="16"/>
      <c r="H519" s="10">
        <v>0.0</v>
      </c>
      <c r="I519" s="10">
        <v>2410.0</v>
      </c>
      <c r="J519" s="10">
        <v>1471.0</v>
      </c>
      <c r="K519" s="10">
        <v>425.0</v>
      </c>
      <c r="L519" s="10">
        <v>10.0</v>
      </c>
      <c r="M519" s="11">
        <f t="shared" si="1"/>
        <v>0</v>
      </c>
      <c r="N519" s="11">
        <f t="shared" si="2"/>
        <v>62.2407695</v>
      </c>
      <c r="O519" s="12">
        <f t="shared" si="3"/>
        <v>1.638290554</v>
      </c>
      <c r="P519" s="13">
        <f t="shared" si="56"/>
        <v>2409.925405</v>
      </c>
      <c r="Q519" s="14">
        <f t="shared" si="5"/>
        <v>4</v>
      </c>
      <c r="R519" s="14">
        <f t="shared" si="6"/>
        <v>12049.62703</v>
      </c>
      <c r="S519" s="14">
        <f t="shared" si="7"/>
        <v>8.191452772</v>
      </c>
      <c r="T519" s="15" t="str">
        <f t="shared" si="8"/>
        <v>#N/A</v>
      </c>
    </row>
    <row r="520">
      <c r="A520" s="4" t="s">
        <v>55</v>
      </c>
      <c r="B520" s="4" t="s">
        <v>36</v>
      </c>
      <c r="C520" s="4">
        <v>1951.0</v>
      </c>
      <c r="D520" s="4"/>
      <c r="E520" s="4" t="b">
        <v>0</v>
      </c>
      <c r="F520" s="4" t="b">
        <v>0</v>
      </c>
      <c r="G520" s="4">
        <v>45.0</v>
      </c>
      <c r="H520" s="4">
        <v>25.0</v>
      </c>
      <c r="I520" s="4">
        <v>12.9</v>
      </c>
      <c r="J520" s="4">
        <v>23.0</v>
      </c>
      <c r="K520" s="4">
        <v>241.3</v>
      </c>
      <c r="L520" s="4">
        <v>2.3</v>
      </c>
      <c r="M520" s="5">
        <f t="shared" si="1"/>
        <v>70</v>
      </c>
      <c r="N520" s="5">
        <f t="shared" si="2"/>
        <v>181.8098669</v>
      </c>
      <c r="O520" s="6">
        <f t="shared" si="3"/>
        <v>5.269936413</v>
      </c>
      <c r="P520" s="7">
        <f t="shared" ref="P520:P521" si="57">0.2*(8.17*POW(I520*L520,0.46))+0.8*(0.252*J520+136)</f>
        <v>121.2085375</v>
      </c>
      <c r="Q520" s="8">
        <f t="shared" si="5"/>
        <v>1.75</v>
      </c>
      <c r="R520" s="8">
        <f t="shared" si="6"/>
        <v>333.3234781</v>
      </c>
      <c r="S520" s="8">
        <f t="shared" si="7"/>
        <v>14.49232514</v>
      </c>
      <c r="T520" s="9">
        <f t="shared" si="8"/>
        <v>1.731550536</v>
      </c>
    </row>
    <row r="521">
      <c r="A521" s="10" t="s">
        <v>364</v>
      </c>
      <c r="B521" s="10" t="s">
        <v>365</v>
      </c>
      <c r="C521" s="10">
        <v>1968.0</v>
      </c>
      <c r="D521" s="10" t="b">
        <v>0</v>
      </c>
      <c r="E521" s="10" t="b">
        <v>0</v>
      </c>
      <c r="F521" s="10" t="b">
        <v>0</v>
      </c>
      <c r="G521" s="16"/>
      <c r="H521" s="10">
        <v>50.0</v>
      </c>
      <c r="I521" s="10">
        <v>68.0</v>
      </c>
      <c r="J521" s="10">
        <v>23.3</v>
      </c>
      <c r="K521" s="10">
        <v>310.0</v>
      </c>
      <c r="L521" s="10">
        <v>0.9</v>
      </c>
      <c r="M521" s="11">
        <f t="shared" si="1"/>
        <v>50</v>
      </c>
      <c r="N521" s="11">
        <f t="shared" si="2"/>
        <v>34.94027602</v>
      </c>
      <c r="O521" s="12">
        <f t="shared" si="3"/>
        <v>5.336501543</v>
      </c>
      <c r="P521" s="13">
        <f t="shared" si="57"/>
        <v>124.3404859</v>
      </c>
      <c r="Q521" s="14">
        <f t="shared" si="5"/>
        <v>1.75</v>
      </c>
      <c r="R521" s="14">
        <f t="shared" si="6"/>
        <v>341.9363363</v>
      </c>
      <c r="S521" s="14">
        <f t="shared" si="7"/>
        <v>14.67537924</v>
      </c>
      <c r="T521" s="15">
        <f t="shared" si="8"/>
        <v>2.486809719</v>
      </c>
    </row>
    <row r="522" hidden="1">
      <c r="A522" s="4" t="s">
        <v>678</v>
      </c>
      <c r="B522" s="4" t="s">
        <v>608</v>
      </c>
      <c r="C522" s="4">
        <v>2002.0</v>
      </c>
      <c r="D522" s="4" t="b">
        <v>1</v>
      </c>
      <c r="E522" s="4" t="b">
        <v>1</v>
      </c>
      <c r="F522" s="4" t="b">
        <v>0</v>
      </c>
      <c r="G522" s="4">
        <v>1600.0</v>
      </c>
      <c r="H522" s="4">
        <v>0.0</v>
      </c>
      <c r="I522" s="4">
        <v>1800.0</v>
      </c>
      <c r="J522" s="4">
        <v>1350.0</v>
      </c>
      <c r="K522" s="4">
        <v>433.0</v>
      </c>
      <c r="L522" s="4">
        <v>11.5</v>
      </c>
      <c r="M522" s="5">
        <f t="shared" si="1"/>
        <v>1600</v>
      </c>
      <c r="N522" s="5">
        <f t="shared" si="2"/>
        <v>76.47871575</v>
      </c>
      <c r="O522" s="6">
        <f t="shared" si="3"/>
        <v>1.623206971</v>
      </c>
      <c r="P522" s="7">
        <f>0.9*(0.00015*I522*K522*L522+797)+0.1*(43.1*POW(I522,0.549))</f>
        <v>2191.329411</v>
      </c>
      <c r="Q522" s="8">
        <f t="shared" si="5"/>
        <v>4</v>
      </c>
      <c r="R522" s="8">
        <f t="shared" si="6"/>
        <v>10956.64705</v>
      </c>
      <c r="S522" s="8">
        <f t="shared" si="7"/>
        <v>8.116034855</v>
      </c>
      <c r="T522" s="9">
        <f t="shared" si="8"/>
        <v>1.369580882</v>
      </c>
    </row>
    <row r="523">
      <c r="A523" s="10" t="s">
        <v>666</v>
      </c>
      <c r="B523" s="10" t="s">
        <v>667</v>
      </c>
      <c r="C523" s="10">
        <v>2017.0</v>
      </c>
      <c r="D523" s="10"/>
      <c r="E523" s="10" t="b">
        <v>1</v>
      </c>
      <c r="F523" s="10" t="b">
        <v>0</v>
      </c>
      <c r="G523" s="10">
        <v>21.0</v>
      </c>
      <c r="H523" s="10">
        <v>0.0</v>
      </c>
      <c r="I523" s="10">
        <v>35.0</v>
      </c>
      <c r="J523" s="10">
        <v>26.19</v>
      </c>
      <c r="K523" s="10">
        <v>317.0</v>
      </c>
      <c r="L523" s="10">
        <v>12.0</v>
      </c>
      <c r="M523" s="11">
        <f t="shared" si="1"/>
        <v>21</v>
      </c>
      <c r="N523" s="11">
        <f t="shared" si="2"/>
        <v>76.30390726</v>
      </c>
      <c r="O523" s="12">
        <f t="shared" si="3"/>
        <v>5.360036564</v>
      </c>
      <c r="P523" s="13">
        <f t="shared" ref="P523:P525" si="58">0.2*(8.17*POW(I523*L523,0.46))+0.8*(0.252*J523+136)</f>
        <v>140.3793576</v>
      </c>
      <c r="Q523" s="14">
        <f t="shared" si="5"/>
        <v>4</v>
      </c>
      <c r="R523" s="14">
        <f t="shared" si="6"/>
        <v>701.896788</v>
      </c>
      <c r="S523" s="14">
        <f t="shared" si="7"/>
        <v>26.80018282</v>
      </c>
      <c r="T523" s="15">
        <f t="shared" si="8"/>
        <v>6.684731315</v>
      </c>
    </row>
    <row r="524">
      <c r="A524" s="4" t="s">
        <v>714</v>
      </c>
      <c r="B524" s="4" t="s">
        <v>715</v>
      </c>
      <c r="C524" s="4">
        <v>2017.0</v>
      </c>
      <c r="D524" s="4"/>
      <c r="E524" s="4" t="b">
        <v>1</v>
      </c>
      <c r="F524" s="4" t="b">
        <v>0</v>
      </c>
      <c r="G524" s="4">
        <v>28.0</v>
      </c>
      <c r="H524" s="4">
        <v>0.0</v>
      </c>
      <c r="I524" s="4">
        <v>40.0</v>
      </c>
      <c r="J524" s="4">
        <v>25.79</v>
      </c>
      <c r="K524" s="4">
        <v>343.0</v>
      </c>
      <c r="L524" s="4">
        <v>12.0</v>
      </c>
      <c r="M524" s="5">
        <f t="shared" si="1"/>
        <v>28</v>
      </c>
      <c r="N524" s="5">
        <f t="shared" si="2"/>
        <v>65.74620264</v>
      </c>
      <c r="O524" s="6">
        <f t="shared" si="3"/>
        <v>5.504644896</v>
      </c>
      <c r="P524" s="7">
        <f t="shared" si="58"/>
        <v>141.9647919</v>
      </c>
      <c r="Q524" s="8">
        <f t="shared" si="5"/>
        <v>4</v>
      </c>
      <c r="R524" s="8">
        <f t="shared" si="6"/>
        <v>709.8239594</v>
      </c>
      <c r="S524" s="8">
        <f t="shared" si="7"/>
        <v>27.52322448</v>
      </c>
      <c r="T524" s="9">
        <f t="shared" si="8"/>
        <v>5.070171138</v>
      </c>
    </row>
    <row r="525">
      <c r="A525" s="10" t="s">
        <v>368</v>
      </c>
      <c r="B525" s="10" t="s">
        <v>365</v>
      </c>
      <c r="C525" s="10">
        <v>1968.0</v>
      </c>
      <c r="D525" s="10" t="b">
        <v>0</v>
      </c>
      <c r="E525" s="10" t="b">
        <v>0</v>
      </c>
      <c r="F525" s="10" t="b">
        <v>0</v>
      </c>
      <c r="G525" s="16"/>
      <c r="H525" s="10">
        <v>0.0</v>
      </c>
      <c r="I525" s="10">
        <v>68.0</v>
      </c>
      <c r="J525" s="10">
        <v>22.56</v>
      </c>
      <c r="K525" s="10">
        <v>297.0</v>
      </c>
      <c r="L525" s="10">
        <v>0.9</v>
      </c>
      <c r="M525" s="11">
        <f t="shared" si="1"/>
        <v>0</v>
      </c>
      <c r="N525" s="11">
        <f t="shared" si="2"/>
        <v>33.83058485</v>
      </c>
      <c r="O525" s="12">
        <f t="shared" si="3"/>
        <v>5.504933597</v>
      </c>
      <c r="P525" s="13">
        <f t="shared" si="58"/>
        <v>124.1913019</v>
      </c>
      <c r="Q525" s="14">
        <f t="shared" si="5"/>
        <v>1.75</v>
      </c>
      <c r="R525" s="14">
        <f t="shared" si="6"/>
        <v>341.5260803</v>
      </c>
      <c r="S525" s="14">
        <f t="shared" si="7"/>
        <v>15.13856739</v>
      </c>
      <c r="T525" s="15" t="str">
        <f t="shared" si="8"/>
        <v>#N/A</v>
      </c>
    </row>
    <row r="526" hidden="1">
      <c r="A526" s="4" t="s">
        <v>706</v>
      </c>
      <c r="B526" s="4" t="s">
        <v>707</v>
      </c>
      <c r="C526" s="4">
        <v>1992.0</v>
      </c>
      <c r="D526" s="4"/>
      <c r="E526" s="4" t="b">
        <v>0</v>
      </c>
      <c r="F526" s="4" t="b">
        <v>1</v>
      </c>
      <c r="G526" s="4">
        <v>0.0</v>
      </c>
      <c r="H526" s="4">
        <v>6780.0</v>
      </c>
      <c r="I526" s="4">
        <v>74818.0</v>
      </c>
      <c r="J526" s="4">
        <v>14819.0</v>
      </c>
      <c r="K526" s="4">
        <v>268.0</v>
      </c>
      <c r="L526" s="4">
        <v>6.24</v>
      </c>
      <c r="M526" s="5">
        <f t="shared" si="1"/>
        <v>6780</v>
      </c>
      <c r="N526" s="5">
        <f t="shared" si="2"/>
        <v>20.19724467</v>
      </c>
      <c r="O526" s="6">
        <f t="shared" si="3"/>
        <v>0.4100307804</v>
      </c>
      <c r="P526" s="7">
        <f t="shared" ref="P526:P529" si="59">0.2*(8.17*POW(I526*L526,0.46))+0.8*(0.146*POW(I526*K526,0.639))</f>
        <v>6076.246135</v>
      </c>
      <c r="Q526" s="8">
        <f t="shared" si="5"/>
        <v>1.05</v>
      </c>
      <c r="R526" s="8">
        <f t="shared" si="6"/>
        <v>12456.30458</v>
      </c>
      <c r="S526" s="8">
        <f t="shared" si="7"/>
        <v>0.8405630998</v>
      </c>
      <c r="T526" s="9">
        <f t="shared" si="8"/>
        <v>0.8962014948</v>
      </c>
    </row>
    <row r="527" hidden="1">
      <c r="A527" s="10" t="s">
        <v>707</v>
      </c>
      <c r="B527" s="10" t="s">
        <v>707</v>
      </c>
      <c r="C527" s="10">
        <v>1981.0</v>
      </c>
      <c r="D527" s="10"/>
      <c r="E527" s="10" t="b">
        <v>0</v>
      </c>
      <c r="F527" s="10" t="b">
        <v>1</v>
      </c>
      <c r="G527" s="10">
        <v>0.0</v>
      </c>
      <c r="H527" s="10">
        <v>6780.0</v>
      </c>
      <c r="I527" s="10">
        <v>87518.0</v>
      </c>
      <c r="J527" s="10">
        <v>14819.0</v>
      </c>
      <c r="K527" s="10">
        <v>268.0</v>
      </c>
      <c r="L527" s="10">
        <v>6.24</v>
      </c>
      <c r="M527" s="11">
        <f t="shared" si="1"/>
        <v>6780</v>
      </c>
      <c r="N527" s="11">
        <f t="shared" si="2"/>
        <v>17.2663618</v>
      </c>
      <c r="O527" s="12">
        <f t="shared" si="3"/>
        <v>0.4518712389</v>
      </c>
      <c r="P527" s="13">
        <f t="shared" si="59"/>
        <v>6696.27989</v>
      </c>
      <c r="Q527" s="14">
        <f t="shared" si="5"/>
        <v>1.05</v>
      </c>
      <c r="R527" s="14">
        <f t="shared" si="6"/>
        <v>13727.37377</v>
      </c>
      <c r="S527" s="14">
        <f t="shared" si="7"/>
        <v>0.9263360398</v>
      </c>
      <c r="T527" s="15">
        <f t="shared" si="8"/>
        <v>0.9876519012</v>
      </c>
    </row>
    <row r="528" hidden="1">
      <c r="A528" s="4" t="s">
        <v>708</v>
      </c>
      <c r="B528" s="4" t="s">
        <v>708</v>
      </c>
      <c r="C528" s="4">
        <v>2012.0</v>
      </c>
      <c r="D528" s="4"/>
      <c r="E528" s="4" t="b">
        <v>0</v>
      </c>
      <c r="F528" s="4" t="b">
        <v>1</v>
      </c>
      <c r="G528" s="4">
        <v>8000.0</v>
      </c>
      <c r="H528" s="4">
        <v>0.0</v>
      </c>
      <c r="I528" s="4">
        <v>85500.0</v>
      </c>
      <c r="J528" s="4">
        <v>15800.0</v>
      </c>
      <c r="K528" s="4">
        <v>266.0</v>
      </c>
      <c r="L528" s="4">
        <v>6.24</v>
      </c>
      <c r="M528" s="5">
        <f t="shared" si="1"/>
        <v>8000</v>
      </c>
      <c r="N528" s="5">
        <f t="shared" si="2"/>
        <v>18.8438785</v>
      </c>
      <c r="O528" s="6">
        <f t="shared" si="3"/>
        <v>0.4159482525</v>
      </c>
      <c r="P528" s="7">
        <f t="shared" si="59"/>
        <v>6571.98239</v>
      </c>
      <c r="Q528" s="8">
        <f t="shared" si="5"/>
        <v>1.05</v>
      </c>
      <c r="R528" s="8">
        <f t="shared" si="6"/>
        <v>13472.5639</v>
      </c>
      <c r="S528" s="8">
        <f t="shared" si="7"/>
        <v>0.8526939176</v>
      </c>
      <c r="T528" s="9">
        <f t="shared" si="8"/>
        <v>0.8214977987</v>
      </c>
    </row>
    <row r="529" hidden="1">
      <c r="A529" s="10" t="s">
        <v>709</v>
      </c>
      <c r="B529" s="10" t="s">
        <v>709</v>
      </c>
      <c r="C529" s="10">
        <v>1965.0</v>
      </c>
      <c r="D529" s="10"/>
      <c r="E529" s="10" t="b">
        <v>0</v>
      </c>
      <c r="F529" s="10" t="b">
        <v>1</v>
      </c>
      <c r="G529" s="10">
        <v>200.0</v>
      </c>
      <c r="H529" s="10">
        <v>0.0</v>
      </c>
      <c r="I529" s="10">
        <v>68.0</v>
      </c>
      <c r="J529" s="10">
        <v>53.0</v>
      </c>
      <c r="K529" s="10">
        <v>274.0</v>
      </c>
      <c r="L529" s="10">
        <v>4.1</v>
      </c>
      <c r="M529" s="11">
        <f t="shared" si="1"/>
        <v>200</v>
      </c>
      <c r="N529" s="11">
        <f t="shared" si="2"/>
        <v>79.47788107</v>
      </c>
      <c r="O529" s="12">
        <f t="shared" si="3"/>
        <v>1.590918451</v>
      </c>
      <c r="P529" s="13">
        <f t="shared" si="59"/>
        <v>84.3186779</v>
      </c>
      <c r="Q529" s="14">
        <f t="shared" si="5"/>
        <v>1.05</v>
      </c>
      <c r="R529" s="14">
        <f t="shared" si="6"/>
        <v>172.8532897</v>
      </c>
      <c r="S529" s="14">
        <f t="shared" si="7"/>
        <v>3.261382824</v>
      </c>
      <c r="T529" s="15">
        <f t="shared" si="8"/>
        <v>0.4215933895</v>
      </c>
    </row>
    <row r="530">
      <c r="A530" s="4" t="s">
        <v>54</v>
      </c>
      <c r="B530" s="4" t="s">
        <v>33</v>
      </c>
      <c r="C530" s="4">
        <v>1951.0</v>
      </c>
      <c r="D530" s="4"/>
      <c r="E530" s="4" t="b">
        <v>0</v>
      </c>
      <c r="F530" s="4" t="b">
        <v>0</v>
      </c>
      <c r="G530" s="4">
        <v>30.0</v>
      </c>
      <c r="H530" s="4">
        <v>15.0</v>
      </c>
      <c r="I530" s="4">
        <v>10.4</v>
      </c>
      <c r="J530" s="4">
        <v>21.28</v>
      </c>
      <c r="K530" s="4">
        <v>231.0</v>
      </c>
      <c r="L530" s="4">
        <v>2.23</v>
      </c>
      <c r="M530" s="5">
        <f t="shared" si="1"/>
        <v>45</v>
      </c>
      <c r="N530" s="5">
        <f t="shared" si="2"/>
        <v>208.6496245</v>
      </c>
      <c r="O530" s="6">
        <f t="shared" si="3"/>
        <v>5.640470844</v>
      </c>
      <c r="P530" s="7">
        <f t="shared" ref="P530:P534" si="60">0.2*(8.17*POW(I530*L530,0.46))+0.8*(0.252*J530+136)</f>
        <v>120.0292196</v>
      </c>
      <c r="Q530" s="8">
        <f t="shared" si="5"/>
        <v>1.75</v>
      </c>
      <c r="R530" s="8">
        <f t="shared" si="6"/>
        <v>330.0803538</v>
      </c>
      <c r="S530" s="8">
        <f t="shared" si="7"/>
        <v>15.51129482</v>
      </c>
      <c r="T530" s="9">
        <f t="shared" si="8"/>
        <v>2.66731599</v>
      </c>
    </row>
    <row r="531">
      <c r="A531" s="10" t="s">
        <v>47</v>
      </c>
      <c r="B531" s="10" t="s">
        <v>36</v>
      </c>
      <c r="C531" s="10">
        <v>1948.0</v>
      </c>
      <c r="D531" s="10"/>
      <c r="E531" s="10" t="b">
        <v>0</v>
      </c>
      <c r="F531" s="10" t="b">
        <v>0</v>
      </c>
      <c r="G531" s="10">
        <v>45.0</v>
      </c>
      <c r="H531" s="10">
        <v>15.0</v>
      </c>
      <c r="I531" s="10">
        <v>14.7</v>
      </c>
      <c r="J531" s="10">
        <v>19.411</v>
      </c>
      <c r="K531" s="10">
        <v>236.4</v>
      </c>
      <c r="L531" s="10">
        <v>2.2</v>
      </c>
      <c r="M531" s="11">
        <f t="shared" si="1"/>
        <v>60</v>
      </c>
      <c r="N531" s="11">
        <f t="shared" si="2"/>
        <v>134.6510976</v>
      </c>
      <c r="O531" s="12">
        <f t="shared" si="3"/>
        <v>6.223235991</v>
      </c>
      <c r="P531" s="13">
        <f t="shared" si="60"/>
        <v>120.7992338</v>
      </c>
      <c r="Q531" s="14">
        <f t="shared" si="5"/>
        <v>1.75</v>
      </c>
      <c r="R531" s="14">
        <f t="shared" si="6"/>
        <v>332.197893</v>
      </c>
      <c r="S531" s="14">
        <f t="shared" si="7"/>
        <v>17.11389897</v>
      </c>
      <c r="T531" s="15">
        <f t="shared" si="8"/>
        <v>2.013320564</v>
      </c>
    </row>
    <row r="532">
      <c r="A532" s="4" t="s">
        <v>387</v>
      </c>
      <c r="B532" s="4" t="s">
        <v>388</v>
      </c>
      <c r="C532" s="4">
        <v>1970.0</v>
      </c>
      <c r="D532" s="4"/>
      <c r="E532" s="4" t="b">
        <v>1</v>
      </c>
      <c r="F532" s="4" t="b">
        <v>0</v>
      </c>
      <c r="G532" s="4">
        <v>450.0</v>
      </c>
      <c r="H532" s="17"/>
      <c r="I532" s="4">
        <v>53.0</v>
      </c>
      <c r="J532" s="4">
        <v>20.104</v>
      </c>
      <c r="K532" s="4">
        <v>314.9</v>
      </c>
      <c r="L532" s="4">
        <v>7.85</v>
      </c>
      <c r="M532" s="5">
        <f t="shared" si="1"/>
        <v>450</v>
      </c>
      <c r="N532" s="5">
        <f t="shared" si="2"/>
        <v>38.67995224</v>
      </c>
      <c r="O532" s="6">
        <f t="shared" si="3"/>
        <v>6.915954698</v>
      </c>
      <c r="P532" s="7">
        <f t="shared" si="60"/>
        <v>139.0383532</v>
      </c>
      <c r="Q532" s="8">
        <f t="shared" si="5"/>
        <v>4</v>
      </c>
      <c r="R532" s="8">
        <f t="shared" si="6"/>
        <v>695.1917662</v>
      </c>
      <c r="S532" s="8">
        <f t="shared" si="7"/>
        <v>34.57977349</v>
      </c>
      <c r="T532" s="9">
        <f t="shared" si="8"/>
        <v>0.3089741183</v>
      </c>
    </row>
    <row r="533">
      <c r="A533" s="10" t="s">
        <v>501</v>
      </c>
      <c r="B533" s="10" t="s">
        <v>502</v>
      </c>
      <c r="C533" s="10">
        <v>1985.0</v>
      </c>
      <c r="D533" s="10"/>
      <c r="E533" s="10" t="b">
        <v>1</v>
      </c>
      <c r="F533" s="10" t="b">
        <v>0</v>
      </c>
      <c r="G533" s="10">
        <v>120.0</v>
      </c>
      <c r="H533" s="10">
        <v>0.0</v>
      </c>
      <c r="I533" s="10">
        <v>40.0</v>
      </c>
      <c r="J533" s="10">
        <v>19.6</v>
      </c>
      <c r="K533" s="10">
        <v>344.0</v>
      </c>
      <c r="L533" s="10">
        <v>7.8</v>
      </c>
      <c r="M533" s="11">
        <f t="shared" si="1"/>
        <v>120</v>
      </c>
      <c r="N533" s="11">
        <f t="shared" si="2"/>
        <v>49.96609429</v>
      </c>
      <c r="O533" s="12">
        <f t="shared" si="3"/>
        <v>6.922947057</v>
      </c>
      <c r="P533" s="13">
        <f t="shared" si="60"/>
        <v>135.6897623</v>
      </c>
      <c r="Q533" s="14">
        <f t="shared" si="5"/>
        <v>4</v>
      </c>
      <c r="R533" s="14">
        <f t="shared" si="6"/>
        <v>678.4488116</v>
      </c>
      <c r="S533" s="14">
        <f t="shared" si="7"/>
        <v>34.61473528</v>
      </c>
      <c r="T533" s="15">
        <f t="shared" si="8"/>
        <v>1.130748019</v>
      </c>
    </row>
    <row r="534">
      <c r="A534" s="4" t="s">
        <v>393</v>
      </c>
      <c r="B534" s="4" t="s">
        <v>394</v>
      </c>
      <c r="C534" s="4">
        <v>1970.0</v>
      </c>
      <c r="D534" s="4"/>
      <c r="E534" s="4" t="b">
        <v>1</v>
      </c>
      <c r="F534" s="4" t="b">
        <v>0</v>
      </c>
      <c r="G534" s="4">
        <v>450.0</v>
      </c>
      <c r="H534" s="17"/>
      <c r="I534" s="4">
        <v>57.0</v>
      </c>
      <c r="J534" s="4">
        <v>20.055</v>
      </c>
      <c r="K534" s="4">
        <v>311.9</v>
      </c>
      <c r="L534" s="4">
        <v>7.85</v>
      </c>
      <c r="M534" s="5">
        <f t="shared" si="1"/>
        <v>450</v>
      </c>
      <c r="N534" s="5">
        <f t="shared" si="2"/>
        <v>35.87790981</v>
      </c>
      <c r="O534" s="6">
        <f t="shared" si="3"/>
        <v>6.976799444</v>
      </c>
      <c r="P534" s="7">
        <f t="shared" si="60"/>
        <v>139.9197129</v>
      </c>
      <c r="Q534" s="8">
        <f t="shared" si="5"/>
        <v>4</v>
      </c>
      <c r="R534" s="8">
        <f t="shared" si="6"/>
        <v>699.5985643</v>
      </c>
      <c r="S534" s="8">
        <f t="shared" si="7"/>
        <v>34.88399722</v>
      </c>
      <c r="T534" s="9">
        <f t="shared" si="8"/>
        <v>0.3109326952</v>
      </c>
    </row>
    <row r="535" hidden="1">
      <c r="A535" s="10" t="s">
        <v>335</v>
      </c>
      <c r="B535" s="10" t="s">
        <v>315</v>
      </c>
      <c r="C535" s="10">
        <v>1966.0</v>
      </c>
      <c r="D535" s="10" t="b">
        <v>1</v>
      </c>
      <c r="E535" s="10" t="b">
        <v>1</v>
      </c>
      <c r="F535" s="10" t="b">
        <v>0</v>
      </c>
      <c r="G535" s="10">
        <v>700.0</v>
      </c>
      <c r="H535" s="10">
        <v>250.0</v>
      </c>
      <c r="I535" s="10">
        <v>1050.0</v>
      </c>
      <c r="J535" s="10">
        <v>778.0</v>
      </c>
      <c r="K535" s="10">
        <v>421.0</v>
      </c>
      <c r="L535" s="10">
        <v>5.48</v>
      </c>
      <c r="M535" s="11">
        <f t="shared" si="1"/>
        <v>950</v>
      </c>
      <c r="N535" s="11">
        <f t="shared" si="2"/>
        <v>75.55611537</v>
      </c>
      <c r="O535" s="12">
        <f t="shared" si="3"/>
        <v>1.594748639</v>
      </c>
      <c r="P535" s="13">
        <f t="shared" ref="P535:P536" si="61">0.9*(0.00015*I535*K535*L535+797)+0.1*(43.1*POW(I535,0.549))</f>
        <v>1240.714441</v>
      </c>
      <c r="Q535" s="14">
        <f t="shared" si="5"/>
        <v>4</v>
      </c>
      <c r="R535" s="14">
        <f t="shared" si="6"/>
        <v>6203.572206</v>
      </c>
      <c r="S535" s="14">
        <f t="shared" si="7"/>
        <v>7.973743195</v>
      </c>
      <c r="T535" s="15">
        <f t="shared" si="8"/>
        <v>1.306015201</v>
      </c>
    </row>
    <row r="536" hidden="1">
      <c r="A536" s="4" t="s">
        <v>457</v>
      </c>
      <c r="B536" s="4" t="s">
        <v>458</v>
      </c>
      <c r="C536" s="4">
        <v>1976.0</v>
      </c>
      <c r="D536" s="4" t="b">
        <v>1</v>
      </c>
      <c r="E536" s="4" t="b">
        <v>1</v>
      </c>
      <c r="F536" s="4" t="b">
        <v>0</v>
      </c>
      <c r="G536" s="4">
        <v>4200.0</v>
      </c>
      <c r="H536" s="4">
        <v>0.0</v>
      </c>
      <c r="I536" s="4">
        <v>1780.0</v>
      </c>
      <c r="J536" s="4">
        <v>1400.7</v>
      </c>
      <c r="K536" s="4">
        <v>451.0</v>
      </c>
      <c r="L536" s="4">
        <v>11.5</v>
      </c>
      <c r="M536" s="5">
        <f t="shared" si="1"/>
        <v>4200</v>
      </c>
      <c r="N536" s="5">
        <f t="shared" si="2"/>
        <v>80.24249974</v>
      </c>
      <c r="O536" s="6">
        <f t="shared" si="3"/>
        <v>1.589214205</v>
      </c>
      <c r="P536" s="7">
        <f t="shared" si="61"/>
        <v>2226.012337</v>
      </c>
      <c r="Q536" s="8">
        <f t="shared" si="5"/>
        <v>4</v>
      </c>
      <c r="R536" s="8">
        <f t="shared" si="6"/>
        <v>11130.06169</v>
      </c>
      <c r="S536" s="8">
        <f t="shared" si="7"/>
        <v>7.946071026</v>
      </c>
      <c r="T536" s="9">
        <f t="shared" si="8"/>
        <v>0.5300029375</v>
      </c>
    </row>
    <row r="537">
      <c r="A537" s="10" t="s">
        <v>514</v>
      </c>
      <c r="B537" s="10" t="s">
        <v>466</v>
      </c>
      <c r="C537" s="10">
        <v>1986.0</v>
      </c>
      <c r="D537" s="10"/>
      <c r="E537" s="10" t="b">
        <v>1</v>
      </c>
      <c r="F537" s="10" t="b">
        <v>0</v>
      </c>
      <c r="G537" s="10">
        <v>50.0</v>
      </c>
      <c r="H537" s="10">
        <v>5.0</v>
      </c>
      <c r="I537" s="10">
        <v>196.0</v>
      </c>
      <c r="J537" s="10">
        <v>20.47</v>
      </c>
      <c r="K537" s="10">
        <v>320.0</v>
      </c>
      <c r="L537" s="10">
        <v>4.1</v>
      </c>
      <c r="M537" s="11">
        <f t="shared" si="1"/>
        <v>55</v>
      </c>
      <c r="N537" s="11">
        <f t="shared" si="2"/>
        <v>10.64979123</v>
      </c>
      <c r="O537" s="12">
        <f t="shared" si="3"/>
        <v>7.248315194</v>
      </c>
      <c r="P537" s="13">
        <f t="shared" ref="P537:P545" si="62">0.2*(8.17*POW(I537*L537,0.46))+0.8*(0.252*J537+136)</f>
        <v>148.373012</v>
      </c>
      <c r="Q537" s="14">
        <f t="shared" si="5"/>
        <v>4</v>
      </c>
      <c r="R537" s="14">
        <f t="shared" si="6"/>
        <v>741.8650602</v>
      </c>
      <c r="S537" s="14">
        <f t="shared" si="7"/>
        <v>36.24157597</v>
      </c>
      <c r="T537" s="15">
        <f t="shared" si="8"/>
        <v>2.697691128</v>
      </c>
    </row>
    <row r="538">
      <c r="A538" s="4" t="s">
        <v>861</v>
      </c>
      <c r="B538" s="4" t="s">
        <v>862</v>
      </c>
      <c r="C538" s="17"/>
      <c r="D538" s="4"/>
      <c r="E538" s="4" t="b">
        <v>1</v>
      </c>
      <c r="F538" s="4" t="b">
        <v>0</v>
      </c>
      <c r="G538" s="17"/>
      <c r="H538" s="17"/>
      <c r="I538" s="4">
        <v>42.0</v>
      </c>
      <c r="J538" s="4">
        <v>18.81</v>
      </c>
      <c r="K538" s="4">
        <v>313.0</v>
      </c>
      <c r="L538" s="4">
        <v>9.22</v>
      </c>
      <c r="M538" s="5">
        <f t="shared" si="1"/>
        <v>0</v>
      </c>
      <c r="N538" s="5">
        <f t="shared" si="2"/>
        <v>45.66871883</v>
      </c>
      <c r="O538" s="6">
        <f t="shared" si="3"/>
        <v>7.332653645</v>
      </c>
      <c r="P538" s="7">
        <f t="shared" si="62"/>
        <v>137.9272151</v>
      </c>
      <c r="Q538" s="8">
        <f t="shared" si="5"/>
        <v>4</v>
      </c>
      <c r="R538" s="8">
        <f t="shared" si="6"/>
        <v>689.6360753</v>
      </c>
      <c r="S538" s="8">
        <f t="shared" si="7"/>
        <v>36.66326822</v>
      </c>
      <c r="T538" s="9" t="str">
        <f t="shared" si="8"/>
        <v>#N/A</v>
      </c>
    </row>
    <row r="539">
      <c r="A539" s="10" t="s">
        <v>465</v>
      </c>
      <c r="B539" s="10" t="s">
        <v>466</v>
      </c>
      <c r="C539" s="10">
        <v>1977.0</v>
      </c>
      <c r="D539" s="10"/>
      <c r="E539" s="10" t="b">
        <v>1</v>
      </c>
      <c r="F539" s="10" t="b">
        <v>0</v>
      </c>
      <c r="G539" s="10">
        <v>50.0</v>
      </c>
      <c r="H539" s="10">
        <v>0.0</v>
      </c>
      <c r="I539" s="10">
        <v>199.0</v>
      </c>
      <c r="J539" s="10">
        <v>20.2</v>
      </c>
      <c r="K539" s="10">
        <v>316.0</v>
      </c>
      <c r="L539" s="10">
        <v>4.1</v>
      </c>
      <c r="M539" s="11">
        <f t="shared" si="1"/>
        <v>50</v>
      </c>
      <c r="N539" s="11">
        <f t="shared" si="2"/>
        <v>10.35088816</v>
      </c>
      <c r="O539" s="12">
        <f t="shared" si="3"/>
        <v>7.354808281</v>
      </c>
      <c r="P539" s="13">
        <f t="shared" si="62"/>
        <v>148.5671273</v>
      </c>
      <c r="Q539" s="14">
        <f t="shared" si="5"/>
        <v>4</v>
      </c>
      <c r="R539" s="14">
        <f t="shared" si="6"/>
        <v>742.8356364</v>
      </c>
      <c r="S539" s="14">
        <f t="shared" si="7"/>
        <v>36.7740414</v>
      </c>
      <c r="T539" s="15">
        <f t="shared" si="8"/>
        <v>2.971342545</v>
      </c>
    </row>
    <row r="540">
      <c r="A540" s="4" t="s">
        <v>601</v>
      </c>
      <c r="B540" s="4" t="s">
        <v>600</v>
      </c>
      <c r="C540" s="4">
        <v>2000.0</v>
      </c>
      <c r="D540" s="4"/>
      <c r="E540" s="4" t="b">
        <v>1</v>
      </c>
      <c r="F540" s="4" t="b">
        <v>0</v>
      </c>
      <c r="G540" s="4">
        <v>600.0</v>
      </c>
      <c r="H540" s="4">
        <v>0.0</v>
      </c>
      <c r="I540" s="4">
        <v>80.0</v>
      </c>
      <c r="J540" s="4">
        <v>20.01</v>
      </c>
      <c r="K540" s="4">
        <v>333.4</v>
      </c>
      <c r="L540" s="4">
        <v>9.6</v>
      </c>
      <c r="M540" s="5">
        <f t="shared" si="1"/>
        <v>600</v>
      </c>
      <c r="N540" s="5">
        <f t="shared" si="2"/>
        <v>25.5056517</v>
      </c>
      <c r="O540" s="6">
        <f t="shared" si="3"/>
        <v>7.373768088</v>
      </c>
      <c r="P540" s="7">
        <f t="shared" si="62"/>
        <v>147.5490994</v>
      </c>
      <c r="Q540" s="8">
        <f t="shared" si="5"/>
        <v>4</v>
      </c>
      <c r="R540" s="8">
        <f t="shared" si="6"/>
        <v>737.7454972</v>
      </c>
      <c r="S540" s="8">
        <f t="shared" si="7"/>
        <v>36.86884044</v>
      </c>
      <c r="T540" s="9">
        <f t="shared" si="8"/>
        <v>0.2459151657</v>
      </c>
    </row>
    <row r="541">
      <c r="A541" s="10" t="s">
        <v>599</v>
      </c>
      <c r="B541" s="10" t="s">
        <v>600</v>
      </c>
      <c r="C541" s="10">
        <v>2000.0</v>
      </c>
      <c r="D541" s="10"/>
      <c r="E541" s="10" t="b">
        <v>1</v>
      </c>
      <c r="F541" s="10" t="b">
        <v>0</v>
      </c>
      <c r="G541" s="10">
        <v>600.0</v>
      </c>
      <c r="H541" s="10">
        <v>0.0</v>
      </c>
      <c r="I541" s="10">
        <v>75.0</v>
      </c>
      <c r="J541" s="10">
        <v>19.61</v>
      </c>
      <c r="K541" s="10">
        <v>327.0</v>
      </c>
      <c r="L541" s="10">
        <v>9.6</v>
      </c>
      <c r="M541" s="11">
        <f t="shared" si="1"/>
        <v>600</v>
      </c>
      <c r="N541" s="11">
        <f t="shared" si="2"/>
        <v>26.66217984</v>
      </c>
      <c r="O541" s="12">
        <f t="shared" si="3"/>
        <v>7.468281272</v>
      </c>
      <c r="P541" s="13">
        <f t="shared" si="62"/>
        <v>146.4529958</v>
      </c>
      <c r="Q541" s="14">
        <f t="shared" si="5"/>
        <v>4</v>
      </c>
      <c r="R541" s="14">
        <f t="shared" si="6"/>
        <v>732.2649788</v>
      </c>
      <c r="S541" s="14">
        <f t="shared" si="7"/>
        <v>37.34140636</v>
      </c>
      <c r="T541" s="15">
        <f t="shared" si="8"/>
        <v>0.2440883263</v>
      </c>
    </row>
    <row r="542">
      <c r="A542" s="4" t="s">
        <v>528</v>
      </c>
      <c r="B542" s="4" t="s">
        <v>529</v>
      </c>
      <c r="C542" s="4">
        <v>1988.0</v>
      </c>
      <c r="D542" s="4"/>
      <c r="E542" s="4" t="b">
        <v>1</v>
      </c>
      <c r="F542" s="4" t="b">
        <v>0</v>
      </c>
      <c r="G542" s="4">
        <v>400.0</v>
      </c>
      <c r="H542" s="4">
        <v>0.0</v>
      </c>
      <c r="I542" s="4">
        <v>58.0</v>
      </c>
      <c r="J542" s="4">
        <v>16.7</v>
      </c>
      <c r="K542" s="4">
        <v>328.0</v>
      </c>
      <c r="L542" s="4">
        <v>2.41</v>
      </c>
      <c r="M542" s="5">
        <f t="shared" si="1"/>
        <v>400</v>
      </c>
      <c r="N542" s="5">
        <f t="shared" si="2"/>
        <v>29.36079432</v>
      </c>
      <c r="O542" s="6">
        <f t="shared" si="3"/>
        <v>7.665950539</v>
      </c>
      <c r="P542" s="7">
        <f t="shared" si="62"/>
        <v>128.021374</v>
      </c>
      <c r="Q542" s="8">
        <f t="shared" si="5"/>
        <v>4</v>
      </c>
      <c r="R542" s="8">
        <f t="shared" si="6"/>
        <v>640.10687</v>
      </c>
      <c r="S542" s="8">
        <f t="shared" si="7"/>
        <v>38.3297527</v>
      </c>
      <c r="T542" s="9">
        <f t="shared" si="8"/>
        <v>0.320053435</v>
      </c>
    </row>
    <row r="543">
      <c r="A543" s="10" t="s">
        <v>597</v>
      </c>
      <c r="B543" s="10" t="s">
        <v>598</v>
      </c>
      <c r="C543" s="10">
        <v>1999.0</v>
      </c>
      <c r="D543" s="10"/>
      <c r="E543" s="10" t="b">
        <v>1</v>
      </c>
      <c r="F543" s="10" t="b">
        <v>0</v>
      </c>
      <c r="G543" s="10">
        <v>500.0</v>
      </c>
      <c r="H543" s="10">
        <v>0.0</v>
      </c>
      <c r="I543" s="10">
        <v>95.0</v>
      </c>
      <c r="J543" s="10">
        <v>19.61</v>
      </c>
      <c r="K543" s="10">
        <v>328.0</v>
      </c>
      <c r="L543" s="10">
        <v>9.8</v>
      </c>
      <c r="M543" s="11">
        <f t="shared" si="1"/>
        <v>500</v>
      </c>
      <c r="N543" s="11">
        <f t="shared" si="2"/>
        <v>21.04908935</v>
      </c>
      <c r="O543" s="12">
        <f t="shared" si="3"/>
        <v>7.683944864</v>
      </c>
      <c r="P543" s="13">
        <f t="shared" si="62"/>
        <v>150.6821588</v>
      </c>
      <c r="Q543" s="14">
        <f t="shared" si="5"/>
        <v>4</v>
      </c>
      <c r="R543" s="14">
        <f t="shared" si="6"/>
        <v>753.4107939</v>
      </c>
      <c r="S543" s="14">
        <f t="shared" si="7"/>
        <v>38.41972432</v>
      </c>
      <c r="T543" s="15">
        <f t="shared" si="8"/>
        <v>0.3013643176</v>
      </c>
    </row>
    <row r="544">
      <c r="A544" s="4" t="s">
        <v>384</v>
      </c>
      <c r="B544" s="4" t="s">
        <v>371</v>
      </c>
      <c r="C544" s="4">
        <v>1969.0</v>
      </c>
      <c r="D544" s="4"/>
      <c r="E544" s="4" t="b">
        <v>1</v>
      </c>
      <c r="F544" s="4" t="b">
        <v>0</v>
      </c>
      <c r="G544" s="4">
        <v>200.0</v>
      </c>
      <c r="H544" s="4">
        <v>0.0</v>
      </c>
      <c r="I544" s="4">
        <v>81.0</v>
      </c>
      <c r="J544" s="4">
        <v>18.89</v>
      </c>
      <c r="K544" s="4">
        <v>314.0</v>
      </c>
      <c r="L544" s="4">
        <v>8.3</v>
      </c>
      <c r="M544" s="5">
        <f t="shared" si="1"/>
        <v>200</v>
      </c>
      <c r="N544" s="5">
        <f t="shared" si="2"/>
        <v>23.78078914</v>
      </c>
      <c r="O544" s="6">
        <f t="shared" si="3"/>
        <v>7.689879572</v>
      </c>
      <c r="P544" s="7">
        <f t="shared" si="62"/>
        <v>145.2618251</v>
      </c>
      <c r="Q544" s="8">
        <f t="shared" si="5"/>
        <v>4</v>
      </c>
      <c r="R544" s="8">
        <f t="shared" si="6"/>
        <v>726.3091256</v>
      </c>
      <c r="S544" s="8">
        <f t="shared" si="7"/>
        <v>38.44939786</v>
      </c>
      <c r="T544" s="9">
        <f t="shared" si="8"/>
        <v>0.7263091256</v>
      </c>
    </row>
    <row r="545">
      <c r="A545" s="10" t="s">
        <v>383</v>
      </c>
      <c r="B545" s="10" t="s">
        <v>383</v>
      </c>
      <c r="C545" s="10">
        <v>1969.0</v>
      </c>
      <c r="D545" s="10"/>
      <c r="E545" s="10" t="b">
        <v>0</v>
      </c>
      <c r="F545" s="10" t="b">
        <v>0</v>
      </c>
      <c r="G545" s="10">
        <v>550.0</v>
      </c>
      <c r="H545" s="10">
        <v>0.0</v>
      </c>
      <c r="I545" s="10">
        <v>79.42</v>
      </c>
      <c r="J545" s="10">
        <v>15.57</v>
      </c>
      <c r="K545" s="10">
        <v>311.0</v>
      </c>
      <c r="L545" s="10">
        <v>0.83</v>
      </c>
      <c r="M545" s="11">
        <f t="shared" si="1"/>
        <v>550</v>
      </c>
      <c r="N545" s="11">
        <f t="shared" si="2"/>
        <v>19.99116267</v>
      </c>
      <c r="O545" s="12">
        <f t="shared" si="3"/>
        <v>7.910018368</v>
      </c>
      <c r="P545" s="13">
        <f t="shared" si="62"/>
        <v>123.158986</v>
      </c>
      <c r="Q545" s="14">
        <f t="shared" si="5"/>
        <v>1.75</v>
      </c>
      <c r="R545" s="14">
        <f t="shared" si="6"/>
        <v>338.6872115</v>
      </c>
      <c r="S545" s="14">
        <f t="shared" si="7"/>
        <v>21.75255051</v>
      </c>
      <c r="T545" s="15">
        <f t="shared" si="8"/>
        <v>0.2239254291</v>
      </c>
    </row>
    <row r="546" hidden="1">
      <c r="A546" s="4" t="s">
        <v>730</v>
      </c>
      <c r="B546" s="4" t="s">
        <v>731</v>
      </c>
      <c r="C546" s="4">
        <v>1967.0</v>
      </c>
      <c r="D546" s="4"/>
      <c r="E546" s="4" t="b">
        <v>0</v>
      </c>
      <c r="F546" s="4" t="b">
        <v>1</v>
      </c>
      <c r="G546" s="17"/>
      <c r="H546" s="4">
        <v>0.0</v>
      </c>
      <c r="I546" s="4">
        <v>104.0</v>
      </c>
      <c r="J546" s="4">
        <v>102.3</v>
      </c>
      <c r="K546" s="4">
        <v>256.0</v>
      </c>
      <c r="L546" s="17"/>
      <c r="M546" s="5">
        <f t="shared" si="1"/>
        <v>0</v>
      </c>
      <c r="N546" s="5">
        <f t="shared" si="2"/>
        <v>100.3047772</v>
      </c>
      <c r="O546" s="6">
        <f t="shared" si="3"/>
        <v>0.767921542</v>
      </c>
      <c r="P546" s="7">
        <f>0.2*(8.17*POW(I546*L546,0.46))+0.8*(0.146*POW(I546*K546,0.639))</f>
        <v>78.55837374</v>
      </c>
      <c r="Q546" s="8">
        <f t="shared" si="5"/>
        <v>1.05</v>
      </c>
      <c r="R546" s="8">
        <f t="shared" si="6"/>
        <v>161.0446662</v>
      </c>
      <c r="S546" s="8">
        <f t="shared" si="7"/>
        <v>1.574239161</v>
      </c>
      <c r="T546" s="9" t="str">
        <f t="shared" si="8"/>
        <v>#N/A</v>
      </c>
    </row>
    <row r="547" hidden="1">
      <c r="A547" s="10" t="s">
        <v>491</v>
      </c>
      <c r="B547" s="10" t="s">
        <v>458</v>
      </c>
      <c r="C547" s="10">
        <v>1981.0</v>
      </c>
      <c r="D547" s="10" t="b">
        <v>1</v>
      </c>
      <c r="E547" s="10" t="b">
        <v>1</v>
      </c>
      <c r="F547" s="10" t="b">
        <v>0</v>
      </c>
      <c r="G547" s="10">
        <v>4200.0</v>
      </c>
      <c r="H547" s="10">
        <v>500.0</v>
      </c>
      <c r="I547" s="10">
        <v>1780.0</v>
      </c>
      <c r="J547" s="10">
        <v>1400.7</v>
      </c>
      <c r="K547" s="10">
        <v>451.0</v>
      </c>
      <c r="L547" s="10">
        <v>11.5</v>
      </c>
      <c r="M547" s="11">
        <f t="shared" si="1"/>
        <v>4700</v>
      </c>
      <c r="N547" s="11">
        <f t="shared" si="2"/>
        <v>80.24249974</v>
      </c>
      <c r="O547" s="12">
        <f t="shared" si="3"/>
        <v>1.589214205</v>
      </c>
      <c r="P547" s="13">
        <f t="shared" ref="P547:P549" si="63">0.9*(0.00015*I547*K547*L547+797)+0.1*(43.1*POW(I547,0.549))</f>
        <v>2226.012337</v>
      </c>
      <c r="Q547" s="14">
        <f t="shared" si="5"/>
        <v>4</v>
      </c>
      <c r="R547" s="14">
        <f t="shared" si="6"/>
        <v>11130.06169</v>
      </c>
      <c r="S547" s="14">
        <f t="shared" si="7"/>
        <v>7.946071026</v>
      </c>
      <c r="T547" s="15">
        <f t="shared" si="8"/>
        <v>0.4736196462</v>
      </c>
    </row>
    <row r="548" hidden="1">
      <c r="A548" s="4" t="s">
        <v>490</v>
      </c>
      <c r="B548" s="4" t="s">
        <v>468</v>
      </c>
      <c r="C548" s="4">
        <v>1981.0</v>
      </c>
      <c r="D548" s="4" t="b">
        <v>1</v>
      </c>
      <c r="E548" s="4" t="b">
        <v>1</v>
      </c>
      <c r="F548" s="4" t="b">
        <v>0</v>
      </c>
      <c r="G548" s="4">
        <v>2235.0</v>
      </c>
      <c r="H548" s="4">
        <v>1000.0</v>
      </c>
      <c r="I548" s="4">
        <v>1511.0</v>
      </c>
      <c r="J548" s="4">
        <v>1111.6</v>
      </c>
      <c r="K548" s="4">
        <v>440.0</v>
      </c>
      <c r="L548" s="4">
        <v>8.96</v>
      </c>
      <c r="M548" s="5">
        <f t="shared" si="1"/>
        <v>3235</v>
      </c>
      <c r="N548" s="5">
        <f t="shared" si="2"/>
        <v>75.01763991</v>
      </c>
      <c r="O548" s="6">
        <f t="shared" si="3"/>
        <v>1.584486251</v>
      </c>
      <c r="P548" s="7">
        <f t="shared" si="63"/>
        <v>1761.314916</v>
      </c>
      <c r="Q548" s="8">
        <f t="shared" si="5"/>
        <v>4</v>
      </c>
      <c r="R548" s="8">
        <f t="shared" si="6"/>
        <v>8806.574581</v>
      </c>
      <c r="S548" s="8">
        <f t="shared" si="7"/>
        <v>7.922431253</v>
      </c>
      <c r="T548" s="9">
        <f t="shared" si="8"/>
        <v>0.5444559246</v>
      </c>
    </row>
    <row r="549" hidden="1">
      <c r="A549" s="10" t="s">
        <v>475</v>
      </c>
      <c r="B549" s="10" t="s">
        <v>458</v>
      </c>
      <c r="C549" s="10">
        <v>1976.0</v>
      </c>
      <c r="D549" s="10" t="b">
        <v>1</v>
      </c>
      <c r="E549" s="10" t="b">
        <v>1</v>
      </c>
      <c r="F549" s="10" t="b">
        <v>0</v>
      </c>
      <c r="G549" s="10">
        <v>4200.0</v>
      </c>
      <c r="H549" s="10">
        <v>-200.0</v>
      </c>
      <c r="I549" s="16">
        <f>1780*0.973574409</f>
        <v>1732.962448</v>
      </c>
      <c r="J549" s="10">
        <v>1382.07</v>
      </c>
      <c r="K549" s="10">
        <v>445.0</v>
      </c>
      <c r="L549" s="10">
        <v>11.5</v>
      </c>
      <c r="M549" s="11">
        <f t="shared" si="1"/>
        <v>4000</v>
      </c>
      <c r="N549" s="11">
        <f t="shared" si="2"/>
        <v>81.32427705</v>
      </c>
      <c r="O549" s="12">
        <f t="shared" si="3"/>
        <v>1.572355541</v>
      </c>
      <c r="P549" s="13">
        <f t="shared" si="63"/>
        <v>2173.105423</v>
      </c>
      <c r="Q549" s="14">
        <f t="shared" si="5"/>
        <v>4</v>
      </c>
      <c r="R549" s="14">
        <f t="shared" si="6"/>
        <v>10865.52711</v>
      </c>
      <c r="S549" s="14">
        <f t="shared" si="7"/>
        <v>7.861777706</v>
      </c>
      <c r="T549" s="15">
        <f t="shared" si="8"/>
        <v>0.5432763557</v>
      </c>
    </row>
    <row r="550" hidden="1">
      <c r="A550" s="4" t="s">
        <v>736</v>
      </c>
      <c r="B550" s="4" t="s">
        <v>736</v>
      </c>
      <c r="C550" s="4">
        <v>1989.0</v>
      </c>
      <c r="D550" s="4"/>
      <c r="E550" s="4" t="b">
        <v>0</v>
      </c>
      <c r="F550" s="4" t="b">
        <v>1</v>
      </c>
      <c r="G550" s="4">
        <v>2500.0</v>
      </c>
      <c r="H550" s="4">
        <v>0.0</v>
      </c>
      <c r="I550" s="4">
        <v>36214.5</v>
      </c>
      <c r="J550" s="4">
        <v>8233.777</v>
      </c>
      <c r="K550" s="4">
        <v>281.0</v>
      </c>
      <c r="L550" s="4">
        <v>5.93</v>
      </c>
      <c r="M550" s="5">
        <f t="shared" si="1"/>
        <v>2500</v>
      </c>
      <c r="N550" s="5">
        <f t="shared" si="2"/>
        <v>23.1844037</v>
      </c>
      <c r="O550" s="6">
        <f t="shared" si="3"/>
        <v>0.4825567731</v>
      </c>
      <c r="P550" s="7">
        <f>0.2*(8.17*POW(I550*L550,0.46))+0.8*(0.146*POW(I550*K550,0.639))</f>
        <v>3973.26486</v>
      </c>
      <c r="Q550" s="8">
        <f t="shared" si="5"/>
        <v>1.05</v>
      </c>
      <c r="R550" s="8">
        <f t="shared" si="6"/>
        <v>8145.192962</v>
      </c>
      <c r="S550" s="8">
        <f t="shared" si="7"/>
        <v>0.9892413849</v>
      </c>
      <c r="T550" s="9">
        <f t="shared" si="8"/>
        <v>1.589305944</v>
      </c>
    </row>
    <row r="551">
      <c r="A551" s="10" t="s">
        <v>396</v>
      </c>
      <c r="B551" s="10" t="s">
        <v>397</v>
      </c>
      <c r="C551" s="10">
        <v>1970.0</v>
      </c>
      <c r="D551" s="10"/>
      <c r="E551" s="10" t="b">
        <v>1</v>
      </c>
      <c r="F551" s="10" t="b">
        <v>0</v>
      </c>
      <c r="G551" s="10">
        <v>200.0</v>
      </c>
      <c r="H551" s="10">
        <v>0.0</v>
      </c>
      <c r="I551" s="10">
        <v>70.0</v>
      </c>
      <c r="J551" s="10">
        <v>18.85</v>
      </c>
      <c r="K551" s="10">
        <v>312.0</v>
      </c>
      <c r="L551" s="10">
        <v>13.32</v>
      </c>
      <c r="M551" s="11">
        <f t="shared" si="1"/>
        <v>200</v>
      </c>
      <c r="N551" s="11">
        <f t="shared" si="2"/>
        <v>27.4595008</v>
      </c>
      <c r="O551" s="12">
        <f t="shared" si="3"/>
        <v>7.987011596</v>
      </c>
      <c r="P551" s="13">
        <f t="shared" ref="P551:P552" si="64">0.2*(8.17*POW(I551*L551,0.46))+0.8*(0.252*J551+136)</f>
        <v>150.5551686</v>
      </c>
      <c r="Q551" s="14">
        <f t="shared" si="5"/>
        <v>4</v>
      </c>
      <c r="R551" s="14">
        <f t="shared" si="6"/>
        <v>752.7758429</v>
      </c>
      <c r="S551" s="14">
        <f t="shared" si="7"/>
        <v>39.93505798</v>
      </c>
      <c r="T551" s="15">
        <f t="shared" si="8"/>
        <v>0.7527758429</v>
      </c>
    </row>
    <row r="552">
      <c r="A552" s="4" t="s">
        <v>414</v>
      </c>
      <c r="B552" s="4" t="s">
        <v>397</v>
      </c>
      <c r="C552" s="4">
        <v>1972.0</v>
      </c>
      <c r="D552" s="4"/>
      <c r="E552" s="4" t="b">
        <v>1</v>
      </c>
      <c r="F552" s="4" t="b">
        <v>0</v>
      </c>
      <c r="G552" s="4">
        <v>200.0</v>
      </c>
      <c r="H552" s="4">
        <v>0.0</v>
      </c>
      <c r="I552" s="4">
        <v>70.0</v>
      </c>
      <c r="J552" s="4">
        <v>18.89</v>
      </c>
      <c r="K552" s="4">
        <v>315.0</v>
      </c>
      <c r="L552" s="4">
        <v>14.9</v>
      </c>
      <c r="M552" s="5">
        <f t="shared" si="1"/>
        <v>200</v>
      </c>
      <c r="N552" s="5">
        <f t="shared" si="2"/>
        <v>27.5177703</v>
      </c>
      <c r="O552" s="6">
        <f t="shared" si="3"/>
        <v>8.076848131</v>
      </c>
      <c r="P552" s="7">
        <f t="shared" si="64"/>
        <v>152.5716612</v>
      </c>
      <c r="Q552" s="8">
        <f t="shared" si="5"/>
        <v>4</v>
      </c>
      <c r="R552" s="8">
        <f t="shared" si="6"/>
        <v>762.8583059</v>
      </c>
      <c r="S552" s="8">
        <f t="shared" si="7"/>
        <v>40.38424065</v>
      </c>
      <c r="T552" s="9">
        <f t="shared" si="8"/>
        <v>0.7628583059</v>
      </c>
    </row>
    <row r="553" hidden="1">
      <c r="A553" s="10" t="s">
        <v>509</v>
      </c>
      <c r="B553" s="10" t="s">
        <v>458</v>
      </c>
      <c r="C553" s="10">
        <v>1981.0</v>
      </c>
      <c r="D553" s="10" t="b">
        <v>1</v>
      </c>
      <c r="E553" s="10" t="b">
        <v>1</v>
      </c>
      <c r="F553" s="10" t="b">
        <v>0</v>
      </c>
      <c r="G553" s="10">
        <v>4200.0</v>
      </c>
      <c r="H553" s="10">
        <v>300.0</v>
      </c>
      <c r="I553" s="10">
        <f>1780*0.973574409</f>
        <v>1732.962448</v>
      </c>
      <c r="J553" s="10">
        <v>1382.07</v>
      </c>
      <c r="K553" s="10">
        <v>445.0</v>
      </c>
      <c r="L553" s="10">
        <v>11.5</v>
      </c>
      <c r="M553" s="11">
        <f t="shared" si="1"/>
        <v>4500</v>
      </c>
      <c r="N553" s="11">
        <f t="shared" si="2"/>
        <v>81.32427705</v>
      </c>
      <c r="O553" s="12">
        <f t="shared" si="3"/>
        <v>1.572355541</v>
      </c>
      <c r="P553" s="13">
        <f t="shared" ref="P553:P571" si="65">0.9*(0.00015*I553*K553*L553+797)+0.1*(43.1*POW(I553,0.549))</f>
        <v>2173.105423</v>
      </c>
      <c r="Q553" s="14">
        <f t="shared" si="5"/>
        <v>4</v>
      </c>
      <c r="R553" s="14">
        <f t="shared" si="6"/>
        <v>10865.52711</v>
      </c>
      <c r="S553" s="14">
        <f t="shared" si="7"/>
        <v>7.861777706</v>
      </c>
      <c r="T553" s="15">
        <f t="shared" si="8"/>
        <v>0.4829123162</v>
      </c>
    </row>
    <row r="554" hidden="1">
      <c r="A554" s="4" t="s">
        <v>333</v>
      </c>
      <c r="B554" s="4" t="s">
        <v>334</v>
      </c>
      <c r="C554" s="4">
        <v>1966.0</v>
      </c>
      <c r="D554" s="4" t="b">
        <v>1</v>
      </c>
      <c r="E554" s="4" t="b">
        <v>1</v>
      </c>
      <c r="F554" s="4" t="b">
        <v>0</v>
      </c>
      <c r="G554" s="4">
        <v>1355.0</v>
      </c>
      <c r="H554" s="4">
        <v>0.0</v>
      </c>
      <c r="I554" s="4">
        <v>1566.708</v>
      </c>
      <c r="J554" s="4">
        <v>889.644</v>
      </c>
      <c r="K554" s="4">
        <v>418.0</v>
      </c>
      <c r="L554" s="4">
        <v>4.94</v>
      </c>
      <c r="M554" s="5">
        <f t="shared" si="1"/>
        <v>1355</v>
      </c>
      <c r="N554" s="5">
        <f t="shared" si="2"/>
        <v>57.90386006</v>
      </c>
      <c r="O554" s="6">
        <f t="shared" si="3"/>
        <v>1.572180687</v>
      </c>
      <c r="P554" s="7">
        <f t="shared" si="65"/>
        <v>1398.681115</v>
      </c>
      <c r="Q554" s="8">
        <f t="shared" si="5"/>
        <v>4</v>
      </c>
      <c r="R554" s="8">
        <f t="shared" si="6"/>
        <v>6993.405576</v>
      </c>
      <c r="S554" s="8">
        <f t="shared" si="7"/>
        <v>7.860903435</v>
      </c>
      <c r="T554" s="9">
        <f t="shared" si="8"/>
        <v>1.032236985</v>
      </c>
    </row>
    <row r="555" hidden="1">
      <c r="A555" s="10" t="s">
        <v>451</v>
      </c>
      <c r="B555" s="10" t="s">
        <v>334</v>
      </c>
      <c r="C555" s="10">
        <v>1975.0</v>
      </c>
      <c r="D555" s="10" t="b">
        <v>1</v>
      </c>
      <c r="E555" s="10" t="b">
        <v>1</v>
      </c>
      <c r="F555" s="10" t="b">
        <v>0</v>
      </c>
      <c r="G555" s="10">
        <v>1355.0</v>
      </c>
      <c r="H555" s="10">
        <v>-339.0</v>
      </c>
      <c r="I555" s="10">
        <v>1723.65</v>
      </c>
      <c r="J555" s="10">
        <v>1178.7783</v>
      </c>
      <c r="K555" s="10">
        <v>436.0</v>
      </c>
      <c r="L555" s="10">
        <v>8.58</v>
      </c>
      <c r="M555" s="11">
        <f t="shared" si="1"/>
        <v>1016</v>
      </c>
      <c r="N555" s="11">
        <f t="shared" si="2"/>
        <v>69.73685728</v>
      </c>
      <c r="O555" s="12">
        <f t="shared" si="3"/>
        <v>1.565670632</v>
      </c>
      <c r="P555" s="13">
        <f t="shared" si="65"/>
        <v>1845.578566</v>
      </c>
      <c r="Q555" s="14">
        <f t="shared" si="5"/>
        <v>4</v>
      </c>
      <c r="R555" s="14">
        <f t="shared" si="6"/>
        <v>9227.892829</v>
      </c>
      <c r="S555" s="14">
        <f t="shared" si="7"/>
        <v>7.828353159</v>
      </c>
      <c r="T555" s="15">
        <f t="shared" si="8"/>
        <v>1.816514336</v>
      </c>
    </row>
    <row r="556" hidden="1">
      <c r="A556" s="4" t="s">
        <v>608</v>
      </c>
      <c r="B556" s="4" t="s">
        <v>608</v>
      </c>
      <c r="C556" s="4">
        <v>1996.0</v>
      </c>
      <c r="D556" s="4" t="b">
        <v>1</v>
      </c>
      <c r="E556" s="4" t="b">
        <v>1</v>
      </c>
      <c r="F556" s="4" t="b">
        <v>0</v>
      </c>
      <c r="G556" s="4">
        <v>1600.0</v>
      </c>
      <c r="H556" s="4">
        <v>0.0</v>
      </c>
      <c r="I556" s="4">
        <v>1296.0</v>
      </c>
      <c r="J556" s="4">
        <v>1145.0</v>
      </c>
      <c r="K556" s="4">
        <v>431.5</v>
      </c>
      <c r="L556" s="4">
        <v>11.0</v>
      </c>
      <c r="M556" s="5">
        <f t="shared" si="1"/>
        <v>1600</v>
      </c>
      <c r="N556" s="5">
        <f t="shared" si="2"/>
        <v>90.09066824</v>
      </c>
      <c r="O556" s="6">
        <f t="shared" si="3"/>
        <v>1.54427179</v>
      </c>
      <c r="P556" s="7">
        <f t="shared" si="65"/>
        <v>1768.1912</v>
      </c>
      <c r="Q556" s="8">
        <f t="shared" si="5"/>
        <v>4</v>
      </c>
      <c r="R556" s="8">
        <f t="shared" si="6"/>
        <v>8840.956</v>
      </c>
      <c r="S556" s="8">
        <f t="shared" si="7"/>
        <v>7.721358952</v>
      </c>
      <c r="T556" s="9">
        <f t="shared" si="8"/>
        <v>1.1051195</v>
      </c>
    </row>
    <row r="557" hidden="1">
      <c r="A557" s="10" t="s">
        <v>437</v>
      </c>
      <c r="B557" s="10" t="s">
        <v>315</v>
      </c>
      <c r="C557" s="10">
        <v>1968.0</v>
      </c>
      <c r="D557" s="10" t="b">
        <v>1</v>
      </c>
      <c r="E557" s="10" t="b">
        <v>1</v>
      </c>
      <c r="F557" s="10" t="b">
        <v>0</v>
      </c>
      <c r="G557" s="10">
        <v>700.0</v>
      </c>
      <c r="H557" s="10">
        <v>350.0</v>
      </c>
      <c r="I557" s="10">
        <v>939.0</v>
      </c>
      <c r="J557" s="10">
        <v>801.0</v>
      </c>
      <c r="K557" s="10">
        <v>409.0</v>
      </c>
      <c r="L557" s="10">
        <v>5.67</v>
      </c>
      <c r="M557" s="11">
        <f t="shared" si="1"/>
        <v>1050</v>
      </c>
      <c r="N557" s="11">
        <f t="shared" si="2"/>
        <v>86.98537638</v>
      </c>
      <c r="O557" s="12">
        <f t="shared" si="3"/>
        <v>1.493100434</v>
      </c>
      <c r="P557" s="13">
        <f t="shared" si="65"/>
        <v>1195.973448</v>
      </c>
      <c r="Q557" s="14">
        <f t="shared" si="5"/>
        <v>4</v>
      </c>
      <c r="R557" s="14">
        <f t="shared" si="6"/>
        <v>5979.867238</v>
      </c>
      <c r="S557" s="14">
        <f t="shared" si="7"/>
        <v>7.46550217</v>
      </c>
      <c r="T557" s="15">
        <f t="shared" si="8"/>
        <v>1.139022331</v>
      </c>
    </row>
    <row r="558" hidden="1">
      <c r="A558" s="4" t="s">
        <v>671</v>
      </c>
      <c r="B558" s="4" t="s">
        <v>672</v>
      </c>
      <c r="C558" s="4">
        <v>2002.0</v>
      </c>
      <c r="D558" s="4" t="b">
        <v>1</v>
      </c>
      <c r="E558" s="4" t="b">
        <v>1</v>
      </c>
      <c r="F558" s="4" t="b">
        <v>0</v>
      </c>
      <c r="G558" s="4">
        <v>2850.0</v>
      </c>
      <c r="H558" s="4">
        <v>0.0</v>
      </c>
      <c r="I558" s="4">
        <v>6600.0</v>
      </c>
      <c r="J558" s="4">
        <v>3313.9</v>
      </c>
      <c r="K558" s="4">
        <v>410.0</v>
      </c>
      <c r="L558" s="4">
        <v>9.73</v>
      </c>
      <c r="M558" s="5">
        <f t="shared" si="1"/>
        <v>2850</v>
      </c>
      <c r="N558" s="5">
        <f t="shared" si="2"/>
        <v>51.20056891</v>
      </c>
      <c r="O558" s="6">
        <f t="shared" si="3"/>
        <v>1.451625162</v>
      </c>
      <c r="P558" s="7">
        <f t="shared" si="65"/>
        <v>4810.540624</v>
      </c>
      <c r="Q558" s="8">
        <f t="shared" si="5"/>
        <v>4</v>
      </c>
      <c r="R558" s="8">
        <f t="shared" si="6"/>
        <v>24052.70312</v>
      </c>
      <c r="S558" s="8">
        <f t="shared" si="7"/>
        <v>7.25812581</v>
      </c>
      <c r="T558" s="9">
        <f t="shared" si="8"/>
        <v>1.687908991</v>
      </c>
    </row>
    <row r="559" hidden="1">
      <c r="A559" s="10" t="s">
        <v>400</v>
      </c>
      <c r="B559" s="10" t="s">
        <v>315</v>
      </c>
      <c r="C559" s="10">
        <v>1970.0</v>
      </c>
      <c r="D559" s="10" t="b">
        <v>1</v>
      </c>
      <c r="E559" s="10" t="b">
        <v>1</v>
      </c>
      <c r="F559" s="10" t="b">
        <v>0</v>
      </c>
      <c r="G559" s="10">
        <v>700.0</v>
      </c>
      <c r="H559" s="10">
        <v>500.0</v>
      </c>
      <c r="I559" s="10">
        <v>1050.0</v>
      </c>
      <c r="J559" s="10">
        <v>889.0</v>
      </c>
      <c r="K559" s="10">
        <v>434.0</v>
      </c>
      <c r="L559" s="10">
        <v>5.67</v>
      </c>
      <c r="M559" s="11">
        <f t="shared" si="1"/>
        <v>1200</v>
      </c>
      <c r="N559" s="11">
        <f t="shared" si="2"/>
        <v>86.33597245</v>
      </c>
      <c r="O559" s="12">
        <f t="shared" si="3"/>
        <v>1.420136576</v>
      </c>
      <c r="P559" s="13">
        <f t="shared" si="65"/>
        <v>1262.501416</v>
      </c>
      <c r="Q559" s="14">
        <f t="shared" si="5"/>
        <v>4</v>
      </c>
      <c r="R559" s="14">
        <f t="shared" si="6"/>
        <v>6312.507081</v>
      </c>
      <c r="S559" s="14">
        <f t="shared" si="7"/>
        <v>7.100682881</v>
      </c>
      <c r="T559" s="15">
        <f t="shared" si="8"/>
        <v>1.052084513</v>
      </c>
    </row>
    <row r="560" hidden="1">
      <c r="A560" s="4" t="s">
        <v>351</v>
      </c>
      <c r="B560" s="4" t="s">
        <v>334</v>
      </c>
      <c r="C560" s="4">
        <v>1967.0</v>
      </c>
      <c r="D560" s="4" t="b">
        <v>1</v>
      </c>
      <c r="E560" s="4" t="b">
        <v>1</v>
      </c>
      <c r="F560" s="4" t="b">
        <v>0</v>
      </c>
      <c r="G560" s="4">
        <v>1355.0</v>
      </c>
      <c r="H560" s="4">
        <v>5.0</v>
      </c>
      <c r="I560" s="4">
        <v>1566.708</v>
      </c>
      <c r="J560" s="4">
        <v>1000.8495</v>
      </c>
      <c r="K560" s="4">
        <v>424.4</v>
      </c>
      <c r="L560" s="4">
        <v>4.94</v>
      </c>
      <c r="M560" s="5">
        <f t="shared" si="1"/>
        <v>1360</v>
      </c>
      <c r="N560" s="5">
        <f t="shared" si="2"/>
        <v>65.14184257</v>
      </c>
      <c r="O560" s="6">
        <f t="shared" si="3"/>
        <v>1.404175229</v>
      </c>
      <c r="P560" s="7">
        <f t="shared" si="65"/>
        <v>1405.368076</v>
      </c>
      <c r="Q560" s="8">
        <f t="shared" si="5"/>
        <v>4</v>
      </c>
      <c r="R560" s="8">
        <f t="shared" si="6"/>
        <v>7026.840378</v>
      </c>
      <c r="S560" s="8">
        <f t="shared" si="7"/>
        <v>7.020876143</v>
      </c>
      <c r="T560" s="9">
        <f t="shared" si="8"/>
        <v>1.033358879</v>
      </c>
    </row>
    <row r="561" hidden="1">
      <c r="A561" s="10" t="s">
        <v>763</v>
      </c>
      <c r="B561" s="10" t="s">
        <v>760</v>
      </c>
      <c r="C561" s="20"/>
      <c r="D561" s="10" t="b">
        <v>1</v>
      </c>
      <c r="E561" s="10" t="b">
        <v>1</v>
      </c>
      <c r="F561" s="10" t="b">
        <v>0</v>
      </c>
      <c r="G561" s="10">
        <v>1300.0</v>
      </c>
      <c r="H561" s="10">
        <v>0.0</v>
      </c>
      <c r="I561" s="10">
        <v>1780.0</v>
      </c>
      <c r="J561" s="10">
        <v>889.644</v>
      </c>
      <c r="K561" s="10">
        <v>422.0</v>
      </c>
      <c r="L561" s="10">
        <v>2.5</v>
      </c>
      <c r="M561" s="11">
        <f t="shared" si="1"/>
        <v>1300</v>
      </c>
      <c r="N561" s="11">
        <f t="shared" si="2"/>
        <v>50.96541618</v>
      </c>
      <c r="O561" s="12">
        <f t="shared" si="3"/>
        <v>1.386186932</v>
      </c>
      <c r="P561" s="13">
        <f t="shared" si="65"/>
        <v>1233.212887</v>
      </c>
      <c r="Q561" s="14">
        <f t="shared" si="5"/>
        <v>4</v>
      </c>
      <c r="R561" s="14">
        <f t="shared" si="6"/>
        <v>6166.064437</v>
      </c>
      <c r="S561" s="14">
        <f t="shared" si="7"/>
        <v>6.930934662</v>
      </c>
      <c r="T561" s="15">
        <f t="shared" si="8"/>
        <v>0.948625298</v>
      </c>
    </row>
    <row r="562" hidden="1">
      <c r="A562" s="4" t="s">
        <v>725</v>
      </c>
      <c r="B562" s="4" t="s">
        <v>672</v>
      </c>
      <c r="C562" s="4">
        <v>2014.0</v>
      </c>
      <c r="D562" s="4" t="b">
        <v>1</v>
      </c>
      <c r="E562" s="4" t="b">
        <v>1</v>
      </c>
      <c r="F562" s="4" t="b">
        <v>0</v>
      </c>
      <c r="G562" s="4">
        <v>2850.0</v>
      </c>
      <c r="H562" s="4">
        <v>275.0</v>
      </c>
      <c r="I562" s="4">
        <v>6665.0</v>
      </c>
      <c r="J562" s="4">
        <v>3570.0</v>
      </c>
      <c r="K562" s="4">
        <v>414.2</v>
      </c>
      <c r="L562" s="4">
        <v>9.9</v>
      </c>
      <c r="M562" s="5">
        <f t="shared" si="1"/>
        <v>3125</v>
      </c>
      <c r="N562" s="5">
        <f t="shared" si="2"/>
        <v>54.61945791</v>
      </c>
      <c r="O562" s="6">
        <f t="shared" si="3"/>
        <v>1.386156949</v>
      </c>
      <c r="P562" s="7">
        <f t="shared" si="65"/>
        <v>4948.58031</v>
      </c>
      <c r="Q562" s="8">
        <f t="shared" si="5"/>
        <v>4</v>
      </c>
      <c r="R562" s="8">
        <f t="shared" si="6"/>
        <v>24742.90155</v>
      </c>
      <c r="S562" s="8">
        <f t="shared" si="7"/>
        <v>6.930784747</v>
      </c>
      <c r="T562" s="9">
        <f t="shared" si="8"/>
        <v>1.583545699</v>
      </c>
    </row>
    <row r="563" hidden="1">
      <c r="A563" s="10" t="s">
        <v>450</v>
      </c>
      <c r="B563" s="10" t="s">
        <v>334</v>
      </c>
      <c r="C563" s="10">
        <v>1969.0</v>
      </c>
      <c r="D563" s="10" t="b">
        <v>1</v>
      </c>
      <c r="E563" s="10" t="b">
        <v>1</v>
      </c>
      <c r="F563" s="10" t="b">
        <v>0</v>
      </c>
      <c r="G563" s="10">
        <v>1355.0</v>
      </c>
      <c r="H563" s="10">
        <v>10.0</v>
      </c>
      <c r="I563" s="10">
        <v>1566.708</v>
      </c>
      <c r="J563" s="10">
        <v>1023.0906</v>
      </c>
      <c r="K563" s="10">
        <v>425.0</v>
      </c>
      <c r="L563" s="10">
        <v>4.94</v>
      </c>
      <c r="M563" s="11">
        <f t="shared" si="1"/>
        <v>1365</v>
      </c>
      <c r="N563" s="11">
        <f t="shared" si="2"/>
        <v>66.58943907</v>
      </c>
      <c r="O563" s="12">
        <f t="shared" si="3"/>
        <v>1.374262434</v>
      </c>
      <c r="P563" s="13">
        <f t="shared" si="65"/>
        <v>1405.994978</v>
      </c>
      <c r="Q563" s="14">
        <f t="shared" si="5"/>
        <v>4</v>
      </c>
      <c r="R563" s="14">
        <f t="shared" si="6"/>
        <v>7029.97489</v>
      </c>
      <c r="S563" s="14">
        <f t="shared" si="7"/>
        <v>6.87131217</v>
      </c>
      <c r="T563" s="15">
        <f t="shared" si="8"/>
        <v>1.030032951</v>
      </c>
    </row>
    <row r="564" hidden="1">
      <c r="A564" s="4" t="s">
        <v>717</v>
      </c>
      <c r="B564" s="4" t="s">
        <v>672</v>
      </c>
      <c r="C564" s="4">
        <v>2010.0</v>
      </c>
      <c r="D564" s="4" t="b">
        <v>1</v>
      </c>
      <c r="E564" s="4" t="b">
        <v>1</v>
      </c>
      <c r="F564" s="4" t="b">
        <v>0</v>
      </c>
      <c r="G564" s="4">
        <v>2850.0</v>
      </c>
      <c r="H564" s="4">
        <v>200.0</v>
      </c>
      <c r="I564" s="4">
        <v>6597.0</v>
      </c>
      <c r="J564" s="4">
        <v>3570.0</v>
      </c>
      <c r="K564" s="4">
        <v>412.0</v>
      </c>
      <c r="L564" s="4">
        <v>9.9</v>
      </c>
      <c r="M564" s="5">
        <f t="shared" si="1"/>
        <v>3050</v>
      </c>
      <c r="N564" s="5">
        <f t="shared" si="2"/>
        <v>55.18245975</v>
      </c>
      <c r="O564" s="6">
        <f t="shared" si="3"/>
        <v>1.36932738</v>
      </c>
      <c r="P564" s="7">
        <f t="shared" si="65"/>
        <v>4888.498748</v>
      </c>
      <c r="Q564" s="8">
        <f t="shared" si="5"/>
        <v>4</v>
      </c>
      <c r="R564" s="8">
        <f t="shared" si="6"/>
        <v>24442.49374</v>
      </c>
      <c r="S564" s="8">
        <f t="shared" si="7"/>
        <v>6.846636901</v>
      </c>
      <c r="T564" s="9">
        <f t="shared" si="8"/>
        <v>1.602786475</v>
      </c>
    </row>
    <row r="565" hidden="1">
      <c r="A565" s="10" t="s">
        <v>762</v>
      </c>
      <c r="B565" s="10" t="s">
        <v>760</v>
      </c>
      <c r="C565" s="20"/>
      <c r="D565" s="10" t="b">
        <v>1</v>
      </c>
      <c r="E565" s="10" t="b">
        <v>1</v>
      </c>
      <c r="F565" s="10" t="b">
        <v>0</v>
      </c>
      <c r="G565" s="10">
        <v>1300.0</v>
      </c>
      <c r="H565" s="10">
        <v>5.0</v>
      </c>
      <c r="I565" s="10">
        <v>1780.0</v>
      </c>
      <c r="J565" s="10">
        <v>1000.8495</v>
      </c>
      <c r="K565" s="10">
        <v>427.0</v>
      </c>
      <c r="L565" s="10">
        <v>2.5</v>
      </c>
      <c r="M565" s="11">
        <f t="shared" si="1"/>
        <v>1305</v>
      </c>
      <c r="N565" s="11">
        <f t="shared" si="2"/>
        <v>57.3360932</v>
      </c>
      <c r="O565" s="12">
        <f t="shared" si="3"/>
        <v>1.235167363</v>
      </c>
      <c r="P565" s="13">
        <f t="shared" si="65"/>
        <v>1236.216637</v>
      </c>
      <c r="Q565" s="14">
        <f t="shared" si="5"/>
        <v>4</v>
      </c>
      <c r="R565" s="14">
        <f t="shared" si="6"/>
        <v>6181.083187</v>
      </c>
      <c r="S565" s="14">
        <f t="shared" si="7"/>
        <v>6.175836813</v>
      </c>
      <c r="T565" s="15">
        <f t="shared" si="8"/>
        <v>0.9472924424</v>
      </c>
    </row>
    <row r="566" hidden="1">
      <c r="A566" s="4" t="s">
        <v>761</v>
      </c>
      <c r="B566" s="4" t="s">
        <v>760</v>
      </c>
      <c r="C566" s="21"/>
      <c r="D566" s="4" t="b">
        <v>1</v>
      </c>
      <c r="E566" s="4" t="b">
        <v>1</v>
      </c>
      <c r="F566" s="4" t="b">
        <v>0</v>
      </c>
      <c r="G566" s="4">
        <v>1300.0</v>
      </c>
      <c r="H566" s="4">
        <v>10.0</v>
      </c>
      <c r="I566" s="4">
        <v>1780.0</v>
      </c>
      <c r="J566" s="4">
        <v>1023.0906</v>
      </c>
      <c r="K566" s="4">
        <v>435.0</v>
      </c>
      <c r="L566" s="4">
        <v>2.5</v>
      </c>
      <c r="M566" s="5">
        <f t="shared" si="1"/>
        <v>1310</v>
      </c>
      <c r="N566" s="5">
        <f t="shared" si="2"/>
        <v>58.6102286</v>
      </c>
      <c r="O566" s="6">
        <f t="shared" si="3"/>
        <v>1.213013429</v>
      </c>
      <c r="P566" s="7">
        <f t="shared" si="65"/>
        <v>1241.022637</v>
      </c>
      <c r="Q566" s="8">
        <f t="shared" si="5"/>
        <v>4</v>
      </c>
      <c r="R566" s="8">
        <f t="shared" si="6"/>
        <v>6205.113187</v>
      </c>
      <c r="S566" s="8">
        <f t="shared" si="7"/>
        <v>6.065067147</v>
      </c>
      <c r="T566" s="9">
        <f t="shared" si="8"/>
        <v>0.9473455247</v>
      </c>
    </row>
    <row r="567" hidden="1">
      <c r="A567" s="10" t="s">
        <v>759</v>
      </c>
      <c r="B567" s="10" t="s">
        <v>760</v>
      </c>
      <c r="C567" s="20"/>
      <c r="D567" s="10" t="b">
        <v>1</v>
      </c>
      <c r="E567" s="10" t="b">
        <v>1</v>
      </c>
      <c r="F567" s="10" t="b">
        <v>0</v>
      </c>
      <c r="G567" s="10">
        <v>1300.0</v>
      </c>
      <c r="H567" s="10">
        <v>-284.0</v>
      </c>
      <c r="I567" s="10">
        <v>1845.0</v>
      </c>
      <c r="J567" s="10">
        <v>1178.7783</v>
      </c>
      <c r="K567" s="10">
        <v>444.0</v>
      </c>
      <c r="L567" s="10">
        <v>4.0</v>
      </c>
      <c r="M567" s="11">
        <f t="shared" si="1"/>
        <v>1016</v>
      </c>
      <c r="N567" s="11">
        <f t="shared" si="2"/>
        <v>65.15009976</v>
      </c>
      <c r="O567" s="12">
        <f t="shared" si="3"/>
        <v>1.210805693</v>
      </c>
      <c r="P567" s="13">
        <f t="shared" si="65"/>
        <v>1427.271476</v>
      </c>
      <c r="Q567" s="14">
        <f t="shared" si="5"/>
        <v>4</v>
      </c>
      <c r="R567" s="14">
        <f t="shared" si="6"/>
        <v>7136.357381</v>
      </c>
      <c r="S567" s="14">
        <f t="shared" si="7"/>
        <v>6.054028464</v>
      </c>
      <c r="T567" s="15">
        <f t="shared" si="8"/>
        <v>1.40479476</v>
      </c>
    </row>
    <row r="568" hidden="1">
      <c r="A568" s="4" t="s">
        <v>745</v>
      </c>
      <c r="B568" s="4" t="s">
        <v>672</v>
      </c>
      <c r="C568" s="4">
        <v>2020.0</v>
      </c>
      <c r="D568" s="4" t="b">
        <v>1</v>
      </c>
      <c r="E568" s="4" t="b">
        <v>1</v>
      </c>
      <c r="F568" s="4" t="b">
        <v>0</v>
      </c>
      <c r="G568" s="4">
        <v>2850.0</v>
      </c>
      <c r="H568" s="4">
        <v>2200.0</v>
      </c>
      <c r="I568" s="4">
        <v>4862.0</v>
      </c>
      <c r="J568" s="4">
        <v>4110.0</v>
      </c>
      <c r="K568" s="4">
        <v>435.0</v>
      </c>
      <c r="L568" s="4">
        <v>13.0</v>
      </c>
      <c r="M568" s="5">
        <f t="shared" si="1"/>
        <v>5050</v>
      </c>
      <c r="N568" s="5">
        <f t="shared" si="2"/>
        <v>86.19978657</v>
      </c>
      <c r="O568" s="6">
        <f t="shared" si="3"/>
        <v>1.188473262</v>
      </c>
      <c r="P568" s="7">
        <f t="shared" si="65"/>
        <v>4884.625108</v>
      </c>
      <c r="Q568" s="8">
        <f t="shared" si="5"/>
        <v>4</v>
      </c>
      <c r="R568" s="8">
        <f t="shared" si="6"/>
        <v>24423.12554</v>
      </c>
      <c r="S568" s="8">
        <f t="shared" si="7"/>
        <v>5.942366311</v>
      </c>
      <c r="T568" s="9">
        <f t="shared" si="8"/>
        <v>0.9672524966</v>
      </c>
    </row>
    <row r="569" hidden="1">
      <c r="A569" s="10" t="s">
        <v>729</v>
      </c>
      <c r="B569" s="10" t="s">
        <v>672</v>
      </c>
      <c r="C569" s="10">
        <v>2015.0</v>
      </c>
      <c r="D569" s="10" t="b">
        <v>1</v>
      </c>
      <c r="E569" s="10" t="b">
        <v>1</v>
      </c>
      <c r="F569" s="10" t="b">
        <v>0</v>
      </c>
      <c r="G569" s="10">
        <v>2850.0</v>
      </c>
      <c r="H569" s="10">
        <v>2000.0</v>
      </c>
      <c r="I569" s="10">
        <v>4862.0</v>
      </c>
      <c r="J569" s="10">
        <v>3647.0</v>
      </c>
      <c r="K569" s="10">
        <v>418.0</v>
      </c>
      <c r="L569" s="10">
        <v>10.26</v>
      </c>
      <c r="M569" s="11">
        <f t="shared" si="1"/>
        <v>4850</v>
      </c>
      <c r="N569" s="11">
        <f t="shared" si="2"/>
        <v>76.48920234</v>
      </c>
      <c r="O569" s="12">
        <f t="shared" si="3"/>
        <v>1.093450411</v>
      </c>
      <c r="P569" s="13">
        <f t="shared" si="65"/>
        <v>3987.81365</v>
      </c>
      <c r="Q569" s="14">
        <f t="shared" si="5"/>
        <v>4</v>
      </c>
      <c r="R569" s="14">
        <f t="shared" si="6"/>
        <v>19939.06825</v>
      </c>
      <c r="S569" s="14">
        <f t="shared" si="7"/>
        <v>5.467252056</v>
      </c>
      <c r="T569" s="15">
        <f t="shared" si="8"/>
        <v>0.8222296185</v>
      </c>
    </row>
    <row r="570" hidden="1">
      <c r="A570" s="4" t="s">
        <v>416</v>
      </c>
      <c r="B570" s="4" t="s">
        <v>417</v>
      </c>
      <c r="C570" s="4">
        <v>1972.0</v>
      </c>
      <c r="D570" s="4" t="b">
        <v>1</v>
      </c>
      <c r="E570" s="4" t="b">
        <v>1</v>
      </c>
      <c r="F570" s="4" t="b">
        <v>0</v>
      </c>
      <c r="G570" s="4">
        <v>9200.0</v>
      </c>
      <c r="H570" s="4">
        <v>0.0</v>
      </c>
      <c r="I570" s="4">
        <v>9071.0</v>
      </c>
      <c r="J570" s="4">
        <v>5337.866</v>
      </c>
      <c r="K570" s="4">
        <v>428.0</v>
      </c>
      <c r="L570" s="4">
        <v>6.89</v>
      </c>
      <c r="M570" s="5">
        <f t="shared" si="1"/>
        <v>9200</v>
      </c>
      <c r="N570" s="5">
        <f t="shared" si="2"/>
        <v>60.00560563</v>
      </c>
      <c r="O570" s="6">
        <f t="shared" si="3"/>
        <v>0.9310935085</v>
      </c>
      <c r="P570" s="7">
        <f t="shared" si="65"/>
        <v>4970.052382</v>
      </c>
      <c r="Q570" s="8">
        <f t="shared" si="5"/>
        <v>4</v>
      </c>
      <c r="R570" s="8">
        <f t="shared" si="6"/>
        <v>24850.26191</v>
      </c>
      <c r="S570" s="8">
        <f t="shared" si="7"/>
        <v>4.655467543</v>
      </c>
      <c r="T570" s="9">
        <f t="shared" si="8"/>
        <v>0.540223085</v>
      </c>
    </row>
    <row r="571" hidden="1">
      <c r="A571" s="10" t="s">
        <v>456</v>
      </c>
      <c r="B571" s="10" t="s">
        <v>417</v>
      </c>
      <c r="C571" s="10">
        <v>1976.0</v>
      </c>
      <c r="D571" s="10" t="b">
        <v>1</v>
      </c>
      <c r="E571" s="10" t="b">
        <v>1</v>
      </c>
      <c r="F571" s="10" t="b">
        <v>0</v>
      </c>
      <c r="G571" s="10">
        <v>9200.0</v>
      </c>
      <c r="H571" s="10">
        <v>200.0</v>
      </c>
      <c r="I571" s="10">
        <v>9071.0</v>
      </c>
      <c r="J571" s="10">
        <v>6672.332</v>
      </c>
      <c r="K571" s="10">
        <v>430.0</v>
      </c>
      <c r="L571" s="10">
        <v>6.89</v>
      </c>
      <c r="M571" s="11">
        <f t="shared" si="1"/>
        <v>9400</v>
      </c>
      <c r="N571" s="11">
        <f t="shared" si="2"/>
        <v>75.00700142</v>
      </c>
      <c r="O571" s="12">
        <f t="shared" si="3"/>
        <v>0.7474039306</v>
      </c>
      <c r="P571" s="13">
        <f t="shared" si="65"/>
        <v>4986.927163</v>
      </c>
      <c r="Q571" s="14">
        <f t="shared" si="5"/>
        <v>4</v>
      </c>
      <c r="R571" s="14">
        <f t="shared" si="6"/>
        <v>24934.63582</v>
      </c>
      <c r="S571" s="14">
        <f t="shared" si="7"/>
        <v>3.737019653</v>
      </c>
      <c r="T571" s="15">
        <f t="shared" si="8"/>
        <v>0.5305241663</v>
      </c>
    </row>
    <row r="572" hidden="1">
      <c r="A572" s="4" t="s">
        <v>764</v>
      </c>
      <c r="B572" s="4" t="s">
        <v>765</v>
      </c>
      <c r="C572" s="4">
        <v>1967.0</v>
      </c>
      <c r="D572" s="4"/>
      <c r="E572" s="4" t="b">
        <v>0</v>
      </c>
      <c r="F572" s="4" t="b">
        <v>1</v>
      </c>
      <c r="G572" s="4">
        <v>50.0</v>
      </c>
      <c r="H572" s="4">
        <v>0.0</v>
      </c>
      <c r="I572" s="4">
        <v>5.58</v>
      </c>
      <c r="J572" s="4">
        <v>9.61</v>
      </c>
      <c r="K572" s="4">
        <v>286.6</v>
      </c>
      <c r="L572" s="4">
        <v>5.67</v>
      </c>
      <c r="M572" s="5">
        <f t="shared" si="1"/>
        <v>50</v>
      </c>
      <c r="N572" s="5">
        <f t="shared" si="2"/>
        <v>175.6177917</v>
      </c>
      <c r="O572" s="6">
        <f t="shared" si="3"/>
        <v>2.188214726</v>
      </c>
      <c r="P572" s="7">
        <f t="shared" ref="P572:P594" si="66">0.2*(8.17*POW(I572*L572,0.46))+0.8*(0.146*POW(I572*K572,0.639))</f>
        <v>21.02874351</v>
      </c>
      <c r="Q572" s="8">
        <f t="shared" si="5"/>
        <v>1.05</v>
      </c>
      <c r="R572" s="8">
        <f t="shared" si="6"/>
        <v>43.1089242</v>
      </c>
      <c r="S572" s="8">
        <f t="shared" si="7"/>
        <v>4.485840188</v>
      </c>
      <c r="T572" s="9">
        <f t="shared" si="8"/>
        <v>0.4205748703</v>
      </c>
    </row>
    <row r="573" hidden="1">
      <c r="A573" s="10" t="s">
        <v>766</v>
      </c>
      <c r="B573" s="10" t="s">
        <v>767</v>
      </c>
      <c r="C573" s="10">
        <v>1997.0</v>
      </c>
      <c r="D573" s="10"/>
      <c r="E573" s="10" t="b">
        <v>0</v>
      </c>
      <c r="F573" s="10" t="b">
        <v>1</v>
      </c>
      <c r="G573" s="10">
        <v>60.0</v>
      </c>
      <c r="H573" s="10">
        <v>0.0</v>
      </c>
      <c r="I573" s="10">
        <v>12.84</v>
      </c>
      <c r="J573" s="10">
        <v>12.5</v>
      </c>
      <c r="K573" s="10">
        <v>281.8</v>
      </c>
      <c r="L573" s="10">
        <v>6.1</v>
      </c>
      <c r="M573" s="11">
        <f t="shared" si="1"/>
        <v>60</v>
      </c>
      <c r="N573" s="11">
        <f t="shared" si="2"/>
        <v>99.27143789</v>
      </c>
      <c r="O573" s="12">
        <f t="shared" si="3"/>
        <v>2.727273377</v>
      </c>
      <c r="P573" s="13">
        <f t="shared" si="66"/>
        <v>34.09091721</v>
      </c>
      <c r="Q573" s="14">
        <f t="shared" si="5"/>
        <v>1.05</v>
      </c>
      <c r="R573" s="14">
        <f t="shared" si="6"/>
        <v>69.88638029</v>
      </c>
      <c r="S573" s="14">
        <f t="shared" si="7"/>
        <v>5.590910423</v>
      </c>
      <c r="T573" s="15">
        <f t="shared" si="8"/>
        <v>0.5681819535</v>
      </c>
    </row>
    <row r="574" hidden="1">
      <c r="A574" s="4" t="s">
        <v>768</v>
      </c>
      <c r="B574" s="4" t="s">
        <v>769</v>
      </c>
      <c r="C574" s="4">
        <v>1968.0</v>
      </c>
      <c r="D574" s="4"/>
      <c r="E574" s="4" t="b">
        <v>0</v>
      </c>
      <c r="F574" s="4" t="b">
        <v>1</v>
      </c>
      <c r="G574" s="17"/>
      <c r="H574" s="4">
        <v>0.0</v>
      </c>
      <c r="I574" s="4">
        <v>8.53</v>
      </c>
      <c r="J574" s="4">
        <v>12.343</v>
      </c>
      <c r="K574" s="4">
        <v>286.2</v>
      </c>
      <c r="L574" s="4">
        <v>5.54</v>
      </c>
      <c r="M574" s="5">
        <f t="shared" si="1"/>
        <v>0</v>
      </c>
      <c r="N574" s="5">
        <f t="shared" si="2"/>
        <v>147.5540115</v>
      </c>
      <c r="O574" s="6">
        <f t="shared" si="3"/>
        <v>2.162622234</v>
      </c>
      <c r="P574" s="7">
        <f t="shared" si="66"/>
        <v>26.69324624</v>
      </c>
      <c r="Q574" s="8">
        <f t="shared" si="5"/>
        <v>1.05</v>
      </c>
      <c r="R574" s="8">
        <f t="shared" si="6"/>
        <v>54.72115479</v>
      </c>
      <c r="S574" s="8">
        <f t="shared" si="7"/>
        <v>4.433375581</v>
      </c>
      <c r="T574" s="9" t="str">
        <f t="shared" si="8"/>
        <v>#N/A</v>
      </c>
    </row>
    <row r="575" hidden="1">
      <c r="A575" s="10" t="s">
        <v>770</v>
      </c>
      <c r="B575" s="10" t="s">
        <v>771</v>
      </c>
      <c r="C575" s="10">
        <v>1969.0</v>
      </c>
      <c r="D575" s="10"/>
      <c r="E575" s="10" t="b">
        <v>0</v>
      </c>
      <c r="F575" s="10" t="b">
        <v>1</v>
      </c>
      <c r="G575" s="10">
        <v>172.0</v>
      </c>
      <c r="H575" s="10">
        <v>0.0</v>
      </c>
      <c r="I575" s="10">
        <v>12.02</v>
      </c>
      <c r="J575" s="10">
        <v>17.4</v>
      </c>
      <c r="K575" s="10">
        <v>286.7</v>
      </c>
      <c r="L575" s="10">
        <v>4.62</v>
      </c>
      <c r="M575" s="11">
        <f t="shared" si="1"/>
        <v>172</v>
      </c>
      <c r="N575" s="11">
        <f t="shared" si="2"/>
        <v>147.6128291</v>
      </c>
      <c r="O575" s="12">
        <f t="shared" si="3"/>
        <v>1.818428453</v>
      </c>
      <c r="P575" s="13">
        <f t="shared" si="66"/>
        <v>31.64065507</v>
      </c>
      <c r="Q575" s="14">
        <f t="shared" si="5"/>
        <v>1.05</v>
      </c>
      <c r="R575" s="14">
        <f t="shared" si="6"/>
        <v>64.8633429</v>
      </c>
      <c r="S575" s="14">
        <f t="shared" si="7"/>
        <v>3.727778328</v>
      </c>
      <c r="T575" s="15">
        <f t="shared" si="8"/>
        <v>0.1839572969</v>
      </c>
    </row>
    <row r="576" hidden="1">
      <c r="A576" s="4" t="s">
        <v>772</v>
      </c>
      <c r="B576" s="4" t="s">
        <v>773</v>
      </c>
      <c r="C576" s="4">
        <v>1974.0</v>
      </c>
      <c r="D576" s="4"/>
      <c r="E576" s="4" t="b">
        <v>0</v>
      </c>
      <c r="F576" s="4" t="b">
        <v>1</v>
      </c>
      <c r="G576" s="4">
        <v>90.0</v>
      </c>
      <c r="H576" s="4">
        <v>0.0</v>
      </c>
      <c r="I576" s="4">
        <v>26.58</v>
      </c>
      <c r="J576" s="4">
        <v>28.9</v>
      </c>
      <c r="K576" s="4">
        <v>286.5</v>
      </c>
      <c r="L576" s="4">
        <v>5.56</v>
      </c>
      <c r="M576" s="5">
        <f t="shared" si="1"/>
        <v>90</v>
      </c>
      <c r="N576" s="5">
        <f t="shared" si="2"/>
        <v>110.8720785</v>
      </c>
      <c r="O576" s="6">
        <f t="shared" si="3"/>
        <v>1.784464634</v>
      </c>
      <c r="P576" s="7">
        <f t="shared" si="66"/>
        <v>51.57102793</v>
      </c>
      <c r="Q576" s="8">
        <f t="shared" si="5"/>
        <v>1.05</v>
      </c>
      <c r="R576" s="8">
        <f t="shared" si="6"/>
        <v>105.7206073</v>
      </c>
      <c r="S576" s="8">
        <f t="shared" si="7"/>
        <v>3.6581525</v>
      </c>
      <c r="T576" s="9">
        <f t="shared" si="8"/>
        <v>0.5730114215</v>
      </c>
    </row>
    <row r="577" hidden="1">
      <c r="A577" s="10" t="s">
        <v>774</v>
      </c>
      <c r="B577" s="10" t="s">
        <v>775</v>
      </c>
      <c r="C577" s="16"/>
      <c r="D577" s="10"/>
      <c r="E577" s="10" t="b">
        <v>0</v>
      </c>
      <c r="F577" s="10" t="b">
        <v>1</v>
      </c>
      <c r="G577" s="16"/>
      <c r="H577" s="16"/>
      <c r="I577" s="10">
        <v>17.55</v>
      </c>
      <c r="J577" s="10">
        <v>21.35</v>
      </c>
      <c r="K577" s="10">
        <v>282.0</v>
      </c>
      <c r="L577" s="10">
        <v>5.56</v>
      </c>
      <c r="M577" s="11">
        <f t="shared" si="1"/>
        <v>0</v>
      </c>
      <c r="N577" s="11">
        <f t="shared" si="2"/>
        <v>124.0509463</v>
      </c>
      <c r="O577" s="12">
        <f t="shared" si="3"/>
        <v>1.88503068</v>
      </c>
      <c r="P577" s="13">
        <f t="shared" si="66"/>
        <v>40.24540501</v>
      </c>
      <c r="Q577" s="14">
        <f t="shared" si="5"/>
        <v>1.05</v>
      </c>
      <c r="R577" s="14">
        <f t="shared" si="6"/>
        <v>82.50308027</v>
      </c>
      <c r="S577" s="14">
        <f t="shared" si="7"/>
        <v>3.864312893</v>
      </c>
      <c r="T577" s="15" t="str">
        <f t="shared" si="8"/>
        <v>#N/A</v>
      </c>
    </row>
    <row r="578" hidden="1">
      <c r="A578" s="4" t="s">
        <v>776</v>
      </c>
      <c r="B578" s="4" t="s">
        <v>777</v>
      </c>
      <c r="C578" s="4">
        <v>1976.0</v>
      </c>
      <c r="D578" s="4"/>
      <c r="E578" s="4" t="b">
        <v>0</v>
      </c>
      <c r="F578" s="4" t="b">
        <v>1</v>
      </c>
      <c r="G578" s="4">
        <v>220.0</v>
      </c>
      <c r="H578" s="4">
        <v>0.0</v>
      </c>
      <c r="I578" s="4">
        <v>24.31</v>
      </c>
      <c r="J578" s="4">
        <v>28.2</v>
      </c>
      <c r="K578" s="4">
        <v>287.9</v>
      </c>
      <c r="L578" s="4">
        <v>3.88</v>
      </c>
      <c r="M578" s="5">
        <f t="shared" si="1"/>
        <v>220</v>
      </c>
      <c r="N578" s="5">
        <f t="shared" si="2"/>
        <v>118.2887582</v>
      </c>
      <c r="O578" s="6">
        <f t="shared" si="3"/>
        <v>1.655387473</v>
      </c>
      <c r="P578" s="7">
        <f t="shared" si="66"/>
        <v>46.68192674</v>
      </c>
      <c r="Q578" s="8">
        <f t="shared" si="5"/>
        <v>1.05</v>
      </c>
      <c r="R578" s="8">
        <f t="shared" si="6"/>
        <v>95.69794982</v>
      </c>
      <c r="S578" s="8">
        <f t="shared" si="7"/>
        <v>3.39354432</v>
      </c>
      <c r="T578" s="9">
        <f t="shared" si="8"/>
        <v>0.2121905761</v>
      </c>
    </row>
    <row r="579" hidden="1">
      <c r="A579" s="10" t="s">
        <v>778</v>
      </c>
      <c r="B579" s="10" t="s">
        <v>777</v>
      </c>
      <c r="C579" s="10"/>
      <c r="D579" s="10"/>
      <c r="E579" s="10" t="b">
        <v>0</v>
      </c>
      <c r="F579" s="10" t="b">
        <v>1</v>
      </c>
      <c r="G579" s="10">
        <v>220.0</v>
      </c>
      <c r="H579" s="16"/>
      <c r="I579" s="10">
        <v>26.67</v>
      </c>
      <c r="J579" s="10">
        <v>23.4</v>
      </c>
      <c r="K579" s="10">
        <v>291.4</v>
      </c>
      <c r="L579" s="10">
        <v>4.11</v>
      </c>
      <c r="M579" s="11">
        <f t="shared" si="1"/>
        <v>220</v>
      </c>
      <c r="N579" s="11">
        <f t="shared" si="2"/>
        <v>89.46891381</v>
      </c>
      <c r="O579" s="12">
        <f t="shared" si="3"/>
        <v>2.134359154</v>
      </c>
      <c r="P579" s="13">
        <f t="shared" si="66"/>
        <v>49.94400421</v>
      </c>
      <c r="Q579" s="14">
        <f t="shared" si="5"/>
        <v>1.05</v>
      </c>
      <c r="R579" s="14">
        <f t="shared" si="6"/>
        <v>102.3852086</v>
      </c>
      <c r="S579" s="14">
        <f t="shared" si="7"/>
        <v>4.375436266</v>
      </c>
      <c r="T579" s="15">
        <f t="shared" si="8"/>
        <v>0.2270182009</v>
      </c>
    </row>
    <row r="580" hidden="1">
      <c r="A580" s="4" t="s">
        <v>779</v>
      </c>
      <c r="B580" s="4" t="s">
        <v>780</v>
      </c>
      <c r="C580" s="4">
        <v>2003.0</v>
      </c>
      <c r="D580" s="4"/>
      <c r="E580" s="4" t="b">
        <v>0</v>
      </c>
      <c r="F580" s="4" t="b">
        <v>1</v>
      </c>
      <c r="G580" s="4">
        <v>50.0</v>
      </c>
      <c r="H580" s="4">
        <v>0.0</v>
      </c>
      <c r="I580" s="4">
        <v>0.675</v>
      </c>
      <c r="J580" s="4">
        <v>2.0</v>
      </c>
      <c r="K580" s="4">
        <v>266.0</v>
      </c>
      <c r="L580" s="4">
        <v>10.35</v>
      </c>
      <c r="M580" s="5">
        <f t="shared" si="1"/>
        <v>50</v>
      </c>
      <c r="N580" s="5">
        <f t="shared" si="2"/>
        <v>302.1381363</v>
      </c>
      <c r="O580" s="6">
        <f t="shared" si="3"/>
        <v>3.607945227</v>
      </c>
      <c r="P580" s="7">
        <f t="shared" si="66"/>
        <v>7.215890454</v>
      </c>
      <c r="Q580" s="8">
        <f t="shared" si="5"/>
        <v>1.05</v>
      </c>
      <c r="R580" s="8">
        <f t="shared" si="6"/>
        <v>14.79257543</v>
      </c>
      <c r="S580" s="8">
        <f t="shared" si="7"/>
        <v>7.396287716</v>
      </c>
      <c r="T580" s="9">
        <f t="shared" si="8"/>
        <v>0.1443178091</v>
      </c>
    </row>
    <row r="581" hidden="1">
      <c r="A581" s="10" t="s">
        <v>781</v>
      </c>
      <c r="B581" s="10" t="s">
        <v>782</v>
      </c>
      <c r="C581" s="16"/>
      <c r="D581" s="10"/>
      <c r="E581" s="10" t="b">
        <v>0</v>
      </c>
      <c r="F581" s="10" t="b">
        <v>1</v>
      </c>
      <c r="G581" s="16"/>
      <c r="H581" s="16"/>
      <c r="I581" s="10">
        <v>32.84</v>
      </c>
      <c r="J581" s="10">
        <v>30.9</v>
      </c>
      <c r="K581" s="10">
        <v>292.3</v>
      </c>
      <c r="L581" s="10">
        <v>3.56</v>
      </c>
      <c r="M581" s="11">
        <f t="shared" si="1"/>
        <v>0</v>
      </c>
      <c r="N581" s="11">
        <f t="shared" si="2"/>
        <v>95.94771891</v>
      </c>
      <c r="O581" s="12">
        <f t="shared" si="3"/>
        <v>1.7973532</v>
      </c>
      <c r="P581" s="13">
        <f t="shared" si="66"/>
        <v>55.53821388</v>
      </c>
      <c r="Q581" s="14">
        <f t="shared" si="5"/>
        <v>1.05</v>
      </c>
      <c r="R581" s="14">
        <f t="shared" si="6"/>
        <v>113.8533385</v>
      </c>
      <c r="S581" s="14">
        <f t="shared" si="7"/>
        <v>3.68457406</v>
      </c>
      <c r="T581" s="15" t="str">
        <f t="shared" si="8"/>
        <v>#N/A</v>
      </c>
    </row>
    <row r="582" hidden="1">
      <c r="A582" s="4" t="s">
        <v>783</v>
      </c>
      <c r="B582" s="4" t="s">
        <v>784</v>
      </c>
      <c r="C582" s="4">
        <v>1966.0</v>
      </c>
      <c r="D582" s="4"/>
      <c r="E582" s="4" t="b">
        <v>0</v>
      </c>
      <c r="F582" s="4" t="b">
        <v>1</v>
      </c>
      <c r="G582" s="17"/>
      <c r="H582" s="4">
        <v>0.0</v>
      </c>
      <c r="I582" s="4">
        <v>63.0</v>
      </c>
      <c r="J582" s="4">
        <v>43.5</v>
      </c>
      <c r="K582" s="4">
        <v>289.0</v>
      </c>
      <c r="L582" s="17"/>
      <c r="M582" s="5">
        <f t="shared" si="1"/>
        <v>0</v>
      </c>
      <c r="N582" s="5">
        <f t="shared" si="2"/>
        <v>70.4089764</v>
      </c>
      <c r="O582" s="6">
        <f t="shared" si="3"/>
        <v>1.416595698</v>
      </c>
      <c r="P582" s="7">
        <f t="shared" si="66"/>
        <v>61.62191284</v>
      </c>
      <c r="Q582" s="8">
        <f t="shared" si="5"/>
        <v>1.05</v>
      </c>
      <c r="R582" s="8">
        <f t="shared" si="6"/>
        <v>126.3249213</v>
      </c>
      <c r="S582" s="8">
        <f t="shared" si="7"/>
        <v>2.90402118</v>
      </c>
      <c r="T582" s="9" t="str">
        <f t="shared" si="8"/>
        <v>#N/A</v>
      </c>
    </row>
    <row r="583" hidden="1">
      <c r="A583" s="10" t="s">
        <v>785</v>
      </c>
      <c r="B583" s="10" t="s">
        <v>786</v>
      </c>
      <c r="C583" s="10">
        <v>1966.0</v>
      </c>
      <c r="D583" s="10"/>
      <c r="E583" s="10" t="b">
        <v>0</v>
      </c>
      <c r="F583" s="10" t="b">
        <v>1</v>
      </c>
      <c r="G583" s="10">
        <v>220.0</v>
      </c>
      <c r="H583" s="10">
        <v>0.0</v>
      </c>
      <c r="I583" s="10">
        <v>83.0</v>
      </c>
      <c r="J583" s="10">
        <v>68.8</v>
      </c>
      <c r="K583" s="10">
        <v>284.0</v>
      </c>
      <c r="L583" s="16"/>
      <c r="M583" s="11">
        <f t="shared" si="1"/>
        <v>220</v>
      </c>
      <c r="N583" s="11">
        <f t="shared" si="2"/>
        <v>84.52587379</v>
      </c>
      <c r="O583" s="12">
        <f t="shared" si="3"/>
        <v>1.056369187</v>
      </c>
      <c r="P583" s="13">
        <f t="shared" si="66"/>
        <v>72.67820006</v>
      </c>
      <c r="Q583" s="14">
        <f t="shared" si="5"/>
        <v>1.05</v>
      </c>
      <c r="R583" s="14">
        <f t="shared" si="6"/>
        <v>148.9903101</v>
      </c>
      <c r="S583" s="14">
        <f t="shared" si="7"/>
        <v>2.165556833</v>
      </c>
      <c r="T583" s="15">
        <f t="shared" si="8"/>
        <v>0.3303554548</v>
      </c>
    </row>
    <row r="584" hidden="1">
      <c r="A584" s="4" t="s">
        <v>787</v>
      </c>
      <c r="B584" s="4" t="s">
        <v>788</v>
      </c>
      <c r="C584" s="4">
        <v>1984.0</v>
      </c>
      <c r="D584" s="4"/>
      <c r="E584" s="4" t="b">
        <v>0</v>
      </c>
      <c r="F584" s="4" t="b">
        <v>1</v>
      </c>
      <c r="G584" s="4">
        <v>180.0</v>
      </c>
      <c r="H584" s="4">
        <v>0.0</v>
      </c>
      <c r="I584" s="4">
        <v>73.71</v>
      </c>
      <c r="J584" s="4">
        <v>54.8</v>
      </c>
      <c r="K584" s="4">
        <v>290.0</v>
      </c>
      <c r="L584" s="4">
        <v>3.72</v>
      </c>
      <c r="M584" s="5">
        <f t="shared" si="1"/>
        <v>180</v>
      </c>
      <c r="N584" s="5">
        <f t="shared" si="2"/>
        <v>75.81121735</v>
      </c>
      <c r="O584" s="6">
        <f t="shared" si="3"/>
        <v>1.640344504</v>
      </c>
      <c r="P584" s="7">
        <f t="shared" si="66"/>
        <v>89.89087881</v>
      </c>
      <c r="Q584" s="8">
        <f t="shared" si="5"/>
        <v>1.05</v>
      </c>
      <c r="R584" s="8">
        <f t="shared" si="6"/>
        <v>184.2763016</v>
      </c>
      <c r="S584" s="8">
        <f t="shared" si="7"/>
        <v>3.362706233</v>
      </c>
      <c r="T584" s="9">
        <f t="shared" si="8"/>
        <v>0.4993937712</v>
      </c>
    </row>
    <row r="585" hidden="1">
      <c r="A585" s="10" t="s">
        <v>789</v>
      </c>
      <c r="B585" s="10" t="s">
        <v>790</v>
      </c>
      <c r="C585" s="10">
        <v>1985.0</v>
      </c>
      <c r="D585" s="10"/>
      <c r="E585" s="10" t="b">
        <v>0</v>
      </c>
      <c r="F585" s="10" t="b">
        <v>1</v>
      </c>
      <c r="G585" s="10">
        <v>1203.0</v>
      </c>
      <c r="H585" s="10">
        <v>0.0</v>
      </c>
      <c r="I585" s="10">
        <v>116.93</v>
      </c>
      <c r="J585" s="10">
        <v>78.0</v>
      </c>
      <c r="K585" s="10">
        <v>292.1</v>
      </c>
      <c r="L585" s="10">
        <v>3.99</v>
      </c>
      <c r="M585" s="11">
        <f t="shared" si="1"/>
        <v>1203</v>
      </c>
      <c r="N585" s="11">
        <f t="shared" si="2"/>
        <v>68.02177746</v>
      </c>
      <c r="O585" s="12">
        <f t="shared" si="3"/>
        <v>1.534815175</v>
      </c>
      <c r="P585" s="13">
        <f t="shared" si="66"/>
        <v>119.7155836</v>
      </c>
      <c r="Q585" s="14">
        <f t="shared" si="5"/>
        <v>1.05</v>
      </c>
      <c r="R585" s="14">
        <f t="shared" si="6"/>
        <v>245.4169465</v>
      </c>
      <c r="S585" s="14">
        <f t="shared" si="7"/>
        <v>3.146371108</v>
      </c>
      <c r="T585" s="15">
        <f t="shared" si="8"/>
        <v>0.09951420086</v>
      </c>
    </row>
    <row r="586" hidden="1">
      <c r="A586" s="4" t="s">
        <v>791</v>
      </c>
      <c r="B586" s="4" t="s">
        <v>790</v>
      </c>
      <c r="C586" s="4">
        <v>1985.0</v>
      </c>
      <c r="D586" s="4"/>
      <c r="E586" s="4" t="b">
        <v>0</v>
      </c>
      <c r="F586" s="4" t="b">
        <v>1</v>
      </c>
      <c r="G586" s="4">
        <v>1203.0</v>
      </c>
      <c r="H586" s="4">
        <v>0.0</v>
      </c>
      <c r="I586" s="4">
        <v>111.31</v>
      </c>
      <c r="J586" s="4">
        <v>76.1</v>
      </c>
      <c r="K586" s="4">
        <v>286.0</v>
      </c>
      <c r="L586" s="4">
        <v>3.99</v>
      </c>
      <c r="M586" s="5">
        <f t="shared" si="1"/>
        <v>1203</v>
      </c>
      <c r="N586" s="5">
        <f t="shared" si="2"/>
        <v>69.71557235</v>
      </c>
      <c r="O586" s="6">
        <f t="shared" si="3"/>
        <v>1.511793229</v>
      </c>
      <c r="P586" s="7">
        <f t="shared" si="66"/>
        <v>115.0474647</v>
      </c>
      <c r="Q586" s="8">
        <f t="shared" si="5"/>
        <v>1.05</v>
      </c>
      <c r="R586" s="8">
        <f t="shared" si="6"/>
        <v>235.8473027</v>
      </c>
      <c r="S586" s="8">
        <f t="shared" si="7"/>
        <v>3.09917612</v>
      </c>
      <c r="T586" s="9">
        <f t="shared" si="8"/>
        <v>0.09563380278</v>
      </c>
    </row>
    <row r="587" hidden="1">
      <c r="A587" s="10" t="s">
        <v>792</v>
      </c>
      <c r="B587" s="10" t="s">
        <v>790</v>
      </c>
      <c r="C587" s="10">
        <v>1985.0</v>
      </c>
      <c r="D587" s="10"/>
      <c r="E587" s="10" t="b">
        <v>0</v>
      </c>
      <c r="F587" s="10" t="b">
        <v>1</v>
      </c>
      <c r="G587" s="10">
        <v>1203.0</v>
      </c>
      <c r="H587" s="10">
        <v>0.0</v>
      </c>
      <c r="I587" s="10">
        <v>138.57</v>
      </c>
      <c r="J587" s="10">
        <v>78.0</v>
      </c>
      <c r="K587" s="10">
        <v>282.1</v>
      </c>
      <c r="L587" s="10">
        <v>3.99</v>
      </c>
      <c r="M587" s="11">
        <f t="shared" si="1"/>
        <v>1203</v>
      </c>
      <c r="N587" s="11">
        <f t="shared" si="2"/>
        <v>57.39905057</v>
      </c>
      <c r="O587" s="12">
        <f t="shared" si="3"/>
        <v>1.669932462</v>
      </c>
      <c r="P587" s="13">
        <f t="shared" si="66"/>
        <v>130.2547321</v>
      </c>
      <c r="Q587" s="14">
        <f t="shared" si="5"/>
        <v>1.05</v>
      </c>
      <c r="R587" s="14">
        <f t="shared" si="6"/>
        <v>267.0222007</v>
      </c>
      <c r="S587" s="14">
        <f t="shared" si="7"/>
        <v>3.423361548</v>
      </c>
      <c r="T587" s="15">
        <f t="shared" si="8"/>
        <v>0.1082749228</v>
      </c>
    </row>
    <row r="588" hidden="1">
      <c r="A588" s="4" t="s">
        <v>793</v>
      </c>
      <c r="B588" s="4" t="s">
        <v>794</v>
      </c>
      <c r="C588" s="4">
        <v>2000.0</v>
      </c>
      <c r="D588" s="4"/>
      <c r="E588" s="4" t="b">
        <v>0</v>
      </c>
      <c r="F588" s="4" t="b">
        <v>1</v>
      </c>
      <c r="G588" s="4">
        <v>2700.0</v>
      </c>
      <c r="H588" s="4">
        <v>0.0</v>
      </c>
      <c r="I588" s="4">
        <v>0.4853</v>
      </c>
      <c r="J588" s="4">
        <v>0.3</v>
      </c>
      <c r="K588" s="4">
        <v>269.4</v>
      </c>
      <c r="L588" s="4">
        <v>15.06</v>
      </c>
      <c r="M588" s="5">
        <f t="shared" si="1"/>
        <v>2700</v>
      </c>
      <c r="N588" s="5">
        <f t="shared" si="2"/>
        <v>63.036238</v>
      </c>
      <c r="O588" s="6">
        <f t="shared" si="3"/>
        <v>22.36270347</v>
      </c>
      <c r="P588" s="7">
        <f t="shared" si="66"/>
        <v>6.708811041</v>
      </c>
      <c r="Q588" s="8">
        <f t="shared" si="5"/>
        <v>1.05</v>
      </c>
      <c r="R588" s="8">
        <f t="shared" si="6"/>
        <v>13.75306263</v>
      </c>
      <c r="S588" s="8">
        <f t="shared" si="7"/>
        <v>45.84354211</v>
      </c>
      <c r="T588" s="9">
        <f t="shared" si="8"/>
        <v>0.00248474483</v>
      </c>
    </row>
    <row r="589" hidden="1">
      <c r="A589" s="10" t="s">
        <v>795</v>
      </c>
      <c r="B589" s="10" t="s">
        <v>796</v>
      </c>
      <c r="C589" s="10">
        <v>1964.0</v>
      </c>
      <c r="D589" s="10"/>
      <c r="E589" s="10" t="b">
        <v>0</v>
      </c>
      <c r="F589" s="10" t="b">
        <v>1</v>
      </c>
      <c r="G589" s="10">
        <v>2700.0</v>
      </c>
      <c r="H589" s="10">
        <v>0.0</v>
      </c>
      <c r="I589" s="10">
        <v>2.34</v>
      </c>
      <c r="J589" s="10">
        <v>2.468</v>
      </c>
      <c r="K589" s="10">
        <v>268.1</v>
      </c>
      <c r="L589" s="10">
        <v>9.29</v>
      </c>
      <c r="M589" s="11">
        <f t="shared" si="1"/>
        <v>2700</v>
      </c>
      <c r="N589" s="11">
        <f t="shared" si="2"/>
        <v>107.5495558</v>
      </c>
      <c r="O589" s="12">
        <f t="shared" si="3"/>
        <v>5.631260468</v>
      </c>
      <c r="P589" s="13">
        <f t="shared" si="66"/>
        <v>13.89795083</v>
      </c>
      <c r="Q589" s="14">
        <f t="shared" si="5"/>
        <v>1.05</v>
      </c>
      <c r="R589" s="14">
        <f t="shared" si="6"/>
        <v>28.49079921</v>
      </c>
      <c r="S589" s="14">
        <f t="shared" si="7"/>
        <v>11.54408396</v>
      </c>
      <c r="T589" s="15">
        <f t="shared" si="8"/>
        <v>0.005147389198</v>
      </c>
    </row>
    <row r="590" hidden="1">
      <c r="A590" s="4" t="s">
        <v>797</v>
      </c>
      <c r="B590" s="4" t="s">
        <v>798</v>
      </c>
      <c r="C590" s="4">
        <v>1996.0</v>
      </c>
      <c r="D590" s="4"/>
      <c r="E590" s="4" t="b">
        <v>0</v>
      </c>
      <c r="F590" s="4" t="b">
        <v>1</v>
      </c>
      <c r="G590" s="4">
        <v>50.0</v>
      </c>
      <c r="H590" s="4">
        <v>0.0</v>
      </c>
      <c r="I590" s="4">
        <v>3.23</v>
      </c>
      <c r="J590" s="4">
        <v>6.272</v>
      </c>
      <c r="K590" s="4">
        <v>256.0</v>
      </c>
      <c r="L590" s="4">
        <v>8.96</v>
      </c>
      <c r="M590" s="5">
        <f t="shared" si="1"/>
        <v>50</v>
      </c>
      <c r="N590" s="5">
        <f t="shared" si="2"/>
        <v>198.0080517</v>
      </c>
      <c r="O590" s="6">
        <f t="shared" si="3"/>
        <v>2.58734412</v>
      </c>
      <c r="P590" s="7">
        <f t="shared" si="66"/>
        <v>16.22782232</v>
      </c>
      <c r="Q590" s="8">
        <f t="shared" si="5"/>
        <v>1.05</v>
      </c>
      <c r="R590" s="8">
        <f t="shared" si="6"/>
        <v>33.26703575</v>
      </c>
      <c r="S590" s="8">
        <f t="shared" si="7"/>
        <v>5.304055446</v>
      </c>
      <c r="T590" s="9">
        <f t="shared" si="8"/>
        <v>0.3245564464</v>
      </c>
    </row>
    <row r="591" hidden="1">
      <c r="A591" s="10" t="s">
        <v>799</v>
      </c>
      <c r="B591" s="10" t="s">
        <v>800</v>
      </c>
      <c r="C591" s="10">
        <v>1985.0</v>
      </c>
      <c r="D591" s="10"/>
      <c r="E591" s="10" t="b">
        <v>0</v>
      </c>
      <c r="F591" s="10" t="b">
        <v>1</v>
      </c>
      <c r="G591" s="10">
        <v>150.0</v>
      </c>
      <c r="H591" s="10">
        <v>0.0</v>
      </c>
      <c r="I591" s="10">
        <v>230.42</v>
      </c>
      <c r="J591" s="10">
        <v>119.0</v>
      </c>
      <c r="K591" s="10">
        <v>283.0</v>
      </c>
      <c r="L591" s="10">
        <v>4.18</v>
      </c>
      <c r="M591" s="11">
        <f t="shared" si="1"/>
        <v>150</v>
      </c>
      <c r="N591" s="11">
        <f t="shared" si="2"/>
        <v>52.66306266</v>
      </c>
      <c r="O591" s="12">
        <f t="shared" si="3"/>
        <v>1.493886723</v>
      </c>
      <c r="P591" s="13">
        <f t="shared" si="66"/>
        <v>177.77252</v>
      </c>
      <c r="Q591" s="14">
        <f t="shared" si="5"/>
        <v>1.05</v>
      </c>
      <c r="R591" s="14">
        <f t="shared" si="6"/>
        <v>364.4336661</v>
      </c>
      <c r="S591" s="14">
        <f t="shared" si="7"/>
        <v>3.062467782</v>
      </c>
      <c r="T591" s="15">
        <f t="shared" si="8"/>
        <v>1.185150134</v>
      </c>
    </row>
    <row r="592" hidden="1">
      <c r="A592" s="4" t="s">
        <v>801</v>
      </c>
      <c r="B592" s="4" t="s">
        <v>802</v>
      </c>
      <c r="C592" s="4">
        <v>1985.0</v>
      </c>
      <c r="D592" s="4"/>
      <c r="E592" s="4" t="b">
        <v>0</v>
      </c>
      <c r="F592" s="4" t="b">
        <v>1</v>
      </c>
      <c r="G592" s="4">
        <v>5.0</v>
      </c>
      <c r="H592" s="4">
        <v>0.0</v>
      </c>
      <c r="I592" s="4">
        <v>4.04</v>
      </c>
      <c r="J592" s="4">
        <v>2.82</v>
      </c>
      <c r="K592" s="4">
        <v>269.0</v>
      </c>
      <c r="L592" s="4">
        <v>6.25</v>
      </c>
      <c r="M592" s="5">
        <f t="shared" si="1"/>
        <v>5</v>
      </c>
      <c r="N592" s="5">
        <f t="shared" si="2"/>
        <v>71.1782107</v>
      </c>
      <c r="O592" s="6">
        <f t="shared" si="3"/>
        <v>6.166978238</v>
      </c>
      <c r="P592" s="7">
        <f t="shared" si="66"/>
        <v>17.39087863</v>
      </c>
      <c r="Q592" s="8">
        <f t="shared" si="5"/>
        <v>1.05</v>
      </c>
      <c r="R592" s="8">
        <f t="shared" si="6"/>
        <v>35.6513012</v>
      </c>
      <c r="S592" s="8">
        <f t="shared" si="7"/>
        <v>12.64230539</v>
      </c>
      <c r="T592" s="9">
        <f t="shared" si="8"/>
        <v>3.478175726</v>
      </c>
    </row>
    <row r="593" hidden="1">
      <c r="A593" s="10" t="s">
        <v>803</v>
      </c>
      <c r="B593" s="10" t="s">
        <v>804</v>
      </c>
      <c r="C593" s="10">
        <v>2002.0</v>
      </c>
      <c r="D593" s="10"/>
      <c r="E593" s="10" t="b">
        <v>0</v>
      </c>
      <c r="F593" s="10" t="b">
        <v>1</v>
      </c>
      <c r="G593" s="10">
        <v>50.0</v>
      </c>
      <c r="H593" s="10">
        <v>0.0</v>
      </c>
      <c r="I593" s="10">
        <v>5.08</v>
      </c>
      <c r="J593" s="10">
        <v>7.749</v>
      </c>
      <c r="K593" s="10">
        <v>273.0</v>
      </c>
      <c r="L593" s="10">
        <v>10.34</v>
      </c>
      <c r="M593" s="11">
        <f t="shared" si="1"/>
        <v>50</v>
      </c>
      <c r="N593" s="11">
        <f t="shared" si="2"/>
        <v>155.5468683</v>
      </c>
      <c r="O593" s="12">
        <f t="shared" si="3"/>
        <v>2.838764446</v>
      </c>
      <c r="P593" s="13">
        <f t="shared" si="66"/>
        <v>21.99758569</v>
      </c>
      <c r="Q593" s="14">
        <f t="shared" si="5"/>
        <v>1.05</v>
      </c>
      <c r="R593" s="14">
        <f t="shared" si="6"/>
        <v>45.09505067</v>
      </c>
      <c r="S593" s="14">
        <f t="shared" si="7"/>
        <v>5.819467115</v>
      </c>
      <c r="T593" s="15">
        <f t="shared" si="8"/>
        <v>0.4399517139</v>
      </c>
    </row>
    <row r="594" hidden="1">
      <c r="A594" s="4" t="s">
        <v>805</v>
      </c>
      <c r="B594" s="4" t="s">
        <v>806</v>
      </c>
      <c r="C594" s="4">
        <v>1993.0</v>
      </c>
      <c r="D594" s="4"/>
      <c r="E594" s="4" t="b">
        <v>0</v>
      </c>
      <c r="F594" s="4" t="b">
        <v>1</v>
      </c>
      <c r="G594" s="4">
        <v>20.0</v>
      </c>
      <c r="H594" s="4">
        <v>0.0</v>
      </c>
      <c r="I594" s="4">
        <v>4.13</v>
      </c>
      <c r="J594" s="4">
        <v>5.83</v>
      </c>
      <c r="K594" s="4">
        <v>289.1</v>
      </c>
      <c r="L594" s="4">
        <v>7.39</v>
      </c>
      <c r="M594" s="5">
        <f t="shared" si="1"/>
        <v>20</v>
      </c>
      <c r="N594" s="5">
        <f t="shared" si="2"/>
        <v>143.9454117</v>
      </c>
      <c r="O594" s="6">
        <f t="shared" si="3"/>
        <v>3.203937013</v>
      </c>
      <c r="P594" s="7">
        <f t="shared" si="66"/>
        <v>18.67895279</v>
      </c>
      <c r="Q594" s="8">
        <f t="shared" si="5"/>
        <v>1.05</v>
      </c>
      <c r="R594" s="8">
        <f t="shared" si="6"/>
        <v>38.29185321</v>
      </c>
      <c r="S594" s="8">
        <f t="shared" si="7"/>
        <v>6.568070877</v>
      </c>
      <c r="T594" s="9">
        <f t="shared" si="8"/>
        <v>0.9339476394</v>
      </c>
    </row>
    <row r="595">
      <c r="A595" s="10" t="s">
        <v>865</v>
      </c>
      <c r="B595" s="10" t="s">
        <v>866</v>
      </c>
      <c r="C595" s="16"/>
      <c r="D595" s="10"/>
      <c r="E595" s="10" t="b">
        <v>1</v>
      </c>
      <c r="F595" s="10" t="b">
        <v>0</v>
      </c>
      <c r="G595" s="16"/>
      <c r="H595" s="16"/>
      <c r="I595" s="10">
        <v>40.0</v>
      </c>
      <c r="J595" s="10">
        <v>16.37</v>
      </c>
      <c r="K595" s="10">
        <v>314.0</v>
      </c>
      <c r="L595" s="10">
        <v>8.3</v>
      </c>
      <c r="M595" s="11">
        <f t="shared" si="1"/>
        <v>0</v>
      </c>
      <c r="N595" s="11">
        <f t="shared" si="2"/>
        <v>41.73188589</v>
      </c>
      <c r="O595" s="12">
        <f t="shared" si="3"/>
        <v>8.289776823</v>
      </c>
      <c r="P595" s="13">
        <f t="shared" ref="P595:P599" si="67">0.2*(8.17*POW(I595*L595,0.46))+0.8*(0.252*J595+136)</f>
        <v>135.7036466</v>
      </c>
      <c r="Q595" s="14">
        <f t="shared" si="5"/>
        <v>4</v>
      </c>
      <c r="R595" s="14">
        <f t="shared" si="6"/>
        <v>678.5182329</v>
      </c>
      <c r="S595" s="14">
        <f t="shared" si="7"/>
        <v>41.44888411</v>
      </c>
      <c r="T595" s="15" t="str">
        <f t="shared" si="8"/>
        <v>#N/A</v>
      </c>
    </row>
    <row r="596">
      <c r="A596" s="4" t="s">
        <v>35</v>
      </c>
      <c r="B596" s="4" t="s">
        <v>36</v>
      </c>
      <c r="C596" s="4">
        <v>1945.0</v>
      </c>
      <c r="D596" s="4"/>
      <c r="E596" s="4" t="b">
        <v>0</v>
      </c>
      <c r="F596" s="4" t="b">
        <v>0</v>
      </c>
      <c r="G596" s="4">
        <v>45.0</v>
      </c>
      <c r="H596" s="4">
        <v>0.0</v>
      </c>
      <c r="I596" s="4">
        <v>14.7</v>
      </c>
      <c r="J596" s="4">
        <v>14.417</v>
      </c>
      <c r="K596" s="4">
        <v>232.1</v>
      </c>
      <c r="L596" s="4">
        <v>2.1</v>
      </c>
      <c r="M596" s="5">
        <f t="shared" si="1"/>
        <v>45</v>
      </c>
      <c r="N596" s="5">
        <f t="shared" si="2"/>
        <v>100.0084939</v>
      </c>
      <c r="O596" s="6">
        <f t="shared" si="3"/>
        <v>8.297235776</v>
      </c>
      <c r="P596" s="7">
        <f t="shared" si="67"/>
        <v>119.6212482</v>
      </c>
      <c r="Q596" s="8">
        <f t="shared" si="5"/>
        <v>1.75</v>
      </c>
      <c r="R596" s="8">
        <f t="shared" si="6"/>
        <v>328.9584325</v>
      </c>
      <c r="S596" s="8">
        <f t="shared" si="7"/>
        <v>22.81739838</v>
      </c>
      <c r="T596" s="9">
        <f t="shared" si="8"/>
        <v>2.65824996</v>
      </c>
    </row>
    <row r="597">
      <c r="A597" s="10" t="s">
        <v>574</v>
      </c>
      <c r="B597" s="10" t="s">
        <v>529</v>
      </c>
      <c r="C597" s="10">
        <v>1995.0</v>
      </c>
      <c r="D597" s="10"/>
      <c r="E597" s="10" t="b">
        <v>1</v>
      </c>
      <c r="F597" s="10" t="b">
        <v>0</v>
      </c>
      <c r="G597" s="10">
        <v>400.0</v>
      </c>
      <c r="H597" s="10">
        <v>100.0</v>
      </c>
      <c r="I597" s="10">
        <v>47.0</v>
      </c>
      <c r="J597" s="10">
        <v>16.7</v>
      </c>
      <c r="K597" s="10">
        <v>343.0</v>
      </c>
      <c r="L597" s="10">
        <v>9.86</v>
      </c>
      <c r="M597" s="11">
        <f t="shared" si="1"/>
        <v>500</v>
      </c>
      <c r="N597" s="11">
        <f t="shared" si="2"/>
        <v>36.23246959</v>
      </c>
      <c r="O597" s="12">
        <f t="shared" si="3"/>
        <v>8.364292197</v>
      </c>
      <c r="P597" s="13">
        <f t="shared" si="67"/>
        <v>139.6836797</v>
      </c>
      <c r="Q597" s="14">
        <f t="shared" si="5"/>
        <v>4</v>
      </c>
      <c r="R597" s="14">
        <f t="shared" si="6"/>
        <v>698.4183985</v>
      </c>
      <c r="S597" s="14">
        <f t="shared" si="7"/>
        <v>41.82146099</v>
      </c>
      <c r="T597" s="15">
        <f t="shared" si="8"/>
        <v>0.2793673594</v>
      </c>
    </row>
    <row r="598">
      <c r="A598" s="4" t="s">
        <v>575</v>
      </c>
      <c r="B598" s="4" t="s">
        <v>575</v>
      </c>
      <c r="C598" s="4">
        <v>1995.0</v>
      </c>
      <c r="D598" s="4"/>
      <c r="E598" s="4" t="b">
        <v>1</v>
      </c>
      <c r="F598" s="4" t="b">
        <v>0</v>
      </c>
      <c r="G598" s="4">
        <v>600.0</v>
      </c>
      <c r="H598" s="4">
        <v>0.0</v>
      </c>
      <c r="I598" s="4">
        <v>52.0</v>
      </c>
      <c r="J598" s="4">
        <v>16.7</v>
      </c>
      <c r="K598" s="4">
        <v>343.0</v>
      </c>
      <c r="L598" s="4">
        <v>10.34</v>
      </c>
      <c r="M598" s="5">
        <f t="shared" si="1"/>
        <v>600</v>
      </c>
      <c r="N598" s="5">
        <f t="shared" si="2"/>
        <v>32.74857828</v>
      </c>
      <c r="O598" s="6">
        <f t="shared" si="3"/>
        <v>8.480886849</v>
      </c>
      <c r="P598" s="7">
        <f t="shared" si="67"/>
        <v>141.6308104</v>
      </c>
      <c r="Q598" s="8">
        <f t="shared" si="5"/>
        <v>4</v>
      </c>
      <c r="R598" s="8">
        <f t="shared" si="6"/>
        <v>708.1540519</v>
      </c>
      <c r="S598" s="8">
        <f t="shared" si="7"/>
        <v>42.40443425</v>
      </c>
      <c r="T598" s="9">
        <f t="shared" si="8"/>
        <v>0.2360513506</v>
      </c>
    </row>
    <row r="599">
      <c r="A599" s="10" t="s">
        <v>48</v>
      </c>
      <c r="B599" s="10" t="s">
        <v>33</v>
      </c>
      <c r="C599" s="10">
        <v>1948.0</v>
      </c>
      <c r="D599" s="10"/>
      <c r="E599" s="10" t="b">
        <v>0</v>
      </c>
      <c r="F599" s="10" t="b">
        <v>0</v>
      </c>
      <c r="G599" s="10">
        <v>30.0</v>
      </c>
      <c r="H599" s="10">
        <v>10.0</v>
      </c>
      <c r="I599" s="10">
        <v>10.4</v>
      </c>
      <c r="J599" s="10">
        <v>13.7628</v>
      </c>
      <c r="K599" s="10">
        <v>235.44</v>
      </c>
      <c r="L599" s="10">
        <v>2.28</v>
      </c>
      <c r="M599" s="11">
        <f t="shared" si="1"/>
        <v>40</v>
      </c>
      <c r="N599" s="11">
        <f t="shared" si="2"/>
        <v>134.9437525</v>
      </c>
      <c r="O599" s="12">
        <f t="shared" si="3"/>
        <v>8.616334875</v>
      </c>
      <c r="P599" s="13">
        <f t="shared" si="67"/>
        <v>118.5848936</v>
      </c>
      <c r="Q599" s="14">
        <f t="shared" si="5"/>
        <v>1.75</v>
      </c>
      <c r="R599" s="14">
        <f t="shared" si="6"/>
        <v>326.1084575</v>
      </c>
      <c r="S599" s="14">
        <f t="shared" si="7"/>
        <v>23.69492091</v>
      </c>
      <c r="T599" s="15">
        <f t="shared" si="8"/>
        <v>2.964622341</v>
      </c>
    </row>
    <row r="600" hidden="1">
      <c r="A600" s="4" t="s">
        <v>533</v>
      </c>
      <c r="B600" s="4" t="s">
        <v>417</v>
      </c>
      <c r="C600" s="4">
        <v>1986.0</v>
      </c>
      <c r="D600" s="4" t="b">
        <v>1</v>
      </c>
      <c r="E600" s="4" t="b">
        <v>1</v>
      </c>
      <c r="F600" s="4" t="b">
        <v>0</v>
      </c>
      <c r="G600" s="4">
        <v>9200.0</v>
      </c>
      <c r="H600" s="4">
        <v>1500.0</v>
      </c>
      <c r="I600" s="4">
        <v>9071.0</v>
      </c>
      <c r="J600" s="4">
        <v>7708.87</v>
      </c>
      <c r="K600" s="4">
        <v>414.0</v>
      </c>
      <c r="L600" s="4">
        <v>8.27</v>
      </c>
      <c r="M600" s="5">
        <f t="shared" si="1"/>
        <v>10700</v>
      </c>
      <c r="N600" s="5">
        <f t="shared" si="2"/>
        <v>86.65924043</v>
      </c>
      <c r="O600" s="6">
        <f t="shared" si="3"/>
        <v>0.7201520865</v>
      </c>
      <c r="P600" s="7">
        <f>0.9*(0.00015*I600*K600*L600+797)+0.1*(43.1*POW(I600,0.549))</f>
        <v>5551.558815</v>
      </c>
      <c r="Q600" s="8">
        <f t="shared" si="5"/>
        <v>4</v>
      </c>
      <c r="R600" s="8">
        <f t="shared" si="6"/>
        <v>27757.79408</v>
      </c>
      <c r="S600" s="8">
        <f t="shared" si="7"/>
        <v>3.600760433</v>
      </c>
      <c r="T600" s="9">
        <f t="shared" si="8"/>
        <v>0.5188372724</v>
      </c>
    </row>
    <row r="601">
      <c r="A601" s="10" t="s">
        <v>408</v>
      </c>
      <c r="B601" s="10" t="s">
        <v>409</v>
      </c>
      <c r="C601" s="10">
        <v>1973.0</v>
      </c>
      <c r="D601" s="10"/>
      <c r="E601" s="10" t="b">
        <v>1</v>
      </c>
      <c r="F601" s="10" t="b">
        <v>0</v>
      </c>
      <c r="G601" s="10">
        <v>4.0</v>
      </c>
      <c r="H601" s="10">
        <v>0.0</v>
      </c>
      <c r="I601" s="10">
        <v>60.0</v>
      </c>
      <c r="J601" s="10">
        <v>15.76</v>
      </c>
      <c r="K601" s="10">
        <v>293.0</v>
      </c>
      <c r="L601" s="10">
        <v>7.35</v>
      </c>
      <c r="M601" s="11">
        <f t="shared" si="1"/>
        <v>4</v>
      </c>
      <c r="N601" s="11">
        <f t="shared" si="2"/>
        <v>26.78454578</v>
      </c>
      <c r="O601" s="12">
        <f t="shared" si="3"/>
        <v>8.811776283</v>
      </c>
      <c r="P601" s="13">
        <f t="shared" ref="P601:P603" si="68">0.2*(8.17*POW(I601*L601,0.46))+0.8*(0.252*J601+136)</f>
        <v>138.8735942</v>
      </c>
      <c r="Q601" s="14">
        <f t="shared" si="5"/>
        <v>4</v>
      </c>
      <c r="R601" s="14">
        <f t="shared" si="6"/>
        <v>694.3679711</v>
      </c>
      <c r="S601" s="14">
        <f t="shared" si="7"/>
        <v>44.05888142</v>
      </c>
      <c r="T601" s="15">
        <f t="shared" si="8"/>
        <v>34.71839856</v>
      </c>
    </row>
    <row r="602">
      <c r="A602" s="4" t="s">
        <v>303</v>
      </c>
      <c r="B602" s="4" t="s">
        <v>235</v>
      </c>
      <c r="C602" s="4">
        <v>1964.0</v>
      </c>
      <c r="D602" s="4"/>
      <c r="E602" s="4" t="b">
        <v>1</v>
      </c>
      <c r="F602" s="4" t="b">
        <v>0</v>
      </c>
      <c r="G602" s="4">
        <v>60.0</v>
      </c>
      <c r="H602" s="4">
        <v>0.0</v>
      </c>
      <c r="I602" s="4">
        <v>28.0</v>
      </c>
      <c r="J602" s="4">
        <v>13.48</v>
      </c>
      <c r="K602" s="4">
        <v>280.5</v>
      </c>
      <c r="L602" s="4">
        <v>7.16</v>
      </c>
      <c r="M602" s="5">
        <f t="shared" si="1"/>
        <v>60</v>
      </c>
      <c r="N602" s="5">
        <f t="shared" si="2"/>
        <v>49.09205182</v>
      </c>
      <c r="O602" s="6">
        <f t="shared" si="3"/>
        <v>9.661217383</v>
      </c>
      <c r="P602" s="7">
        <f t="shared" si="68"/>
        <v>130.2332103</v>
      </c>
      <c r="Q602" s="8">
        <f t="shared" si="5"/>
        <v>4</v>
      </c>
      <c r="R602" s="8">
        <f t="shared" si="6"/>
        <v>651.1660516</v>
      </c>
      <c r="S602" s="8">
        <f t="shared" si="7"/>
        <v>48.30608692</v>
      </c>
      <c r="T602" s="9">
        <f t="shared" si="8"/>
        <v>2.170553505</v>
      </c>
    </row>
    <row r="603">
      <c r="A603" s="10" t="s">
        <v>30</v>
      </c>
      <c r="B603" s="10" t="s">
        <v>31</v>
      </c>
      <c r="C603" s="10">
        <v>1942.0</v>
      </c>
      <c r="D603" s="10"/>
      <c r="E603" s="10" t="b">
        <v>1</v>
      </c>
      <c r="F603" s="10" t="b">
        <v>0</v>
      </c>
      <c r="G603" s="16"/>
      <c r="H603" s="16"/>
      <c r="I603" s="10">
        <v>56.0</v>
      </c>
      <c r="J603" s="10">
        <v>12.6</v>
      </c>
      <c r="K603" s="10">
        <v>215.0</v>
      </c>
      <c r="L603" s="10">
        <v>2.0</v>
      </c>
      <c r="M603" s="11">
        <f t="shared" si="1"/>
        <v>0</v>
      </c>
      <c r="N603" s="11">
        <f t="shared" si="2"/>
        <v>22.94361473</v>
      </c>
      <c r="O603" s="12">
        <f t="shared" si="3"/>
        <v>9.972895967</v>
      </c>
      <c r="P603" s="13">
        <f t="shared" si="68"/>
        <v>125.6584892</v>
      </c>
      <c r="Q603" s="14">
        <f t="shared" si="5"/>
        <v>4</v>
      </c>
      <c r="R603" s="14">
        <f t="shared" si="6"/>
        <v>628.2924459</v>
      </c>
      <c r="S603" s="14">
        <f t="shared" si="7"/>
        <v>49.86447983</v>
      </c>
      <c r="T603" s="15" t="str">
        <f t="shared" si="8"/>
        <v>#N/A</v>
      </c>
    </row>
    <row r="604" hidden="1">
      <c r="A604" s="4" t="s">
        <v>822</v>
      </c>
      <c r="B604" s="4" t="s">
        <v>822</v>
      </c>
      <c r="C604" s="4">
        <v>1943.0</v>
      </c>
      <c r="D604" s="4"/>
      <c r="E604" s="4" t="b">
        <v>0</v>
      </c>
      <c r="F604" s="4" t="b">
        <v>1</v>
      </c>
      <c r="G604" s="4">
        <v>36.0</v>
      </c>
      <c r="H604" s="17"/>
      <c r="I604" s="4">
        <v>181.437</v>
      </c>
      <c r="J604" s="4">
        <v>146.6</v>
      </c>
      <c r="K604" s="4">
        <v>200.0</v>
      </c>
      <c r="L604" s="17"/>
      <c r="M604" s="5">
        <f t="shared" si="1"/>
        <v>36</v>
      </c>
      <c r="N604" s="5">
        <f t="shared" si="2"/>
        <v>82.39245379</v>
      </c>
      <c r="O604" s="6">
        <f t="shared" si="3"/>
        <v>0.6531198178</v>
      </c>
      <c r="P604" s="7">
        <f t="shared" ref="P604:P605" si="69">0.2*(8.17*POW(I604*L604,0.46))+0.8*(0.146*POW(I604*K604,0.639))</f>
        <v>95.7473653</v>
      </c>
      <c r="Q604" s="8">
        <f t="shared" si="5"/>
        <v>1.05</v>
      </c>
      <c r="R604" s="8">
        <f t="shared" si="6"/>
        <v>196.2820989</v>
      </c>
      <c r="S604" s="8">
        <f t="shared" si="7"/>
        <v>1.338895627</v>
      </c>
      <c r="T604" s="9">
        <f t="shared" si="8"/>
        <v>2.659649036</v>
      </c>
    </row>
    <row r="605" hidden="1">
      <c r="A605" s="10" t="s">
        <v>823</v>
      </c>
      <c r="B605" s="10" t="s">
        <v>823</v>
      </c>
      <c r="C605" s="10">
        <v>1965.0</v>
      </c>
      <c r="D605" s="10"/>
      <c r="E605" s="10" t="b">
        <v>0</v>
      </c>
      <c r="F605" s="10" t="b">
        <v>1</v>
      </c>
      <c r="G605" s="10">
        <v>200.0</v>
      </c>
      <c r="H605" s="10">
        <v>0.0</v>
      </c>
      <c r="I605" s="10">
        <v>456.0</v>
      </c>
      <c r="J605" s="10">
        <v>156.0</v>
      </c>
      <c r="K605" s="10">
        <v>259.0</v>
      </c>
      <c r="L605" s="10">
        <v>3.5</v>
      </c>
      <c r="M605" s="11">
        <f t="shared" si="1"/>
        <v>200</v>
      </c>
      <c r="N605" s="11">
        <f t="shared" si="2"/>
        <v>34.88502824</v>
      </c>
      <c r="O605" s="12">
        <f t="shared" si="3"/>
        <v>1.616200222</v>
      </c>
      <c r="P605" s="13">
        <f t="shared" si="69"/>
        <v>252.1272347</v>
      </c>
      <c r="Q605" s="14">
        <f t="shared" si="5"/>
        <v>1.05</v>
      </c>
      <c r="R605" s="14">
        <f t="shared" si="6"/>
        <v>516.8608311</v>
      </c>
      <c r="S605" s="14">
        <f t="shared" si="7"/>
        <v>3.313210456</v>
      </c>
      <c r="T605" s="15">
        <f t="shared" si="8"/>
        <v>1.260636174</v>
      </c>
    </row>
    <row r="606">
      <c r="A606" s="4" t="s">
        <v>234</v>
      </c>
      <c r="B606" s="4" t="s">
        <v>235</v>
      </c>
      <c r="C606" s="4">
        <v>1961.0</v>
      </c>
      <c r="D606" s="4"/>
      <c r="E606" s="4" t="b">
        <v>1</v>
      </c>
      <c r="F606" s="4" t="b">
        <v>0</v>
      </c>
      <c r="G606" s="4">
        <v>60.0</v>
      </c>
      <c r="H606" s="4">
        <v>-3.0</v>
      </c>
      <c r="I606" s="4">
        <v>33.0</v>
      </c>
      <c r="J606" s="4">
        <v>12.06</v>
      </c>
      <c r="K606" s="4">
        <v>255.0</v>
      </c>
      <c r="L606" s="4">
        <v>6.62</v>
      </c>
      <c r="M606" s="5">
        <f t="shared" si="1"/>
        <v>57</v>
      </c>
      <c r="N606" s="5">
        <f t="shared" si="2"/>
        <v>37.2659924</v>
      </c>
      <c r="O606" s="6">
        <f t="shared" si="3"/>
        <v>10.83757628</v>
      </c>
      <c r="P606" s="7">
        <f t="shared" ref="P606:P612" si="70">0.2*(8.17*POW(I606*L606,0.46))+0.8*(0.252*J606+136)</f>
        <v>130.7011699</v>
      </c>
      <c r="Q606" s="8">
        <f t="shared" si="5"/>
        <v>4</v>
      </c>
      <c r="R606" s="8">
        <f t="shared" si="6"/>
        <v>653.5058497</v>
      </c>
      <c r="S606" s="8">
        <f t="shared" si="7"/>
        <v>54.1878814</v>
      </c>
      <c r="T606" s="9">
        <f t="shared" si="8"/>
        <v>2.293002981</v>
      </c>
    </row>
    <row r="607">
      <c r="A607" s="10" t="s">
        <v>32</v>
      </c>
      <c r="B607" s="10" t="s">
        <v>33</v>
      </c>
      <c r="C607" s="10">
        <v>1944.0</v>
      </c>
      <c r="D607" s="10"/>
      <c r="E607" s="10" t="b">
        <v>0</v>
      </c>
      <c r="F607" s="10" t="b">
        <v>0</v>
      </c>
      <c r="G607" s="10">
        <v>30.0</v>
      </c>
      <c r="H607" s="10">
        <v>0.0</v>
      </c>
      <c r="I607" s="10">
        <v>8.0</v>
      </c>
      <c r="J607" s="10">
        <v>7.733</v>
      </c>
      <c r="K607" s="10">
        <v>226.0</v>
      </c>
      <c r="L607" s="10">
        <v>2.06</v>
      </c>
      <c r="M607" s="11">
        <f t="shared" si="1"/>
        <v>30</v>
      </c>
      <c r="N607" s="11">
        <f t="shared" si="2"/>
        <v>98.56831815</v>
      </c>
      <c r="O607" s="12">
        <f t="shared" si="3"/>
        <v>15.03801126</v>
      </c>
      <c r="P607" s="13">
        <f t="shared" si="70"/>
        <v>116.288941</v>
      </c>
      <c r="Q607" s="14">
        <f t="shared" si="5"/>
        <v>1.75</v>
      </c>
      <c r="R607" s="14">
        <f t="shared" si="6"/>
        <v>319.7945879</v>
      </c>
      <c r="S607" s="14">
        <f t="shared" si="7"/>
        <v>41.35453095</v>
      </c>
      <c r="T607" s="15">
        <f t="shared" si="8"/>
        <v>3.876298035</v>
      </c>
    </row>
    <row r="608">
      <c r="A608" s="4" t="s">
        <v>99</v>
      </c>
      <c r="B608" s="4" t="s">
        <v>100</v>
      </c>
      <c r="C608" s="4">
        <v>1956.0</v>
      </c>
      <c r="D608" s="4"/>
      <c r="E608" s="4" t="b">
        <v>1</v>
      </c>
      <c r="F608" s="4" t="b">
        <v>0</v>
      </c>
      <c r="G608" s="4">
        <v>15.0</v>
      </c>
      <c r="H608" s="4">
        <v>0.0</v>
      </c>
      <c r="I608" s="4">
        <v>24.0</v>
      </c>
      <c r="J608" s="4">
        <v>5.114</v>
      </c>
      <c r="K608" s="4">
        <v>238.0</v>
      </c>
      <c r="L608" s="4">
        <v>2.48</v>
      </c>
      <c r="M608" s="5">
        <f t="shared" si="1"/>
        <v>15</v>
      </c>
      <c r="N608" s="5">
        <f t="shared" si="2"/>
        <v>21.72845291</v>
      </c>
      <c r="O608" s="6">
        <f t="shared" si="3"/>
        <v>23.56985469</v>
      </c>
      <c r="P608" s="7">
        <f t="shared" si="70"/>
        <v>120.5362369</v>
      </c>
      <c r="Q608" s="8">
        <f t="shared" si="5"/>
        <v>4</v>
      </c>
      <c r="R608" s="8">
        <f t="shared" si="6"/>
        <v>602.6811845</v>
      </c>
      <c r="S608" s="8">
        <f t="shared" si="7"/>
        <v>117.8492735</v>
      </c>
      <c r="T608" s="9">
        <f t="shared" si="8"/>
        <v>8.035749127</v>
      </c>
    </row>
    <row r="609">
      <c r="A609" s="10" t="s">
        <v>254</v>
      </c>
      <c r="B609" s="10" t="s">
        <v>100</v>
      </c>
      <c r="C609" s="10">
        <v>1962.0</v>
      </c>
      <c r="D609" s="10"/>
      <c r="E609" s="10" t="b">
        <v>1</v>
      </c>
      <c r="F609" s="10" t="b">
        <v>0</v>
      </c>
      <c r="G609" s="10">
        <v>15.0</v>
      </c>
      <c r="H609" s="10">
        <v>1.0</v>
      </c>
      <c r="I609" s="10">
        <v>21.8</v>
      </c>
      <c r="J609" s="10">
        <v>4.524</v>
      </c>
      <c r="K609" s="10">
        <v>246.0</v>
      </c>
      <c r="L609" s="10">
        <v>2.5</v>
      </c>
      <c r="M609" s="11">
        <f t="shared" si="1"/>
        <v>16</v>
      </c>
      <c r="N609" s="11">
        <f t="shared" si="2"/>
        <v>21.16145016</v>
      </c>
      <c r="O609" s="12">
        <f t="shared" si="3"/>
        <v>26.52344603</v>
      </c>
      <c r="P609" s="13">
        <f t="shared" si="70"/>
        <v>119.9920698</v>
      </c>
      <c r="Q609" s="14">
        <f t="shared" si="5"/>
        <v>4</v>
      </c>
      <c r="R609" s="14">
        <f t="shared" si="6"/>
        <v>599.9603492</v>
      </c>
      <c r="S609" s="14">
        <f t="shared" si="7"/>
        <v>132.6172302</v>
      </c>
      <c r="T609" s="15">
        <f t="shared" si="8"/>
        <v>7.499504366</v>
      </c>
    </row>
    <row r="610">
      <c r="A610" s="4" t="s">
        <v>486</v>
      </c>
      <c r="B610" s="4" t="s">
        <v>487</v>
      </c>
      <c r="C610" s="4">
        <v>1981.0</v>
      </c>
      <c r="D610" s="4"/>
      <c r="E610" s="4" t="b">
        <v>0</v>
      </c>
      <c r="F610" s="4" t="b">
        <v>0</v>
      </c>
      <c r="G610" s="4">
        <v>150.0</v>
      </c>
      <c r="H610" s="4">
        <v>0.0</v>
      </c>
      <c r="I610" s="4">
        <v>10.5</v>
      </c>
      <c r="J610" s="4">
        <v>4.0</v>
      </c>
      <c r="K610" s="4">
        <v>293.0</v>
      </c>
      <c r="L610" s="4">
        <v>1.034</v>
      </c>
      <c r="M610" s="5">
        <f t="shared" si="1"/>
        <v>150</v>
      </c>
      <c r="N610" s="5">
        <f t="shared" si="2"/>
        <v>38.84633181</v>
      </c>
      <c r="O610" s="6">
        <f t="shared" si="3"/>
        <v>28.62514117</v>
      </c>
      <c r="P610" s="7">
        <f t="shared" si="70"/>
        <v>114.5005647</v>
      </c>
      <c r="Q610" s="8">
        <f t="shared" si="5"/>
        <v>1.75</v>
      </c>
      <c r="R610" s="8">
        <f t="shared" si="6"/>
        <v>314.8765528</v>
      </c>
      <c r="S610" s="8">
        <f t="shared" si="7"/>
        <v>78.71913821</v>
      </c>
      <c r="T610" s="9">
        <f t="shared" si="8"/>
        <v>0.7633370978</v>
      </c>
    </row>
    <row r="611">
      <c r="A611" s="10" t="s">
        <v>871</v>
      </c>
      <c r="B611" s="10" t="s">
        <v>872</v>
      </c>
      <c r="C611" s="16"/>
      <c r="D611" s="10"/>
      <c r="E611" s="10" t="b">
        <v>1</v>
      </c>
      <c r="F611" s="10" t="b">
        <v>0</v>
      </c>
      <c r="G611" s="16"/>
      <c r="H611" s="16"/>
      <c r="I611" s="10">
        <v>52.0</v>
      </c>
      <c r="J611" s="10">
        <v>4.38</v>
      </c>
      <c r="K611" s="10">
        <v>317.0</v>
      </c>
      <c r="L611" s="10">
        <v>3.92</v>
      </c>
      <c r="M611" s="11">
        <f t="shared" si="1"/>
        <v>0</v>
      </c>
      <c r="N611" s="11">
        <f t="shared" si="2"/>
        <v>8.589148077</v>
      </c>
      <c r="O611" s="12">
        <f t="shared" si="3"/>
        <v>29.34755506</v>
      </c>
      <c r="P611" s="13">
        <f t="shared" si="70"/>
        <v>128.5422912</v>
      </c>
      <c r="Q611" s="14">
        <f t="shared" si="5"/>
        <v>4</v>
      </c>
      <c r="R611" s="14">
        <f t="shared" si="6"/>
        <v>642.7114558</v>
      </c>
      <c r="S611" s="14">
        <f t="shared" si="7"/>
        <v>146.7377753</v>
      </c>
      <c r="T611" s="15" t="str">
        <f t="shared" si="8"/>
        <v>#N/A</v>
      </c>
    </row>
    <row r="612">
      <c r="A612" s="4" t="s">
        <v>488</v>
      </c>
      <c r="B612" s="4" t="s">
        <v>487</v>
      </c>
      <c r="C612" s="4">
        <v>1981.0</v>
      </c>
      <c r="D612" s="4"/>
      <c r="E612" s="4" t="b">
        <v>0</v>
      </c>
      <c r="F612" s="4" t="b">
        <v>0</v>
      </c>
      <c r="G612" s="4">
        <v>150.0</v>
      </c>
      <c r="H612" s="4">
        <v>0.0</v>
      </c>
      <c r="I612" s="4">
        <v>10.5</v>
      </c>
      <c r="J612" s="4">
        <v>3.87</v>
      </c>
      <c r="K612" s="4">
        <v>281.0</v>
      </c>
      <c r="L612" s="4">
        <v>0.99</v>
      </c>
      <c r="M612" s="5">
        <f t="shared" si="1"/>
        <v>150</v>
      </c>
      <c r="N612" s="5">
        <f t="shared" si="2"/>
        <v>37.58382603</v>
      </c>
      <c r="O612" s="6">
        <f t="shared" si="3"/>
        <v>29.55489163</v>
      </c>
      <c r="P612" s="7">
        <f t="shared" si="70"/>
        <v>114.3774306</v>
      </c>
      <c r="Q612" s="8">
        <f t="shared" si="5"/>
        <v>1.75</v>
      </c>
      <c r="R612" s="8">
        <f t="shared" si="6"/>
        <v>314.5379341</v>
      </c>
      <c r="S612" s="8">
        <f t="shared" si="7"/>
        <v>81.27595198</v>
      </c>
      <c r="T612" s="9">
        <f t="shared" si="8"/>
        <v>0.762516204</v>
      </c>
    </row>
    <row r="613" hidden="1">
      <c r="A613" s="10" t="s">
        <v>830</v>
      </c>
      <c r="B613" s="10" t="s">
        <v>830</v>
      </c>
      <c r="C613" s="10">
        <v>1965.0</v>
      </c>
      <c r="D613" s="10"/>
      <c r="E613" s="10" t="b">
        <v>0</v>
      </c>
      <c r="F613" s="10" t="b">
        <v>1</v>
      </c>
      <c r="G613" s="10">
        <v>1692.0</v>
      </c>
      <c r="H613" s="10">
        <v>0.0</v>
      </c>
      <c r="I613" s="10">
        <v>27839.0</v>
      </c>
      <c r="J613" s="10">
        <v>4151.3</v>
      </c>
      <c r="K613" s="10">
        <v>266.0</v>
      </c>
      <c r="L613" s="10">
        <v>5.5</v>
      </c>
      <c r="M613" s="11">
        <f t="shared" si="1"/>
        <v>1692</v>
      </c>
      <c r="N613" s="11">
        <f t="shared" si="2"/>
        <v>15.20581882</v>
      </c>
      <c r="O613" s="12">
        <f t="shared" si="3"/>
        <v>0.7856056393</v>
      </c>
      <c r="P613" s="13">
        <f t="shared" ref="P613:P617" si="71">0.2*(8.17*POW(I613*L613,0.46))+0.8*(0.146*POW(I613*K613,0.639))</f>
        <v>3261.284691</v>
      </c>
      <c r="Q613" s="14">
        <f t="shared" si="5"/>
        <v>1.05</v>
      </c>
      <c r="R613" s="14">
        <f t="shared" si="6"/>
        <v>6685.633616</v>
      </c>
      <c r="S613" s="14">
        <f t="shared" si="7"/>
        <v>1.610491561</v>
      </c>
      <c r="T613" s="15">
        <f t="shared" si="8"/>
        <v>1.927473221</v>
      </c>
    </row>
    <row r="614" hidden="1">
      <c r="A614" s="4" t="s">
        <v>831</v>
      </c>
      <c r="B614" s="4" t="s">
        <v>831</v>
      </c>
      <c r="C614" s="4">
        <v>1965.0</v>
      </c>
      <c r="D614" s="4"/>
      <c r="E614" s="4" t="b">
        <v>0</v>
      </c>
      <c r="F614" s="4" t="b">
        <v>1</v>
      </c>
      <c r="G614" s="4">
        <v>1866.0</v>
      </c>
      <c r="H614" s="4">
        <v>0.0</v>
      </c>
      <c r="I614" s="4">
        <v>33798.0</v>
      </c>
      <c r="J614" s="4">
        <v>5338.0</v>
      </c>
      <c r="K614" s="4">
        <v>266.0</v>
      </c>
      <c r="L614" s="4">
        <v>5.5</v>
      </c>
      <c r="M614" s="5">
        <f t="shared" si="1"/>
        <v>1866</v>
      </c>
      <c r="N614" s="5">
        <f t="shared" si="2"/>
        <v>16.1052285</v>
      </c>
      <c r="O614" s="6">
        <f t="shared" si="3"/>
        <v>0.6887027831</v>
      </c>
      <c r="P614" s="7">
        <f t="shared" si="71"/>
        <v>3676.295456</v>
      </c>
      <c r="Q614" s="8">
        <f t="shared" si="5"/>
        <v>1.05</v>
      </c>
      <c r="R614" s="8">
        <f t="shared" si="6"/>
        <v>7536.405685</v>
      </c>
      <c r="S614" s="8">
        <f t="shared" si="7"/>
        <v>1.411840705</v>
      </c>
      <c r="T614" s="9">
        <f t="shared" si="8"/>
        <v>1.970147619</v>
      </c>
    </row>
    <row r="615" hidden="1">
      <c r="A615" s="10" t="s">
        <v>832</v>
      </c>
      <c r="B615" s="10" t="s">
        <v>832</v>
      </c>
      <c r="C615" s="10">
        <v>1967.0</v>
      </c>
      <c r="D615" s="10"/>
      <c r="E615" s="10" t="b">
        <v>0</v>
      </c>
      <c r="F615" s="10" t="b">
        <v>1</v>
      </c>
      <c r="G615" s="10">
        <v>2004.0</v>
      </c>
      <c r="H615" s="10">
        <v>0.0</v>
      </c>
      <c r="I615" s="10">
        <v>39757.0</v>
      </c>
      <c r="J615" s="10">
        <v>6227.0</v>
      </c>
      <c r="K615" s="10">
        <v>265.0</v>
      </c>
      <c r="L615" s="10">
        <v>5.5</v>
      </c>
      <c r="M615" s="11">
        <f t="shared" si="1"/>
        <v>2004</v>
      </c>
      <c r="N615" s="11">
        <f t="shared" si="2"/>
        <v>15.97145871</v>
      </c>
      <c r="O615" s="12">
        <f t="shared" si="3"/>
        <v>0.6513291583</v>
      </c>
      <c r="P615" s="13">
        <f t="shared" si="71"/>
        <v>4055.826669</v>
      </c>
      <c r="Q615" s="14">
        <f t="shared" si="5"/>
        <v>1.05</v>
      </c>
      <c r="R615" s="14">
        <f t="shared" si="6"/>
        <v>8314.444671</v>
      </c>
      <c r="S615" s="14">
        <f t="shared" si="7"/>
        <v>1.335224775</v>
      </c>
      <c r="T615" s="15">
        <f t="shared" si="8"/>
        <v>2.023865603</v>
      </c>
    </row>
    <row r="616" hidden="1">
      <c r="A616" s="4" t="s">
        <v>833</v>
      </c>
      <c r="B616" s="4" t="s">
        <v>833</v>
      </c>
      <c r="C616" s="4">
        <v>1970.0</v>
      </c>
      <c r="D616" s="4"/>
      <c r="E616" s="4" t="b">
        <v>0</v>
      </c>
      <c r="F616" s="4" t="b">
        <v>1</v>
      </c>
      <c r="G616" s="4">
        <v>2178.0</v>
      </c>
      <c r="H616" s="4">
        <v>0.0</v>
      </c>
      <c r="I616" s="4">
        <v>40782.0</v>
      </c>
      <c r="J616" s="4">
        <v>7450.0</v>
      </c>
      <c r="K616" s="4">
        <v>269.5</v>
      </c>
      <c r="L616" s="4">
        <v>5.5</v>
      </c>
      <c r="M616" s="5">
        <f t="shared" si="1"/>
        <v>2178</v>
      </c>
      <c r="N616" s="5">
        <f t="shared" si="2"/>
        <v>18.6280363</v>
      </c>
      <c r="O616" s="6">
        <f t="shared" si="3"/>
        <v>0.5583403342</v>
      </c>
      <c r="P616" s="7">
        <f t="shared" si="71"/>
        <v>4159.63549</v>
      </c>
      <c r="Q616" s="8">
        <f t="shared" si="5"/>
        <v>1.05</v>
      </c>
      <c r="R616" s="8">
        <f t="shared" si="6"/>
        <v>8527.252754</v>
      </c>
      <c r="S616" s="8">
        <f t="shared" si="7"/>
        <v>1.144597685</v>
      </c>
      <c r="T616" s="9">
        <f t="shared" si="8"/>
        <v>1.909841823</v>
      </c>
    </row>
    <row r="617" hidden="1">
      <c r="A617" s="10" t="s">
        <v>834</v>
      </c>
      <c r="B617" s="10" t="s">
        <v>834</v>
      </c>
      <c r="C617" s="10">
        <v>1989.0</v>
      </c>
      <c r="D617" s="10"/>
      <c r="E617" s="10" t="b">
        <v>0</v>
      </c>
      <c r="F617" s="10" t="b">
        <v>1</v>
      </c>
      <c r="G617" s="10">
        <v>2472.0</v>
      </c>
      <c r="H617" s="10">
        <v>0.0</v>
      </c>
      <c r="I617" s="10">
        <v>44734.74</v>
      </c>
      <c r="J617" s="10">
        <v>8487.0</v>
      </c>
      <c r="K617" s="10">
        <v>269.5</v>
      </c>
      <c r="L617" s="10">
        <v>5.5</v>
      </c>
      <c r="M617" s="11">
        <f t="shared" si="1"/>
        <v>2472</v>
      </c>
      <c r="N617" s="11">
        <f t="shared" si="2"/>
        <v>19.34588527</v>
      </c>
      <c r="O617" s="12">
        <f t="shared" si="3"/>
        <v>0.518994102</v>
      </c>
      <c r="P617" s="13">
        <f t="shared" si="71"/>
        <v>4404.702944</v>
      </c>
      <c r="Q617" s="14">
        <f t="shared" si="5"/>
        <v>1.05</v>
      </c>
      <c r="R617" s="14">
        <f t="shared" si="6"/>
        <v>9029.641035</v>
      </c>
      <c r="S617" s="14">
        <f t="shared" si="7"/>
        <v>1.063937909</v>
      </c>
      <c r="T617" s="15">
        <f t="shared" si="8"/>
        <v>1.78183776</v>
      </c>
    </row>
    <row r="618">
      <c r="A618" s="4" t="s">
        <v>867</v>
      </c>
      <c r="B618" s="4" t="s">
        <v>868</v>
      </c>
      <c r="C618" s="4"/>
      <c r="D618" s="4"/>
      <c r="E618" s="4" t="b">
        <v>1</v>
      </c>
      <c r="F618" s="4" t="b">
        <v>0</v>
      </c>
      <c r="G618" s="4">
        <v>40.0</v>
      </c>
      <c r="H618" s="17"/>
      <c r="I618" s="4">
        <v>23.0</v>
      </c>
      <c r="J618" s="4">
        <v>3.92</v>
      </c>
      <c r="K618" s="4">
        <v>287.0</v>
      </c>
      <c r="L618" s="4">
        <v>0.88</v>
      </c>
      <c r="M618" s="5">
        <f t="shared" si="1"/>
        <v>40</v>
      </c>
      <c r="N618" s="5">
        <f t="shared" si="2"/>
        <v>17.37951106</v>
      </c>
      <c r="O618" s="6">
        <f t="shared" si="3"/>
        <v>29.6194362</v>
      </c>
      <c r="P618" s="7">
        <f t="shared" ref="P618:P638" si="72">0.2*(8.17*POW(I618*L618,0.46))+0.8*(0.252*J618+136)</f>
        <v>116.1081899</v>
      </c>
      <c r="Q618" s="8">
        <f t="shared" si="5"/>
        <v>4</v>
      </c>
      <c r="R618" s="8">
        <f t="shared" si="6"/>
        <v>580.5409495</v>
      </c>
      <c r="S618" s="8">
        <f t="shared" si="7"/>
        <v>148.097181</v>
      </c>
      <c r="T618" s="9">
        <f t="shared" si="8"/>
        <v>2.902704748</v>
      </c>
    </row>
    <row r="619">
      <c r="A619" s="10" t="s">
        <v>329</v>
      </c>
      <c r="B619" s="10" t="s">
        <v>330</v>
      </c>
      <c r="C619" s="10">
        <v>1966.0</v>
      </c>
      <c r="D619" s="10"/>
      <c r="E619" s="10" t="b">
        <v>1</v>
      </c>
      <c r="F619" s="10" t="b">
        <v>0</v>
      </c>
      <c r="G619" s="10">
        <v>100.0</v>
      </c>
      <c r="H619" s="10">
        <v>0.0</v>
      </c>
      <c r="I619" s="10">
        <v>50.0</v>
      </c>
      <c r="J619" s="10">
        <v>4.09</v>
      </c>
      <c r="K619" s="10">
        <v>278.0</v>
      </c>
      <c r="L619" s="10">
        <v>3.92</v>
      </c>
      <c r="M619" s="11">
        <f t="shared" si="1"/>
        <v>100</v>
      </c>
      <c r="N619" s="11">
        <f t="shared" si="2"/>
        <v>8.341278598</v>
      </c>
      <c r="O619" s="12">
        <f t="shared" si="3"/>
        <v>31.33169384</v>
      </c>
      <c r="P619" s="13">
        <f t="shared" si="72"/>
        <v>128.1466278</v>
      </c>
      <c r="Q619" s="14">
        <f t="shared" si="5"/>
        <v>4</v>
      </c>
      <c r="R619" s="14">
        <f t="shared" si="6"/>
        <v>640.7331391</v>
      </c>
      <c r="S619" s="14">
        <f t="shared" si="7"/>
        <v>156.6584692</v>
      </c>
      <c r="T619" s="15">
        <f t="shared" si="8"/>
        <v>1.281466278</v>
      </c>
    </row>
    <row r="620">
      <c r="A620" s="4" t="s">
        <v>332</v>
      </c>
      <c r="B620" s="4" t="s">
        <v>330</v>
      </c>
      <c r="C620" s="4">
        <v>1966.0</v>
      </c>
      <c r="D620" s="4"/>
      <c r="E620" s="4" t="b">
        <v>1</v>
      </c>
      <c r="F620" s="4" t="b">
        <v>0</v>
      </c>
      <c r="G620" s="4">
        <v>100.0</v>
      </c>
      <c r="H620" s="4">
        <v>0.0</v>
      </c>
      <c r="I620" s="4">
        <v>50.0</v>
      </c>
      <c r="J620" s="4">
        <v>4.03</v>
      </c>
      <c r="K620" s="4">
        <v>270.0</v>
      </c>
      <c r="L620" s="4">
        <v>3.92</v>
      </c>
      <c r="M620" s="5">
        <f t="shared" si="1"/>
        <v>100</v>
      </c>
      <c r="N620" s="5">
        <f t="shared" si="2"/>
        <v>8.218912653</v>
      </c>
      <c r="O620" s="6">
        <f t="shared" si="3"/>
        <v>31.79516918</v>
      </c>
      <c r="P620" s="7">
        <f t="shared" si="72"/>
        <v>128.1345318</v>
      </c>
      <c r="Q620" s="8">
        <f t="shared" si="5"/>
        <v>4</v>
      </c>
      <c r="R620" s="8">
        <f t="shared" si="6"/>
        <v>640.6726591</v>
      </c>
      <c r="S620" s="8">
        <f t="shared" si="7"/>
        <v>158.9758459</v>
      </c>
      <c r="T620" s="9">
        <f t="shared" si="8"/>
        <v>1.281345318</v>
      </c>
    </row>
    <row r="621">
      <c r="A621" s="10" t="s">
        <v>370</v>
      </c>
      <c r="B621" s="10" t="s">
        <v>371</v>
      </c>
      <c r="C621" s="10">
        <v>1969.0</v>
      </c>
      <c r="D621" s="10"/>
      <c r="E621" s="10" t="b">
        <v>1</v>
      </c>
      <c r="F621" s="10" t="b">
        <v>0</v>
      </c>
      <c r="G621" s="10">
        <v>200.0</v>
      </c>
      <c r="H621" s="10">
        <v>0.0</v>
      </c>
      <c r="I621" s="10">
        <v>0.0</v>
      </c>
      <c r="J621" s="10">
        <v>3.43</v>
      </c>
      <c r="K621" s="10">
        <v>254.0</v>
      </c>
      <c r="L621" s="10">
        <v>0.89</v>
      </c>
      <c r="M621" s="11">
        <f t="shared" si="1"/>
        <v>200</v>
      </c>
      <c r="N621" s="11" t="str">
        <f t="shared" si="2"/>
        <v>#DIV/0!</v>
      </c>
      <c r="O621" s="12">
        <f t="shared" si="3"/>
        <v>31.92171662</v>
      </c>
      <c r="P621" s="13">
        <f t="shared" si="72"/>
        <v>109.491488</v>
      </c>
      <c r="Q621" s="14">
        <f t="shared" si="5"/>
        <v>4</v>
      </c>
      <c r="R621" s="14">
        <f t="shared" si="6"/>
        <v>547.45744</v>
      </c>
      <c r="S621" s="14">
        <f t="shared" si="7"/>
        <v>159.6085831</v>
      </c>
      <c r="T621" s="15">
        <f t="shared" si="8"/>
        <v>0.54745744</v>
      </c>
    </row>
    <row r="622">
      <c r="A622" s="4" t="s">
        <v>640</v>
      </c>
      <c r="B622" s="4" t="s">
        <v>640</v>
      </c>
      <c r="C622" s="4">
        <v>2007.0</v>
      </c>
      <c r="D622" s="4"/>
      <c r="E622" s="4" t="b">
        <v>0</v>
      </c>
      <c r="F622" s="4" t="b">
        <v>0</v>
      </c>
      <c r="G622" s="4">
        <v>200.0</v>
      </c>
      <c r="H622" s="4">
        <v>0.0</v>
      </c>
      <c r="I622" s="4">
        <v>8.5</v>
      </c>
      <c r="J622" s="4">
        <v>3.603</v>
      </c>
      <c r="K622" s="4">
        <v>223.0</v>
      </c>
      <c r="L622" s="4">
        <v>2.4</v>
      </c>
      <c r="M622" s="5">
        <f t="shared" si="1"/>
        <v>200</v>
      </c>
      <c r="N622" s="5">
        <f t="shared" si="2"/>
        <v>43.22397064</v>
      </c>
      <c r="O622" s="6">
        <f t="shared" si="3"/>
        <v>32.21424753</v>
      </c>
      <c r="P622" s="7">
        <f t="shared" si="72"/>
        <v>116.0679338</v>
      </c>
      <c r="Q622" s="8">
        <f t="shared" si="5"/>
        <v>1.75</v>
      </c>
      <c r="R622" s="8">
        <f t="shared" si="6"/>
        <v>319.1868181</v>
      </c>
      <c r="S622" s="8">
        <f t="shared" si="7"/>
        <v>88.5891807</v>
      </c>
      <c r="T622" s="9">
        <f t="shared" si="8"/>
        <v>0.5803396692</v>
      </c>
    </row>
    <row r="623">
      <c r="A623" s="10" t="s">
        <v>873</v>
      </c>
      <c r="B623" s="10" t="s">
        <v>874</v>
      </c>
      <c r="C623" s="16"/>
      <c r="D623" s="10"/>
      <c r="E623" s="10" t="b">
        <v>0</v>
      </c>
      <c r="F623" s="10" t="b">
        <v>0</v>
      </c>
      <c r="G623" s="16"/>
      <c r="H623" s="16"/>
      <c r="I623" s="10">
        <v>38.5</v>
      </c>
      <c r="J623" s="10">
        <v>3.09</v>
      </c>
      <c r="K623" s="10">
        <v>293.7</v>
      </c>
      <c r="L623" s="10">
        <v>1.75</v>
      </c>
      <c r="M623" s="11">
        <f t="shared" si="1"/>
        <v>0</v>
      </c>
      <c r="N623" s="11">
        <f t="shared" si="2"/>
        <v>8.184215815</v>
      </c>
      <c r="O623" s="12">
        <f t="shared" si="3"/>
        <v>39.07973373</v>
      </c>
      <c r="P623" s="13">
        <f t="shared" si="72"/>
        <v>120.7563772</v>
      </c>
      <c r="Q623" s="14">
        <f t="shared" si="5"/>
        <v>1.75</v>
      </c>
      <c r="R623" s="14">
        <f t="shared" si="6"/>
        <v>332.0800374</v>
      </c>
      <c r="S623" s="14">
        <f t="shared" si="7"/>
        <v>107.4692678</v>
      </c>
      <c r="T623" s="15" t="str">
        <f t="shared" si="8"/>
        <v>#N/A</v>
      </c>
    </row>
    <row r="624">
      <c r="A624" s="4" t="s">
        <v>532</v>
      </c>
      <c r="B624" s="4" t="s">
        <v>100</v>
      </c>
      <c r="C624" s="4">
        <v>1990.0</v>
      </c>
      <c r="D624" s="4"/>
      <c r="E624" s="4" t="b">
        <v>1</v>
      </c>
      <c r="F624" s="4" t="b">
        <v>0</v>
      </c>
      <c r="G624" s="4">
        <v>15.0</v>
      </c>
      <c r="H624" s="4">
        <v>-5.0</v>
      </c>
      <c r="I624" s="4">
        <v>19.05</v>
      </c>
      <c r="J624" s="4">
        <v>2.976</v>
      </c>
      <c r="K624" s="4">
        <v>247.0</v>
      </c>
      <c r="L624" s="4">
        <v>1.77</v>
      </c>
      <c r="M624" s="5">
        <f t="shared" si="1"/>
        <v>10</v>
      </c>
      <c r="N624" s="5">
        <f t="shared" si="2"/>
        <v>15.93005481</v>
      </c>
      <c r="O624" s="6">
        <f t="shared" si="3"/>
        <v>39.5304767</v>
      </c>
      <c r="P624" s="7">
        <f t="shared" si="72"/>
        <v>117.6426986</v>
      </c>
      <c r="Q624" s="8">
        <f t="shared" si="5"/>
        <v>4</v>
      </c>
      <c r="R624" s="8">
        <f t="shared" si="6"/>
        <v>588.2134932</v>
      </c>
      <c r="S624" s="8">
        <f t="shared" si="7"/>
        <v>197.6523835</v>
      </c>
      <c r="T624" s="9">
        <f t="shared" si="8"/>
        <v>11.76426986</v>
      </c>
    </row>
    <row r="625">
      <c r="A625" s="10" t="s">
        <v>398</v>
      </c>
      <c r="B625" s="10" t="s">
        <v>399</v>
      </c>
      <c r="C625" s="10">
        <v>1970.0</v>
      </c>
      <c r="D625" s="10"/>
      <c r="E625" s="10" t="b">
        <v>0</v>
      </c>
      <c r="F625" s="10" t="b">
        <v>0</v>
      </c>
      <c r="G625" s="10">
        <v>250.0</v>
      </c>
      <c r="H625" s="10">
        <v>0.0</v>
      </c>
      <c r="I625" s="10">
        <v>8.9</v>
      </c>
      <c r="J625" s="10">
        <v>2.811</v>
      </c>
      <c r="K625" s="10">
        <v>210.0</v>
      </c>
      <c r="L625" s="10">
        <v>2.4</v>
      </c>
      <c r="M625" s="11">
        <f t="shared" si="1"/>
        <v>250</v>
      </c>
      <c r="N625" s="11">
        <f t="shared" si="2"/>
        <v>32.20699176</v>
      </c>
      <c r="O625" s="12">
        <f t="shared" si="3"/>
        <v>41.28357003</v>
      </c>
      <c r="P625" s="13">
        <f t="shared" si="72"/>
        <v>116.0481153</v>
      </c>
      <c r="Q625" s="14">
        <f t="shared" si="5"/>
        <v>1.75</v>
      </c>
      <c r="R625" s="14">
        <f t="shared" si="6"/>
        <v>319.1323172</v>
      </c>
      <c r="S625" s="14">
        <f t="shared" si="7"/>
        <v>113.5298176</v>
      </c>
      <c r="T625" s="15">
        <f t="shared" si="8"/>
        <v>0.4641924614</v>
      </c>
    </row>
    <row r="626">
      <c r="A626" s="4" t="s">
        <v>29</v>
      </c>
      <c r="B626" s="4" t="s">
        <v>22</v>
      </c>
      <c r="C626" s="4">
        <v>1940.0</v>
      </c>
      <c r="D626" s="4"/>
      <c r="E626" s="4" t="b">
        <v>0</v>
      </c>
      <c r="F626" s="4" t="b">
        <v>0</v>
      </c>
      <c r="G626" s="4">
        <v>15.0</v>
      </c>
      <c r="H626" s="4">
        <v>5.0</v>
      </c>
      <c r="I626" s="17">
        <f>90*0.86</f>
        <v>77.4</v>
      </c>
      <c r="J626" s="4">
        <v>2.942</v>
      </c>
      <c r="K626" s="4">
        <v>215.0</v>
      </c>
      <c r="L626" s="4">
        <v>2.53</v>
      </c>
      <c r="M626" s="5">
        <f t="shared" si="1"/>
        <v>20</v>
      </c>
      <c r="N626" s="5">
        <f t="shared" si="2"/>
        <v>3.875975568</v>
      </c>
      <c r="O626" s="6">
        <f t="shared" si="3"/>
        <v>43.4763601</v>
      </c>
      <c r="P626" s="7">
        <f t="shared" si="72"/>
        <v>127.9074514</v>
      </c>
      <c r="Q626" s="8">
        <f t="shared" si="5"/>
        <v>1.75</v>
      </c>
      <c r="R626" s="8">
        <f t="shared" si="6"/>
        <v>351.7454914</v>
      </c>
      <c r="S626" s="8">
        <f t="shared" si="7"/>
        <v>119.5599903</v>
      </c>
      <c r="T626" s="9">
        <f t="shared" si="8"/>
        <v>6.395372571</v>
      </c>
    </row>
    <row r="627">
      <c r="A627" s="10" t="s">
        <v>236</v>
      </c>
      <c r="B627" s="10" t="s">
        <v>237</v>
      </c>
      <c r="C627" s="10">
        <v>1961.0</v>
      </c>
      <c r="D627" s="10"/>
      <c r="E627" s="10" t="b">
        <v>0</v>
      </c>
      <c r="F627" s="10" t="b">
        <v>0</v>
      </c>
      <c r="G627" s="10">
        <v>60.0</v>
      </c>
      <c r="H627" s="10">
        <v>0.0</v>
      </c>
      <c r="I627" s="10">
        <v>15.7</v>
      </c>
      <c r="J627" s="10">
        <v>1.96</v>
      </c>
      <c r="K627" s="10">
        <v>272.0</v>
      </c>
      <c r="L627" s="10">
        <v>1.18</v>
      </c>
      <c r="M627" s="11">
        <f t="shared" si="1"/>
        <v>60</v>
      </c>
      <c r="N627" s="11">
        <f t="shared" si="2"/>
        <v>12.73021511</v>
      </c>
      <c r="O627" s="12">
        <f t="shared" si="3"/>
        <v>58.90463224</v>
      </c>
      <c r="P627" s="13">
        <f t="shared" si="72"/>
        <v>115.4530792</v>
      </c>
      <c r="Q627" s="14">
        <f t="shared" si="5"/>
        <v>1.75</v>
      </c>
      <c r="R627" s="14">
        <f t="shared" si="6"/>
        <v>317.4959677</v>
      </c>
      <c r="S627" s="14">
        <f t="shared" si="7"/>
        <v>161.9877386</v>
      </c>
      <c r="T627" s="15">
        <f t="shared" si="8"/>
        <v>1.924217986</v>
      </c>
    </row>
    <row r="628">
      <c r="A628" s="4" t="s">
        <v>21</v>
      </c>
      <c r="B628" s="4" t="s">
        <v>22</v>
      </c>
      <c r="C628" s="4">
        <v>1936.0</v>
      </c>
      <c r="D628" s="4"/>
      <c r="E628" s="4" t="b">
        <v>0</v>
      </c>
      <c r="F628" s="4" t="b">
        <v>0</v>
      </c>
      <c r="G628" s="4">
        <v>15.0</v>
      </c>
      <c r="H628" s="4">
        <v>0.0</v>
      </c>
      <c r="I628" s="4">
        <v>90.0</v>
      </c>
      <c r="J628" s="4">
        <v>1.785</v>
      </c>
      <c r="K628" s="4">
        <v>215.0</v>
      </c>
      <c r="L628" s="4">
        <v>2.53</v>
      </c>
      <c r="M628" s="5">
        <f t="shared" si="1"/>
        <v>15</v>
      </c>
      <c r="N628" s="5">
        <f t="shared" si="2"/>
        <v>2.02243715</v>
      </c>
      <c r="O628" s="6">
        <f t="shared" si="3"/>
        <v>72.27131937</v>
      </c>
      <c r="P628" s="7">
        <f t="shared" si="72"/>
        <v>129.0043051</v>
      </c>
      <c r="Q628" s="8">
        <f t="shared" si="5"/>
        <v>1.75</v>
      </c>
      <c r="R628" s="8">
        <f t="shared" si="6"/>
        <v>354.7618389</v>
      </c>
      <c r="S628" s="8">
        <f t="shared" si="7"/>
        <v>198.7461283</v>
      </c>
      <c r="T628" s="9">
        <f t="shared" si="8"/>
        <v>8.600287004</v>
      </c>
    </row>
    <row r="629">
      <c r="A629" s="10" t="s">
        <v>23</v>
      </c>
      <c r="B629" s="10" t="s">
        <v>22</v>
      </c>
      <c r="C629" s="10">
        <v>1938.0</v>
      </c>
      <c r="D629" s="10"/>
      <c r="E629" s="10" t="b">
        <v>0</v>
      </c>
      <c r="F629" s="10" t="b">
        <v>0</v>
      </c>
      <c r="G629" s="10">
        <v>15.0</v>
      </c>
      <c r="H629" s="10">
        <v>5.0</v>
      </c>
      <c r="I629" s="10">
        <f>90*0.86</f>
        <v>77.4</v>
      </c>
      <c r="J629" s="10">
        <v>1.46</v>
      </c>
      <c r="K629" s="10">
        <v>215.0</v>
      </c>
      <c r="L629" s="10">
        <v>2.53</v>
      </c>
      <c r="M629" s="11">
        <f t="shared" si="1"/>
        <v>20</v>
      </c>
      <c r="N629" s="11">
        <f t="shared" si="2"/>
        <v>1.923495693</v>
      </c>
      <c r="O629" s="12">
        <f t="shared" si="3"/>
        <v>87.40320563</v>
      </c>
      <c r="P629" s="13">
        <f t="shared" si="72"/>
        <v>127.6086802</v>
      </c>
      <c r="Q629" s="14">
        <f t="shared" si="5"/>
        <v>1.75</v>
      </c>
      <c r="R629" s="14">
        <f t="shared" si="6"/>
        <v>350.9238706</v>
      </c>
      <c r="S629" s="14">
        <f t="shared" si="7"/>
        <v>240.3588155</v>
      </c>
      <c r="T629" s="15">
        <f t="shared" si="8"/>
        <v>6.380434011</v>
      </c>
    </row>
    <row r="630">
      <c r="A630" s="4" t="s">
        <v>682</v>
      </c>
      <c r="B630" s="4" t="s">
        <v>683</v>
      </c>
      <c r="C630" s="4">
        <v>2018.0</v>
      </c>
      <c r="D630" s="4"/>
      <c r="E630" s="4" t="b">
        <v>0</v>
      </c>
      <c r="F630" s="4" t="b">
        <v>0</v>
      </c>
      <c r="G630" s="4">
        <v>200.0</v>
      </c>
      <c r="H630" s="4">
        <v>0.0</v>
      </c>
      <c r="I630" s="4">
        <v>8.41</v>
      </c>
      <c r="J630" s="4">
        <v>1.1</v>
      </c>
      <c r="K630" s="4">
        <v>323.0</v>
      </c>
      <c r="L630" s="4">
        <v>1.03</v>
      </c>
      <c r="M630" s="5">
        <f t="shared" si="1"/>
        <v>200</v>
      </c>
      <c r="N630" s="5">
        <f t="shared" si="2"/>
        <v>13.33754853</v>
      </c>
      <c r="O630" s="6">
        <f t="shared" si="3"/>
        <v>103.1209335</v>
      </c>
      <c r="P630" s="7">
        <f t="shared" si="72"/>
        <v>113.4330269</v>
      </c>
      <c r="Q630" s="8">
        <f t="shared" si="5"/>
        <v>1.75</v>
      </c>
      <c r="R630" s="8">
        <f t="shared" si="6"/>
        <v>311.9408239</v>
      </c>
      <c r="S630" s="8">
        <f t="shared" si="7"/>
        <v>283.5825672</v>
      </c>
      <c r="T630" s="9">
        <f t="shared" si="8"/>
        <v>0.5671651344</v>
      </c>
    </row>
    <row r="631">
      <c r="A631" s="10" t="s">
        <v>255</v>
      </c>
      <c r="B631" s="10" t="s">
        <v>256</v>
      </c>
      <c r="C631" s="10">
        <v>1962.0</v>
      </c>
      <c r="D631" s="10"/>
      <c r="E631" s="10" t="b">
        <v>0</v>
      </c>
      <c r="F631" s="10" t="b">
        <v>0</v>
      </c>
      <c r="G631" s="10">
        <v>50.0</v>
      </c>
      <c r="H631" s="10">
        <v>0.0</v>
      </c>
      <c r="I631" s="10">
        <v>57.5</v>
      </c>
      <c r="J631" s="10">
        <v>0.9608</v>
      </c>
      <c r="K631" s="10">
        <v>255.8</v>
      </c>
      <c r="L631" s="10">
        <v>0.65</v>
      </c>
      <c r="M631" s="11">
        <f t="shared" si="1"/>
        <v>50</v>
      </c>
      <c r="N631" s="11">
        <f t="shared" si="2"/>
        <v>1.703901451</v>
      </c>
      <c r="O631" s="12">
        <f t="shared" si="3"/>
        <v>122.4356761</v>
      </c>
      <c r="P631" s="13">
        <f t="shared" si="72"/>
        <v>117.6361976</v>
      </c>
      <c r="Q631" s="14">
        <f t="shared" si="5"/>
        <v>1.75</v>
      </c>
      <c r="R631" s="14">
        <f t="shared" si="6"/>
        <v>323.4995434</v>
      </c>
      <c r="S631" s="14">
        <f t="shared" si="7"/>
        <v>336.6981093</v>
      </c>
      <c r="T631" s="15">
        <f t="shared" si="8"/>
        <v>2.352723952</v>
      </c>
    </row>
    <row r="632">
      <c r="A632" s="4" t="s">
        <v>544</v>
      </c>
      <c r="B632" s="4" t="s">
        <v>545</v>
      </c>
      <c r="C632" s="4">
        <v>1990.0</v>
      </c>
      <c r="D632" s="4"/>
      <c r="E632" s="4" t="b">
        <v>0</v>
      </c>
      <c r="F632" s="4" t="b">
        <v>0</v>
      </c>
      <c r="G632" s="4">
        <v>60.0</v>
      </c>
      <c r="H632" s="4">
        <v>0.0</v>
      </c>
      <c r="I632" s="4">
        <v>4.53</v>
      </c>
      <c r="J632" s="4">
        <v>0.89</v>
      </c>
      <c r="K632" s="4">
        <v>305.0</v>
      </c>
      <c r="L632" s="4">
        <v>0.71</v>
      </c>
      <c r="M632" s="5">
        <f t="shared" si="1"/>
        <v>60</v>
      </c>
      <c r="N632" s="5">
        <f t="shared" si="2"/>
        <v>20.03415953</v>
      </c>
      <c r="O632" s="6">
        <f t="shared" si="3"/>
        <v>125.5910795</v>
      </c>
      <c r="P632" s="7">
        <f t="shared" si="72"/>
        <v>111.7760608</v>
      </c>
      <c r="Q632" s="8">
        <f t="shared" si="5"/>
        <v>1.75</v>
      </c>
      <c r="R632" s="8">
        <f t="shared" si="6"/>
        <v>307.3841672</v>
      </c>
      <c r="S632" s="8">
        <f t="shared" si="7"/>
        <v>345.3754687</v>
      </c>
      <c r="T632" s="9">
        <f t="shared" si="8"/>
        <v>1.862934346</v>
      </c>
    </row>
    <row r="633">
      <c r="A633" s="10" t="s">
        <v>662</v>
      </c>
      <c r="B633" s="10" t="s">
        <v>545</v>
      </c>
      <c r="C633" s="10">
        <v>2008.0</v>
      </c>
      <c r="D633" s="10"/>
      <c r="E633" s="10" t="b">
        <v>0</v>
      </c>
      <c r="F633" s="10" t="b">
        <v>0</v>
      </c>
      <c r="G633" s="10">
        <v>60.0</v>
      </c>
      <c r="H633" s="10">
        <v>0.0</v>
      </c>
      <c r="I633" s="10">
        <v>7.3</v>
      </c>
      <c r="J633" s="10">
        <v>0.89</v>
      </c>
      <c r="K633" s="10">
        <v>327.0</v>
      </c>
      <c r="L633" s="10">
        <v>0.96</v>
      </c>
      <c r="M633" s="11">
        <f t="shared" si="1"/>
        <v>60</v>
      </c>
      <c r="N633" s="11">
        <f t="shared" si="2"/>
        <v>12.43215653</v>
      </c>
      <c r="O633" s="12">
        <f t="shared" si="3"/>
        <v>126.9448845</v>
      </c>
      <c r="P633" s="13">
        <f t="shared" si="72"/>
        <v>112.9809472</v>
      </c>
      <c r="Q633" s="14">
        <f t="shared" si="5"/>
        <v>1.75</v>
      </c>
      <c r="R633" s="14">
        <f t="shared" si="6"/>
        <v>310.6976047</v>
      </c>
      <c r="S633" s="14">
        <f t="shared" si="7"/>
        <v>349.0984322</v>
      </c>
      <c r="T633" s="15">
        <f t="shared" si="8"/>
        <v>1.883015786</v>
      </c>
    </row>
    <row r="634">
      <c r="A634" s="4" t="s">
        <v>627</v>
      </c>
      <c r="B634" s="4" t="s">
        <v>628</v>
      </c>
      <c r="C634" s="4">
        <v>2004.0</v>
      </c>
      <c r="D634" s="4"/>
      <c r="E634" s="4" t="b">
        <v>0</v>
      </c>
      <c r="F634" s="4" t="b">
        <v>0</v>
      </c>
      <c r="G634" s="4">
        <v>200.0</v>
      </c>
      <c r="H634" s="17"/>
      <c r="I634" s="4">
        <v>5.44</v>
      </c>
      <c r="J634" s="4">
        <v>0.89</v>
      </c>
      <c r="K634" s="4">
        <v>333.0</v>
      </c>
      <c r="L634" s="4">
        <v>1.38</v>
      </c>
      <c r="M634" s="5">
        <f t="shared" si="1"/>
        <v>200</v>
      </c>
      <c r="N634" s="5">
        <f t="shared" si="2"/>
        <v>16.68285711</v>
      </c>
      <c r="O634" s="6">
        <f t="shared" si="3"/>
        <v>127.0894742</v>
      </c>
      <c r="P634" s="7">
        <f t="shared" si="72"/>
        <v>113.109632</v>
      </c>
      <c r="Q634" s="8">
        <f t="shared" si="5"/>
        <v>1.75</v>
      </c>
      <c r="R634" s="8">
        <f t="shared" si="6"/>
        <v>311.0514881</v>
      </c>
      <c r="S634" s="8">
        <f t="shared" si="7"/>
        <v>349.496054</v>
      </c>
      <c r="T634" s="9">
        <f t="shared" si="8"/>
        <v>0.5655481601</v>
      </c>
    </row>
    <row r="635">
      <c r="A635" s="10" t="s">
        <v>580</v>
      </c>
      <c r="B635" s="10" t="s">
        <v>581</v>
      </c>
      <c r="C635" s="10">
        <v>1996.0</v>
      </c>
      <c r="D635" s="10"/>
      <c r="E635" s="10" t="b">
        <v>0</v>
      </c>
      <c r="F635" s="10" t="b">
        <v>0</v>
      </c>
      <c r="G635" s="10">
        <v>100.0</v>
      </c>
      <c r="H635" s="10">
        <v>0.0</v>
      </c>
      <c r="I635" s="10">
        <v>4.5</v>
      </c>
      <c r="J635" s="10">
        <v>0.635</v>
      </c>
      <c r="K635" s="10">
        <v>317.0</v>
      </c>
      <c r="L635" s="10">
        <v>1.2</v>
      </c>
      <c r="M635" s="11">
        <f t="shared" si="1"/>
        <v>100</v>
      </c>
      <c r="N635" s="11">
        <f t="shared" si="2"/>
        <v>14.38932874</v>
      </c>
      <c r="O635" s="12">
        <f t="shared" si="3"/>
        <v>177.1297663</v>
      </c>
      <c r="P635" s="13">
        <f t="shared" si="72"/>
        <v>112.4774016</v>
      </c>
      <c r="Q635" s="14">
        <f t="shared" si="5"/>
        <v>1.75</v>
      </c>
      <c r="R635" s="14">
        <f t="shared" si="6"/>
        <v>309.3128544</v>
      </c>
      <c r="S635" s="14">
        <f t="shared" si="7"/>
        <v>487.1068573</v>
      </c>
      <c r="T635" s="15">
        <f t="shared" si="8"/>
        <v>1.124774016</v>
      </c>
    </row>
    <row r="636">
      <c r="A636" s="4" t="s">
        <v>629</v>
      </c>
      <c r="B636" s="4" t="s">
        <v>628</v>
      </c>
      <c r="C636" s="4">
        <v>2004.0</v>
      </c>
      <c r="D636" s="4"/>
      <c r="E636" s="4" t="b">
        <v>0</v>
      </c>
      <c r="F636" s="4" t="b">
        <v>0</v>
      </c>
      <c r="G636" s="4">
        <v>200.0</v>
      </c>
      <c r="H636" s="4">
        <v>0.0</v>
      </c>
      <c r="I636" s="4">
        <v>5.44</v>
      </c>
      <c r="J636" s="4">
        <v>0.623</v>
      </c>
      <c r="K636" s="4">
        <v>333.0</v>
      </c>
      <c r="L636" s="4">
        <v>1.38</v>
      </c>
      <c r="M636" s="5">
        <f t="shared" si="1"/>
        <v>200</v>
      </c>
      <c r="N636" s="5">
        <f t="shared" si="2"/>
        <v>11.67799998</v>
      </c>
      <c r="O636" s="6">
        <f t="shared" si="3"/>
        <v>181.4699917</v>
      </c>
      <c r="P636" s="7">
        <f t="shared" si="72"/>
        <v>113.0558048</v>
      </c>
      <c r="Q636" s="8">
        <f t="shared" si="5"/>
        <v>1.75</v>
      </c>
      <c r="R636" s="8">
        <f t="shared" si="6"/>
        <v>310.9034633</v>
      </c>
      <c r="S636" s="8">
        <f t="shared" si="7"/>
        <v>499.0424771</v>
      </c>
      <c r="T636" s="9">
        <f t="shared" si="8"/>
        <v>0.5652790241</v>
      </c>
    </row>
    <row r="637">
      <c r="A637" s="10" t="s">
        <v>880</v>
      </c>
      <c r="B637" s="10" t="s">
        <v>878</v>
      </c>
      <c r="C637" s="20"/>
      <c r="D637" s="10"/>
      <c r="E637" s="10" t="b">
        <v>0</v>
      </c>
      <c r="F637" s="10" t="b">
        <v>0</v>
      </c>
      <c r="G637" s="10">
        <v>50.0</v>
      </c>
      <c r="H637" s="10">
        <v>10.0</v>
      </c>
      <c r="I637" s="10">
        <v>6.03</v>
      </c>
      <c r="J637" s="10">
        <v>0.556</v>
      </c>
      <c r="K637" s="10">
        <v>330.0</v>
      </c>
      <c r="L637" s="10">
        <v>1.06</v>
      </c>
      <c r="M637" s="11">
        <f t="shared" si="1"/>
        <v>60</v>
      </c>
      <c r="N637" s="11">
        <f t="shared" si="2"/>
        <v>9.402358421</v>
      </c>
      <c r="O637" s="12">
        <f t="shared" si="3"/>
        <v>202.7837002</v>
      </c>
      <c r="P637" s="13">
        <f t="shared" si="72"/>
        <v>112.7477373</v>
      </c>
      <c r="Q637" s="14">
        <f t="shared" si="5"/>
        <v>1.75</v>
      </c>
      <c r="R637" s="14">
        <f t="shared" si="6"/>
        <v>310.0562776</v>
      </c>
      <c r="S637" s="14">
        <f t="shared" si="7"/>
        <v>557.6551756</v>
      </c>
      <c r="T637" s="15">
        <f t="shared" si="8"/>
        <v>1.879128955</v>
      </c>
    </row>
    <row r="638">
      <c r="A638" s="4" t="s">
        <v>882</v>
      </c>
      <c r="B638" s="4" t="s">
        <v>878</v>
      </c>
      <c r="C638" s="21"/>
      <c r="D638" s="4"/>
      <c r="E638" s="4" t="b">
        <v>0</v>
      </c>
      <c r="F638" s="4" t="b">
        <v>0</v>
      </c>
      <c r="G638" s="4">
        <v>50.0</v>
      </c>
      <c r="H638" s="4">
        <v>5.0</v>
      </c>
      <c r="I638" s="4">
        <v>6.03</v>
      </c>
      <c r="J638" s="4">
        <v>0.5026</v>
      </c>
      <c r="K638" s="4">
        <v>325.0</v>
      </c>
      <c r="L638" s="4">
        <v>1.06</v>
      </c>
      <c r="M638" s="5">
        <f t="shared" si="1"/>
        <v>55</v>
      </c>
      <c r="N638" s="5">
        <f t="shared" si="2"/>
        <v>8.499326155</v>
      </c>
      <c r="O638" s="6">
        <f t="shared" si="3"/>
        <v>224.3075445</v>
      </c>
      <c r="P638" s="7">
        <f t="shared" si="72"/>
        <v>112.7369719</v>
      </c>
      <c r="Q638" s="8">
        <f t="shared" si="5"/>
        <v>1.75</v>
      </c>
      <c r="R638" s="8">
        <f t="shared" si="6"/>
        <v>310.0266727</v>
      </c>
      <c r="S638" s="8">
        <f t="shared" si="7"/>
        <v>616.8457475</v>
      </c>
      <c r="T638" s="9">
        <f t="shared" si="8"/>
        <v>2.049763125</v>
      </c>
    </row>
    <row r="639" hidden="1">
      <c r="A639" s="10" t="s">
        <v>516</v>
      </c>
      <c r="B639" s="10" t="s">
        <v>417</v>
      </c>
      <c r="C639" s="10">
        <v>1986.0</v>
      </c>
      <c r="D639" s="10" t="b">
        <v>1</v>
      </c>
      <c r="E639" s="10" t="b">
        <v>1</v>
      </c>
      <c r="F639" s="10" t="b">
        <v>0</v>
      </c>
      <c r="G639" s="10">
        <v>9200.0</v>
      </c>
      <c r="H639" s="10">
        <v>1000.0</v>
      </c>
      <c r="I639" s="10">
        <v>9071.0</v>
      </c>
      <c r="J639" s="10">
        <v>8006.799</v>
      </c>
      <c r="K639" s="10">
        <v>430.0</v>
      </c>
      <c r="L639" s="10">
        <v>8.27</v>
      </c>
      <c r="M639" s="11">
        <f t="shared" si="1"/>
        <v>10200</v>
      </c>
      <c r="N639" s="11">
        <f t="shared" si="2"/>
        <v>90.00840845</v>
      </c>
      <c r="O639" s="12">
        <f t="shared" si="3"/>
        <v>0.7135930229</v>
      </c>
      <c r="P639" s="13">
        <f t="shared" ref="P639:P640" si="73">0.9*(0.00015*I639*K639*L639+797)+0.1*(43.1*POW(I639,0.549))</f>
        <v>5713.595902</v>
      </c>
      <c r="Q639" s="14">
        <f t="shared" si="5"/>
        <v>4</v>
      </c>
      <c r="R639" s="14">
        <f t="shared" si="6"/>
        <v>28567.97951</v>
      </c>
      <c r="S639" s="14">
        <f t="shared" si="7"/>
        <v>3.567965115</v>
      </c>
      <c r="T639" s="15">
        <f t="shared" si="8"/>
        <v>0.560156461</v>
      </c>
    </row>
    <row r="640" hidden="1">
      <c r="A640" s="4" t="s">
        <v>684</v>
      </c>
      <c r="B640" s="4" t="s">
        <v>685</v>
      </c>
      <c r="C640" s="4">
        <v>2003.0</v>
      </c>
      <c r="D640" s="4" t="b">
        <v>1</v>
      </c>
      <c r="E640" s="4" t="b">
        <v>1</v>
      </c>
      <c r="F640" s="4" t="b">
        <v>0</v>
      </c>
      <c r="G640" s="4">
        <v>3800.0</v>
      </c>
      <c r="H640" s="4">
        <v>0.0</v>
      </c>
      <c r="I640" s="4">
        <v>2420.0</v>
      </c>
      <c r="J640" s="4">
        <v>2002.0</v>
      </c>
      <c r="K640" s="4">
        <v>407.0</v>
      </c>
      <c r="L640" s="4">
        <v>2.94</v>
      </c>
      <c r="M640" s="5">
        <f t="shared" si="1"/>
        <v>3800</v>
      </c>
      <c r="N640" s="5">
        <f t="shared" si="2"/>
        <v>84.35834101</v>
      </c>
      <c r="O640" s="6">
        <f t="shared" si="3"/>
        <v>0.7086992305</v>
      </c>
      <c r="P640" s="7">
        <f t="shared" si="73"/>
        <v>1418.815859</v>
      </c>
      <c r="Q640" s="8">
        <f t="shared" si="5"/>
        <v>4</v>
      </c>
      <c r="R640" s="8">
        <f t="shared" si="6"/>
        <v>7094.079297</v>
      </c>
      <c r="S640" s="8">
        <f t="shared" si="7"/>
        <v>3.543496152</v>
      </c>
      <c r="T640" s="9">
        <f t="shared" si="8"/>
        <v>0.3733725946</v>
      </c>
    </row>
    <row r="641" hidden="1">
      <c r="A641" s="10" t="s">
        <v>864</v>
      </c>
      <c r="B641" s="10" t="s">
        <v>864</v>
      </c>
      <c r="C641" s="10">
        <v>1967.0</v>
      </c>
      <c r="D641" s="10"/>
      <c r="E641" s="10" t="b">
        <v>0</v>
      </c>
      <c r="F641" s="10" t="b">
        <v>1</v>
      </c>
      <c r="G641" s="10">
        <v>300.0</v>
      </c>
      <c r="H641" s="10">
        <v>0.0</v>
      </c>
      <c r="I641" s="10">
        <v>35.0</v>
      </c>
      <c r="J641" s="10">
        <v>34.35</v>
      </c>
      <c r="K641" s="10">
        <v>278.0</v>
      </c>
      <c r="L641" s="16"/>
      <c r="M641" s="11">
        <f t="shared" si="1"/>
        <v>300</v>
      </c>
      <c r="N641" s="11">
        <f t="shared" si="2"/>
        <v>100.0778623</v>
      </c>
      <c r="O641" s="12">
        <f t="shared" si="3"/>
        <v>1.202043561</v>
      </c>
      <c r="P641" s="13">
        <f>0.2*(8.17*POW(I641*L641,0.46))+0.8*(0.146*POW(I641*K641,0.639))</f>
        <v>41.29019631</v>
      </c>
      <c r="Q641" s="14">
        <f t="shared" si="5"/>
        <v>1.05</v>
      </c>
      <c r="R641" s="14">
        <f t="shared" si="6"/>
        <v>84.64490244</v>
      </c>
      <c r="S641" s="14">
        <f t="shared" si="7"/>
        <v>2.4641893</v>
      </c>
      <c r="T641" s="15">
        <f t="shared" si="8"/>
        <v>0.1376339877</v>
      </c>
    </row>
    <row r="642">
      <c r="A642" s="4" t="s">
        <v>875</v>
      </c>
      <c r="B642" s="4" t="s">
        <v>471</v>
      </c>
      <c r="C642" s="17"/>
      <c r="D642" s="4"/>
      <c r="E642" s="4" t="b">
        <v>0</v>
      </c>
      <c r="F642" s="4" t="b">
        <v>0</v>
      </c>
      <c r="G642" s="17"/>
      <c r="H642" s="4">
        <v>0.0</v>
      </c>
      <c r="I642" s="4">
        <v>3.4</v>
      </c>
      <c r="J642" s="4">
        <v>0.49</v>
      </c>
      <c r="K642" s="4">
        <v>300.0</v>
      </c>
      <c r="L642" s="4">
        <v>0.745</v>
      </c>
      <c r="M642" s="5">
        <f t="shared" si="1"/>
        <v>0</v>
      </c>
      <c r="N642" s="5">
        <f t="shared" si="2"/>
        <v>14.69591009</v>
      </c>
      <c r="O642" s="6">
        <f t="shared" si="3"/>
        <v>227.3560329</v>
      </c>
      <c r="P642" s="7">
        <f t="shared" ref="P642:P657" si="74">0.2*(8.17*POW(I642*L642,0.46))+0.8*(0.252*J642+136)</f>
        <v>111.4044561</v>
      </c>
      <c r="Q642" s="8">
        <f t="shared" si="5"/>
        <v>1.75</v>
      </c>
      <c r="R642" s="8">
        <f t="shared" si="6"/>
        <v>306.3622543</v>
      </c>
      <c r="S642" s="8">
        <f t="shared" si="7"/>
        <v>625.2290904</v>
      </c>
      <c r="T642" s="9" t="str">
        <f t="shared" si="8"/>
        <v>#N/A</v>
      </c>
    </row>
    <row r="643">
      <c r="A643" s="10" t="s">
        <v>489</v>
      </c>
      <c r="B643" s="10" t="s">
        <v>471</v>
      </c>
      <c r="C643" s="10">
        <v>1981.0</v>
      </c>
      <c r="D643" s="10"/>
      <c r="E643" s="10" t="b">
        <v>0</v>
      </c>
      <c r="F643" s="10" t="b">
        <v>0</v>
      </c>
      <c r="G643" s="16"/>
      <c r="H643" s="10">
        <v>0.0</v>
      </c>
      <c r="I643" s="10">
        <v>3.76</v>
      </c>
      <c r="J643" s="10">
        <v>0.49</v>
      </c>
      <c r="K643" s="10">
        <v>311.0</v>
      </c>
      <c r="L643" s="10">
        <v>0.745</v>
      </c>
      <c r="M643" s="11">
        <f t="shared" si="1"/>
        <v>0</v>
      </c>
      <c r="N643" s="11">
        <f t="shared" si="2"/>
        <v>13.28885486</v>
      </c>
      <c r="O643" s="12">
        <f t="shared" si="3"/>
        <v>227.5983386</v>
      </c>
      <c r="P643" s="13">
        <f t="shared" si="74"/>
        <v>111.5231859</v>
      </c>
      <c r="Q643" s="14">
        <f t="shared" si="5"/>
        <v>1.75</v>
      </c>
      <c r="R643" s="14">
        <f t="shared" si="6"/>
        <v>306.6887613</v>
      </c>
      <c r="S643" s="14">
        <f t="shared" si="7"/>
        <v>625.8954312</v>
      </c>
      <c r="T643" s="15" t="str">
        <f t="shared" si="8"/>
        <v>#N/A</v>
      </c>
    </row>
    <row r="644">
      <c r="A644" s="4" t="s">
        <v>876</v>
      </c>
      <c r="B644" s="4" t="s">
        <v>471</v>
      </c>
      <c r="C644" s="17"/>
      <c r="D644" s="4"/>
      <c r="E644" s="4" t="b">
        <v>0</v>
      </c>
      <c r="F644" s="4" t="b">
        <v>0</v>
      </c>
      <c r="G644" s="17"/>
      <c r="H644" s="4">
        <v>0.0</v>
      </c>
      <c r="I644" s="4">
        <v>4.31</v>
      </c>
      <c r="J644" s="4">
        <v>0.49</v>
      </c>
      <c r="K644" s="4">
        <v>315.5</v>
      </c>
      <c r="L644" s="4">
        <v>0.745</v>
      </c>
      <c r="M644" s="5">
        <f t="shared" si="1"/>
        <v>0</v>
      </c>
      <c r="N644" s="5">
        <f t="shared" si="2"/>
        <v>11.59306132</v>
      </c>
      <c r="O644" s="6">
        <f t="shared" si="3"/>
        <v>227.9454693</v>
      </c>
      <c r="P644" s="7">
        <f t="shared" si="74"/>
        <v>111.6932799</v>
      </c>
      <c r="Q644" s="8">
        <f t="shared" si="5"/>
        <v>1.75</v>
      </c>
      <c r="R644" s="8">
        <f t="shared" si="6"/>
        <v>307.1565198</v>
      </c>
      <c r="S644" s="8">
        <f t="shared" si="7"/>
        <v>626.8500404</v>
      </c>
      <c r="T644" s="9" t="str">
        <f t="shared" si="8"/>
        <v>#N/A</v>
      </c>
    </row>
    <row r="645">
      <c r="A645" s="10" t="s">
        <v>877</v>
      </c>
      <c r="B645" s="10" t="s">
        <v>878</v>
      </c>
      <c r="C645" s="20"/>
      <c r="D645" s="10"/>
      <c r="E645" s="10" t="b">
        <v>0</v>
      </c>
      <c r="F645" s="10" t="b">
        <v>0</v>
      </c>
      <c r="G645" s="10">
        <v>50.0</v>
      </c>
      <c r="H645" s="10">
        <v>0.0</v>
      </c>
      <c r="I645" s="10">
        <v>4.76</v>
      </c>
      <c r="J645" s="10">
        <v>0.4715</v>
      </c>
      <c r="K645" s="10">
        <v>322.0</v>
      </c>
      <c r="L645" s="10">
        <v>0.94</v>
      </c>
      <c r="M645" s="11">
        <f t="shared" si="1"/>
        <v>50</v>
      </c>
      <c r="N645" s="11">
        <f t="shared" si="2"/>
        <v>10.10076036</v>
      </c>
      <c r="O645" s="12">
        <f t="shared" si="3"/>
        <v>237.8586368</v>
      </c>
      <c r="P645" s="13">
        <f t="shared" si="74"/>
        <v>112.1503472</v>
      </c>
      <c r="Q645" s="14">
        <f t="shared" si="5"/>
        <v>1.75</v>
      </c>
      <c r="R645" s="14">
        <f t="shared" si="6"/>
        <v>308.4134549</v>
      </c>
      <c r="S645" s="14">
        <f t="shared" si="7"/>
        <v>654.1112511</v>
      </c>
      <c r="T645" s="15">
        <f t="shared" si="8"/>
        <v>2.243006945</v>
      </c>
    </row>
    <row r="646">
      <c r="A646" s="4" t="s">
        <v>586</v>
      </c>
      <c r="B646" s="4" t="s">
        <v>581</v>
      </c>
      <c r="C646" s="4">
        <v>1996.0</v>
      </c>
      <c r="D646" s="4"/>
      <c r="E646" s="4" t="b">
        <v>0</v>
      </c>
      <c r="F646" s="4" t="b">
        <v>0</v>
      </c>
      <c r="G646" s="4">
        <v>100.0</v>
      </c>
      <c r="H646" s="4">
        <v>0.0</v>
      </c>
      <c r="I646" s="4">
        <v>4.3</v>
      </c>
      <c r="J646" s="4">
        <v>0.458</v>
      </c>
      <c r="K646" s="4">
        <v>324.0</v>
      </c>
      <c r="L646" s="4">
        <v>1.13</v>
      </c>
      <c r="M646" s="5">
        <f t="shared" si="1"/>
        <v>100</v>
      </c>
      <c r="N646" s="5">
        <f t="shared" si="2"/>
        <v>10.86116335</v>
      </c>
      <c r="O646" s="6">
        <f t="shared" si="3"/>
        <v>245.1385949</v>
      </c>
      <c r="P646" s="7">
        <f t="shared" si="74"/>
        <v>112.2734765</v>
      </c>
      <c r="Q646" s="8">
        <f t="shared" si="5"/>
        <v>1.75</v>
      </c>
      <c r="R646" s="8">
        <f t="shared" si="6"/>
        <v>308.7520603</v>
      </c>
      <c r="S646" s="8">
        <f t="shared" si="7"/>
        <v>674.131136</v>
      </c>
      <c r="T646" s="9">
        <f t="shared" si="8"/>
        <v>1.122734765</v>
      </c>
    </row>
    <row r="647">
      <c r="A647" s="10" t="s">
        <v>318</v>
      </c>
      <c r="B647" s="10" t="s">
        <v>319</v>
      </c>
      <c r="C647" s="10">
        <v>1965.0</v>
      </c>
      <c r="D647" s="10"/>
      <c r="E647" s="10" t="b">
        <v>0</v>
      </c>
      <c r="F647" s="10" t="b">
        <v>0</v>
      </c>
      <c r="G647" s="10">
        <v>30.0</v>
      </c>
      <c r="H647" s="10">
        <v>0.0</v>
      </c>
      <c r="I647" s="10">
        <v>9.0</v>
      </c>
      <c r="J647" s="10">
        <v>0.462</v>
      </c>
      <c r="K647" s="10">
        <v>287.0</v>
      </c>
      <c r="L647" s="10">
        <v>1.72</v>
      </c>
      <c r="M647" s="11">
        <f t="shared" si="1"/>
        <v>30</v>
      </c>
      <c r="N647" s="11">
        <f t="shared" si="2"/>
        <v>5.234543211</v>
      </c>
      <c r="O647" s="12">
        <f t="shared" si="3"/>
        <v>248.1705342</v>
      </c>
      <c r="P647" s="13">
        <f t="shared" si="74"/>
        <v>114.6547868</v>
      </c>
      <c r="Q647" s="14">
        <f t="shared" si="5"/>
        <v>1.75</v>
      </c>
      <c r="R647" s="14">
        <f t="shared" si="6"/>
        <v>315.3006637</v>
      </c>
      <c r="S647" s="14">
        <f t="shared" si="7"/>
        <v>682.4689691</v>
      </c>
      <c r="T647" s="15">
        <f t="shared" si="8"/>
        <v>3.821826227</v>
      </c>
    </row>
    <row r="648">
      <c r="A648" s="4" t="s">
        <v>869</v>
      </c>
      <c r="B648" s="4" t="s">
        <v>870</v>
      </c>
      <c r="C648" s="21"/>
      <c r="D648" s="4"/>
      <c r="E648" s="4" t="b">
        <v>0</v>
      </c>
      <c r="F648" s="4" t="b">
        <v>0</v>
      </c>
      <c r="G648" s="4">
        <v>50.0</v>
      </c>
      <c r="H648" s="4">
        <v>0.0</v>
      </c>
      <c r="I648" s="4">
        <v>0.75</v>
      </c>
      <c r="J648" s="4">
        <v>0.445</v>
      </c>
      <c r="K648" s="4">
        <v>302.0</v>
      </c>
      <c r="L648" s="4">
        <v>1.61</v>
      </c>
      <c r="M648" s="5">
        <f t="shared" si="1"/>
        <v>50</v>
      </c>
      <c r="N648" s="5">
        <f t="shared" si="2"/>
        <v>60.50316179</v>
      </c>
      <c r="O648" s="6">
        <f t="shared" si="3"/>
        <v>248.7005911</v>
      </c>
      <c r="P648" s="7">
        <f t="shared" si="74"/>
        <v>110.671763</v>
      </c>
      <c r="Q648" s="8">
        <f t="shared" si="5"/>
        <v>1.75</v>
      </c>
      <c r="R648" s="8">
        <f t="shared" si="6"/>
        <v>304.3473483</v>
      </c>
      <c r="S648" s="8">
        <f t="shared" si="7"/>
        <v>683.9266255</v>
      </c>
      <c r="T648" s="9">
        <f t="shared" si="8"/>
        <v>2.213435261</v>
      </c>
    </row>
    <row r="649">
      <c r="A649" s="10" t="s">
        <v>358</v>
      </c>
      <c r="B649" s="10" t="s">
        <v>359</v>
      </c>
      <c r="C649" s="10">
        <v>1968.0</v>
      </c>
      <c r="D649" s="10"/>
      <c r="E649" s="10" t="b">
        <v>0</v>
      </c>
      <c r="F649" s="10" t="b">
        <v>0</v>
      </c>
      <c r="G649" s="10">
        <v>25.0</v>
      </c>
      <c r="H649" s="10">
        <v>0.0</v>
      </c>
      <c r="I649" s="10">
        <v>2.84</v>
      </c>
      <c r="J649" s="10">
        <v>0.445</v>
      </c>
      <c r="K649" s="10">
        <v>301.0</v>
      </c>
      <c r="L649" s="10">
        <v>0.67</v>
      </c>
      <c r="M649" s="11">
        <f t="shared" si="1"/>
        <v>25</v>
      </c>
      <c r="N649" s="11">
        <f t="shared" si="2"/>
        <v>15.97794766</v>
      </c>
      <c r="O649" s="12">
        <f t="shared" si="3"/>
        <v>249.6324109</v>
      </c>
      <c r="P649" s="13">
        <f t="shared" si="74"/>
        <v>111.0864229</v>
      </c>
      <c r="Q649" s="14">
        <f t="shared" si="5"/>
        <v>1.75</v>
      </c>
      <c r="R649" s="14">
        <f t="shared" si="6"/>
        <v>305.4876629</v>
      </c>
      <c r="S649" s="14">
        <f t="shared" si="7"/>
        <v>686.4891301</v>
      </c>
      <c r="T649" s="15">
        <f t="shared" si="8"/>
        <v>4.443456915</v>
      </c>
    </row>
    <row r="650">
      <c r="A650" s="4" t="s">
        <v>470</v>
      </c>
      <c r="B650" s="4" t="s">
        <v>471</v>
      </c>
      <c r="C650" s="4">
        <v>1978.0</v>
      </c>
      <c r="D650" s="4"/>
      <c r="E650" s="4" t="b">
        <v>0</v>
      </c>
      <c r="F650" s="4" t="b">
        <v>0</v>
      </c>
      <c r="G650" s="17"/>
      <c r="H650" s="4">
        <v>0.0</v>
      </c>
      <c r="I650" s="4">
        <v>5.2</v>
      </c>
      <c r="J650" s="4">
        <v>0.445</v>
      </c>
      <c r="K650" s="4">
        <v>320.6</v>
      </c>
      <c r="L650" s="4">
        <v>0.94</v>
      </c>
      <c r="M650" s="5">
        <f t="shared" si="1"/>
        <v>0</v>
      </c>
      <c r="N650" s="5">
        <f t="shared" si="2"/>
        <v>8.726417566</v>
      </c>
      <c r="O650" s="6">
        <f t="shared" si="3"/>
        <v>252.3148841</v>
      </c>
      <c r="P650" s="7">
        <f t="shared" si="74"/>
        <v>112.2801234</v>
      </c>
      <c r="Q650" s="8">
        <f t="shared" si="5"/>
        <v>1.75</v>
      </c>
      <c r="R650" s="8">
        <f t="shared" si="6"/>
        <v>308.7703394</v>
      </c>
      <c r="S650" s="8">
        <f t="shared" si="7"/>
        <v>693.8659313</v>
      </c>
      <c r="T650" s="9" t="str">
        <f t="shared" si="8"/>
        <v>#N/A</v>
      </c>
    </row>
    <row r="651">
      <c r="A651" s="10" t="s">
        <v>473</v>
      </c>
      <c r="B651" s="10" t="s">
        <v>471</v>
      </c>
      <c r="C651" s="10">
        <v>1978.0</v>
      </c>
      <c r="D651" s="10"/>
      <c r="E651" s="10" t="b">
        <v>0</v>
      </c>
      <c r="F651" s="10" t="b">
        <v>0</v>
      </c>
      <c r="G651" s="16"/>
      <c r="H651" s="10">
        <v>0.0</v>
      </c>
      <c r="I651" s="10">
        <v>5.2</v>
      </c>
      <c r="J651" s="10">
        <v>0.445</v>
      </c>
      <c r="K651" s="10">
        <v>326.0</v>
      </c>
      <c r="L651" s="10">
        <v>0.94</v>
      </c>
      <c r="M651" s="11">
        <f t="shared" si="1"/>
        <v>0</v>
      </c>
      <c r="N651" s="11">
        <f t="shared" si="2"/>
        <v>8.726417566</v>
      </c>
      <c r="O651" s="12">
        <f t="shared" si="3"/>
        <v>252.3148841</v>
      </c>
      <c r="P651" s="13">
        <f t="shared" si="74"/>
        <v>112.2801234</v>
      </c>
      <c r="Q651" s="14">
        <f t="shared" si="5"/>
        <v>1.75</v>
      </c>
      <c r="R651" s="14">
        <f t="shared" si="6"/>
        <v>308.7703394</v>
      </c>
      <c r="S651" s="14">
        <f t="shared" si="7"/>
        <v>693.8659313</v>
      </c>
      <c r="T651" s="15" t="str">
        <f t="shared" si="8"/>
        <v>#N/A</v>
      </c>
    </row>
    <row r="652">
      <c r="A652" s="4" t="s">
        <v>884</v>
      </c>
      <c r="B652" s="4" t="s">
        <v>471</v>
      </c>
      <c r="C652" s="17"/>
      <c r="D652" s="4"/>
      <c r="E652" s="4" t="b">
        <v>0</v>
      </c>
      <c r="F652" s="4" t="b">
        <v>0</v>
      </c>
      <c r="G652" s="17"/>
      <c r="H652" s="4">
        <v>0.0</v>
      </c>
      <c r="I652" s="4">
        <v>5.44</v>
      </c>
      <c r="J652" s="4">
        <v>0.445</v>
      </c>
      <c r="K652" s="4">
        <v>322.2</v>
      </c>
      <c r="L652" s="4">
        <v>0.94</v>
      </c>
      <c r="M652" s="5">
        <f t="shared" si="1"/>
        <v>0</v>
      </c>
      <c r="N652" s="5">
        <f t="shared" si="2"/>
        <v>8.341428556</v>
      </c>
      <c r="O652" s="6">
        <f t="shared" si="3"/>
        <v>252.4746699</v>
      </c>
      <c r="P652" s="7">
        <f t="shared" si="74"/>
        <v>112.3512281</v>
      </c>
      <c r="Q652" s="8">
        <f t="shared" si="5"/>
        <v>1.75</v>
      </c>
      <c r="R652" s="8">
        <f t="shared" si="6"/>
        <v>308.9658773</v>
      </c>
      <c r="S652" s="8">
        <f t="shared" si="7"/>
        <v>694.3053423</v>
      </c>
      <c r="T652" s="9" t="str">
        <f t="shared" si="8"/>
        <v>#N/A</v>
      </c>
    </row>
    <row r="653">
      <c r="A653" s="10" t="s">
        <v>887</v>
      </c>
      <c r="B653" s="10" t="s">
        <v>471</v>
      </c>
      <c r="C653" s="16"/>
      <c r="D653" s="10"/>
      <c r="E653" s="10" t="b">
        <v>0</v>
      </c>
      <c r="F653" s="10" t="b">
        <v>0</v>
      </c>
      <c r="G653" s="16"/>
      <c r="H653" s="10">
        <v>0.0</v>
      </c>
      <c r="I653" s="10">
        <v>5.44</v>
      </c>
      <c r="J653" s="10">
        <v>0.445</v>
      </c>
      <c r="K653" s="10">
        <v>329.0</v>
      </c>
      <c r="L653" s="10">
        <v>0.94</v>
      </c>
      <c r="M653" s="11">
        <f t="shared" si="1"/>
        <v>0</v>
      </c>
      <c r="N653" s="11">
        <f t="shared" si="2"/>
        <v>8.341428556</v>
      </c>
      <c r="O653" s="12">
        <f t="shared" si="3"/>
        <v>252.4746699</v>
      </c>
      <c r="P653" s="13">
        <f t="shared" si="74"/>
        <v>112.3512281</v>
      </c>
      <c r="Q653" s="14">
        <f t="shared" si="5"/>
        <v>1.75</v>
      </c>
      <c r="R653" s="14">
        <f t="shared" si="6"/>
        <v>308.9658773</v>
      </c>
      <c r="S653" s="14">
        <f t="shared" si="7"/>
        <v>694.3053423</v>
      </c>
      <c r="T653" s="15" t="str">
        <f t="shared" si="8"/>
        <v>#N/A</v>
      </c>
    </row>
    <row r="654">
      <c r="A654" s="4" t="s">
        <v>587</v>
      </c>
      <c r="B654" s="4" t="s">
        <v>581</v>
      </c>
      <c r="C654" s="4">
        <v>1996.0</v>
      </c>
      <c r="D654" s="4"/>
      <c r="E654" s="4" t="b">
        <v>0</v>
      </c>
      <c r="F654" s="4" t="b">
        <v>0</v>
      </c>
      <c r="G654" s="4">
        <v>100.0</v>
      </c>
      <c r="H654" s="4">
        <v>0.0</v>
      </c>
      <c r="I654" s="4">
        <v>5.0</v>
      </c>
      <c r="J654" s="4">
        <v>0.42</v>
      </c>
      <c r="K654" s="4">
        <v>319.5</v>
      </c>
      <c r="L654" s="4">
        <v>1.03</v>
      </c>
      <c r="M654" s="5">
        <f t="shared" si="1"/>
        <v>100</v>
      </c>
      <c r="N654" s="5">
        <f t="shared" si="2"/>
        <v>8.565616164</v>
      </c>
      <c r="O654" s="6">
        <f t="shared" si="3"/>
        <v>267.5178591</v>
      </c>
      <c r="P654" s="7">
        <f t="shared" si="74"/>
        <v>112.3575008</v>
      </c>
      <c r="Q654" s="8">
        <f t="shared" si="5"/>
        <v>1.75</v>
      </c>
      <c r="R654" s="8">
        <f t="shared" si="6"/>
        <v>308.9831273</v>
      </c>
      <c r="S654" s="8">
        <f t="shared" si="7"/>
        <v>735.6741125</v>
      </c>
      <c r="T654" s="9">
        <f t="shared" si="8"/>
        <v>1.123575008</v>
      </c>
    </row>
    <row r="655">
      <c r="A655" s="10" t="s">
        <v>362</v>
      </c>
      <c r="B655" s="10" t="s">
        <v>256</v>
      </c>
      <c r="C655" s="10">
        <v>1968.0</v>
      </c>
      <c r="D655" s="10"/>
      <c r="E655" s="10" t="b">
        <v>1</v>
      </c>
      <c r="F655" s="10" t="b">
        <v>0</v>
      </c>
      <c r="G655" s="10">
        <v>50.0</v>
      </c>
      <c r="H655" s="10">
        <v>50.0</v>
      </c>
      <c r="I655" s="10">
        <v>78.0</v>
      </c>
      <c r="J655" s="10">
        <v>0.4</v>
      </c>
      <c r="K655" s="10">
        <v>273.0</v>
      </c>
      <c r="L655" s="10">
        <v>0.62</v>
      </c>
      <c r="M655" s="11">
        <f t="shared" si="1"/>
        <v>100</v>
      </c>
      <c r="N655" s="11">
        <f t="shared" si="2"/>
        <v>0.5229313897</v>
      </c>
      <c r="O655" s="12">
        <f t="shared" si="3"/>
        <v>296.5267628</v>
      </c>
      <c r="P655" s="13">
        <f t="shared" si="74"/>
        <v>118.6107051</v>
      </c>
      <c r="Q655" s="14">
        <f t="shared" si="5"/>
        <v>4</v>
      </c>
      <c r="R655" s="14">
        <f t="shared" si="6"/>
        <v>593.0535256</v>
      </c>
      <c r="S655" s="14">
        <f t="shared" si="7"/>
        <v>1482.633814</v>
      </c>
      <c r="T655" s="15">
        <f t="shared" si="8"/>
        <v>1.186107051</v>
      </c>
    </row>
    <row r="656">
      <c r="A656" s="4" t="s">
        <v>363</v>
      </c>
      <c r="B656" s="4" t="s">
        <v>256</v>
      </c>
      <c r="C656" s="4">
        <v>1968.0</v>
      </c>
      <c r="D656" s="4"/>
      <c r="E656" s="4" t="b">
        <v>1</v>
      </c>
      <c r="F656" s="4" t="b">
        <v>0</v>
      </c>
      <c r="G656" s="4">
        <v>50.0</v>
      </c>
      <c r="H656" s="4">
        <v>50.0</v>
      </c>
      <c r="I656" s="4">
        <v>78.0</v>
      </c>
      <c r="J656" s="4">
        <v>0.4</v>
      </c>
      <c r="K656" s="4">
        <v>278.0</v>
      </c>
      <c r="L656" s="4">
        <v>0.62</v>
      </c>
      <c r="M656" s="5">
        <f t="shared" si="1"/>
        <v>100</v>
      </c>
      <c r="N656" s="5">
        <f t="shared" si="2"/>
        <v>0.5229313897</v>
      </c>
      <c r="O656" s="6">
        <f t="shared" si="3"/>
        <v>296.5267628</v>
      </c>
      <c r="P656" s="7">
        <f t="shared" si="74"/>
        <v>118.6107051</v>
      </c>
      <c r="Q656" s="8">
        <f t="shared" si="5"/>
        <v>4</v>
      </c>
      <c r="R656" s="8">
        <f t="shared" si="6"/>
        <v>593.0535256</v>
      </c>
      <c r="S656" s="8">
        <f t="shared" si="7"/>
        <v>1482.633814</v>
      </c>
      <c r="T656" s="9">
        <f t="shared" si="8"/>
        <v>1.186107051</v>
      </c>
    </row>
    <row r="657">
      <c r="A657" s="10" t="s">
        <v>238</v>
      </c>
      <c r="B657" s="10" t="s">
        <v>239</v>
      </c>
      <c r="C657" s="10">
        <v>1961.0</v>
      </c>
      <c r="D657" s="10"/>
      <c r="E657" s="10" t="b">
        <v>0</v>
      </c>
      <c r="F657" s="10" t="b">
        <v>0</v>
      </c>
      <c r="G657" s="10">
        <v>30.0</v>
      </c>
      <c r="H657" s="10">
        <v>0.0</v>
      </c>
      <c r="I657" s="10">
        <v>9.8</v>
      </c>
      <c r="J657" s="10">
        <v>0.225</v>
      </c>
      <c r="K657" s="10">
        <v>234.97</v>
      </c>
      <c r="L657" s="10">
        <v>1.31</v>
      </c>
      <c r="M657" s="11">
        <f t="shared" si="1"/>
        <v>30</v>
      </c>
      <c r="N657" s="11">
        <f t="shared" si="2"/>
        <v>2.341185176</v>
      </c>
      <c r="O657" s="12">
        <f t="shared" si="3"/>
        <v>507.2523111</v>
      </c>
      <c r="P657" s="13">
        <f t="shared" si="74"/>
        <v>114.13177</v>
      </c>
      <c r="Q657" s="14">
        <f t="shared" si="5"/>
        <v>1.75</v>
      </c>
      <c r="R657" s="14">
        <f t="shared" si="6"/>
        <v>313.8623675</v>
      </c>
      <c r="S657" s="14">
        <f t="shared" si="7"/>
        <v>1394.943856</v>
      </c>
      <c r="T657" s="15">
        <f t="shared" si="8"/>
        <v>3.804392333</v>
      </c>
    </row>
    <row r="658" hidden="1">
      <c r="A658" s="4" t="s">
        <v>472</v>
      </c>
      <c r="B658" s="4" t="s">
        <v>417</v>
      </c>
      <c r="C658" s="4">
        <v>1976.0</v>
      </c>
      <c r="D658" s="4" t="b">
        <v>1</v>
      </c>
      <c r="E658" s="4" t="b">
        <v>1</v>
      </c>
      <c r="F658" s="4" t="b">
        <v>0</v>
      </c>
      <c r="G658" s="4">
        <v>9200.0</v>
      </c>
      <c r="H658" s="4">
        <v>500.0</v>
      </c>
      <c r="I658" s="4">
        <v>9071.0</v>
      </c>
      <c r="J658" s="4">
        <v>6948.122</v>
      </c>
      <c r="K658" s="4">
        <v>414.0</v>
      </c>
      <c r="L658" s="4">
        <v>6.89</v>
      </c>
      <c r="M658" s="5">
        <f t="shared" si="1"/>
        <v>9700</v>
      </c>
      <c r="N658" s="5">
        <f t="shared" si="2"/>
        <v>78.10729393</v>
      </c>
      <c r="O658" s="6">
        <f t="shared" si="3"/>
        <v>0.6983079619</v>
      </c>
      <c r="P658" s="7">
        <f t="shared" ref="P658:P659" si="75">0.9*(0.00015*I658*K658*L658+797)+0.1*(43.1*POW(I658,0.549))</f>
        <v>4851.928913</v>
      </c>
      <c r="Q658" s="8">
        <f t="shared" si="5"/>
        <v>4</v>
      </c>
      <c r="R658" s="8">
        <f t="shared" si="6"/>
        <v>24259.64456</v>
      </c>
      <c r="S658" s="8">
        <f t="shared" si="7"/>
        <v>3.49153981</v>
      </c>
      <c r="T658" s="9">
        <f t="shared" si="8"/>
        <v>0.500198857</v>
      </c>
    </row>
    <row r="659" hidden="1">
      <c r="A659" s="10" t="s">
        <v>679</v>
      </c>
      <c r="B659" s="10" t="s">
        <v>680</v>
      </c>
      <c r="C659" s="10">
        <v>2003.0</v>
      </c>
      <c r="D659" s="10" t="b">
        <v>1</v>
      </c>
      <c r="E659" s="10" t="b">
        <v>1</v>
      </c>
      <c r="F659" s="10" t="b">
        <v>0</v>
      </c>
      <c r="G659" s="10">
        <v>5400.0</v>
      </c>
      <c r="H659" s="10">
        <v>0.0</v>
      </c>
      <c r="I659" s="10">
        <v>4420.0</v>
      </c>
      <c r="J659" s="10">
        <v>4004.0</v>
      </c>
      <c r="K659" s="10">
        <v>415.0</v>
      </c>
      <c r="L659" s="10">
        <v>2.94</v>
      </c>
      <c r="M659" s="11">
        <f t="shared" si="1"/>
        <v>5400</v>
      </c>
      <c r="N659" s="11">
        <f t="shared" si="2"/>
        <v>92.37429196</v>
      </c>
      <c r="O659" s="12">
        <f t="shared" si="3"/>
        <v>0.4689466531</v>
      </c>
      <c r="P659" s="13">
        <f t="shared" si="75"/>
        <v>1877.662399</v>
      </c>
      <c r="Q659" s="14">
        <f t="shared" si="5"/>
        <v>4</v>
      </c>
      <c r="R659" s="14">
        <f t="shared" si="6"/>
        <v>9388.311995</v>
      </c>
      <c r="S659" s="14">
        <f t="shared" si="7"/>
        <v>2.344733265</v>
      </c>
      <c r="T659" s="15">
        <f t="shared" si="8"/>
        <v>0.3477152591</v>
      </c>
    </row>
    <row r="660">
      <c r="O660" s="24"/>
      <c r="P660" s="25"/>
    </row>
    <row r="661">
      <c r="O661" s="24"/>
      <c r="P661" s="25"/>
    </row>
    <row r="662">
      <c r="O662" s="24"/>
      <c r="P662" s="25"/>
    </row>
    <row r="663">
      <c r="O663" s="24"/>
      <c r="P663" s="25"/>
    </row>
    <row r="664">
      <c r="O664" s="24"/>
      <c r="P664" s="25"/>
    </row>
    <row r="665">
      <c r="O665" s="24"/>
      <c r="P665" s="25"/>
    </row>
    <row r="666">
      <c r="O666" s="24"/>
      <c r="P666" s="25"/>
    </row>
    <row r="667">
      <c r="O667" s="24"/>
      <c r="P667" s="25"/>
    </row>
    <row r="668">
      <c r="O668" s="24"/>
      <c r="P668" s="25"/>
    </row>
    <row r="669">
      <c r="O669" s="24"/>
      <c r="P669" s="25"/>
    </row>
    <row r="670">
      <c r="O670" s="24"/>
      <c r="P670" s="25"/>
    </row>
    <row r="671">
      <c r="O671" s="24"/>
      <c r="P671" s="25"/>
    </row>
    <row r="672">
      <c r="O672" s="24"/>
      <c r="P672" s="25"/>
    </row>
    <row r="673">
      <c r="O673" s="24"/>
      <c r="P673" s="25"/>
    </row>
    <row r="674">
      <c r="O674" s="24"/>
      <c r="P674" s="25"/>
    </row>
    <row r="675">
      <c r="O675" s="24"/>
      <c r="P675" s="25"/>
    </row>
    <row r="676">
      <c r="O676" s="24"/>
      <c r="P676" s="25"/>
    </row>
    <row r="677">
      <c r="O677" s="24"/>
      <c r="P677" s="25"/>
    </row>
    <row r="678">
      <c r="O678" s="24"/>
      <c r="P678" s="25"/>
    </row>
    <row r="679">
      <c r="O679" s="24"/>
      <c r="P679" s="25"/>
    </row>
    <row r="680">
      <c r="O680" s="24"/>
      <c r="P680" s="25"/>
    </row>
    <row r="681">
      <c r="O681" s="24"/>
      <c r="P681" s="25"/>
    </row>
    <row r="682">
      <c r="O682" s="24"/>
      <c r="P682" s="25"/>
    </row>
    <row r="683">
      <c r="O683" s="24"/>
      <c r="P683" s="25"/>
    </row>
    <row r="684">
      <c r="O684" s="24"/>
      <c r="P684" s="25"/>
    </row>
    <row r="685">
      <c r="O685" s="24"/>
      <c r="P685" s="25"/>
    </row>
    <row r="686">
      <c r="O686" s="24"/>
      <c r="P686" s="25"/>
    </row>
    <row r="687">
      <c r="O687" s="24"/>
      <c r="P687" s="25"/>
    </row>
    <row r="688">
      <c r="O688" s="24"/>
      <c r="P688" s="25"/>
    </row>
    <row r="689">
      <c r="O689" s="24"/>
      <c r="P689" s="25"/>
    </row>
    <row r="690">
      <c r="O690" s="24"/>
      <c r="P690" s="25"/>
    </row>
    <row r="691">
      <c r="O691" s="24"/>
      <c r="P691" s="25"/>
    </row>
    <row r="692">
      <c r="O692" s="24"/>
      <c r="P692" s="25"/>
    </row>
    <row r="693">
      <c r="O693" s="24"/>
      <c r="P693" s="25"/>
    </row>
    <row r="694">
      <c r="O694" s="24"/>
      <c r="P694" s="25"/>
    </row>
    <row r="695">
      <c r="O695" s="24"/>
      <c r="P695" s="25"/>
    </row>
    <row r="696">
      <c r="O696" s="24"/>
      <c r="P696" s="25"/>
    </row>
    <row r="697">
      <c r="O697" s="24"/>
      <c r="P697" s="25"/>
    </row>
    <row r="698">
      <c r="O698" s="24"/>
      <c r="P698" s="25"/>
    </row>
    <row r="699">
      <c r="O699" s="24"/>
      <c r="P699" s="25"/>
    </row>
    <row r="700">
      <c r="O700" s="24"/>
      <c r="P700" s="25"/>
    </row>
    <row r="701">
      <c r="O701" s="24"/>
      <c r="P701" s="25"/>
    </row>
    <row r="702">
      <c r="O702" s="24"/>
      <c r="P702" s="25"/>
    </row>
    <row r="703">
      <c r="O703" s="24"/>
      <c r="P703" s="25"/>
    </row>
    <row r="704">
      <c r="O704" s="24"/>
      <c r="P704" s="25"/>
    </row>
    <row r="705">
      <c r="O705" s="24"/>
      <c r="P705" s="25"/>
    </row>
    <row r="706">
      <c r="O706" s="24"/>
      <c r="P706" s="25"/>
    </row>
    <row r="707">
      <c r="O707" s="24"/>
      <c r="P707" s="25"/>
    </row>
    <row r="708">
      <c r="O708" s="24"/>
      <c r="P708" s="25"/>
    </row>
    <row r="709">
      <c r="O709" s="24"/>
      <c r="P709" s="25"/>
    </row>
    <row r="710">
      <c r="O710" s="24"/>
      <c r="P710" s="25"/>
    </row>
    <row r="711">
      <c r="O711" s="24"/>
      <c r="P711" s="25"/>
    </row>
    <row r="712">
      <c r="O712" s="24"/>
      <c r="P712" s="25"/>
    </row>
    <row r="713">
      <c r="O713" s="24"/>
      <c r="P713" s="25"/>
    </row>
    <row r="714">
      <c r="O714" s="24"/>
      <c r="P714" s="25"/>
    </row>
    <row r="715">
      <c r="O715" s="24"/>
      <c r="P715" s="25"/>
    </row>
    <row r="716">
      <c r="O716" s="24"/>
      <c r="P716" s="25"/>
    </row>
    <row r="717">
      <c r="O717" s="24"/>
      <c r="P717" s="25"/>
    </row>
    <row r="718">
      <c r="O718" s="24"/>
      <c r="P718" s="25"/>
    </row>
    <row r="719">
      <c r="O719" s="24"/>
      <c r="P719" s="25"/>
    </row>
    <row r="720">
      <c r="O720" s="24"/>
      <c r="P720" s="25"/>
    </row>
    <row r="721">
      <c r="O721" s="24"/>
      <c r="P721" s="25"/>
    </row>
    <row r="722">
      <c r="O722" s="24"/>
      <c r="P722" s="25"/>
    </row>
    <row r="723">
      <c r="O723" s="24"/>
      <c r="P723" s="25"/>
    </row>
    <row r="724">
      <c r="O724" s="24"/>
      <c r="P724" s="25"/>
    </row>
    <row r="725">
      <c r="O725" s="24"/>
      <c r="P725" s="25"/>
    </row>
    <row r="726">
      <c r="O726" s="24"/>
      <c r="P726" s="25"/>
    </row>
    <row r="727">
      <c r="O727" s="24"/>
      <c r="P727" s="25"/>
    </row>
    <row r="728">
      <c r="O728" s="24"/>
      <c r="P728" s="25"/>
    </row>
    <row r="729">
      <c r="O729" s="24"/>
      <c r="P729" s="25"/>
    </row>
    <row r="730">
      <c r="O730" s="24"/>
      <c r="P730" s="25"/>
    </row>
    <row r="731">
      <c r="O731" s="24"/>
      <c r="P731" s="25"/>
    </row>
    <row r="732">
      <c r="O732" s="24"/>
      <c r="P732" s="25"/>
    </row>
    <row r="733">
      <c r="O733" s="24"/>
      <c r="P733" s="25"/>
    </row>
    <row r="734">
      <c r="O734" s="24"/>
      <c r="P734" s="25"/>
    </row>
    <row r="735">
      <c r="O735" s="24"/>
      <c r="P735" s="25"/>
    </row>
    <row r="736">
      <c r="O736" s="24"/>
      <c r="P736" s="25"/>
    </row>
    <row r="737">
      <c r="O737" s="24"/>
      <c r="P737" s="25"/>
    </row>
    <row r="738">
      <c r="O738" s="24"/>
      <c r="P738" s="25"/>
    </row>
    <row r="739">
      <c r="O739" s="24"/>
      <c r="P739" s="25"/>
    </row>
    <row r="740">
      <c r="O740" s="24"/>
      <c r="P740" s="25"/>
    </row>
    <row r="741">
      <c r="O741" s="24"/>
      <c r="P741" s="25"/>
    </row>
    <row r="742">
      <c r="O742" s="24"/>
      <c r="P742" s="25"/>
    </row>
    <row r="743">
      <c r="O743" s="24"/>
      <c r="P743" s="25"/>
    </row>
    <row r="744">
      <c r="O744" s="24"/>
      <c r="P744" s="25"/>
    </row>
    <row r="745">
      <c r="O745" s="24"/>
      <c r="P745" s="25"/>
    </row>
    <row r="746">
      <c r="O746" s="24"/>
      <c r="P746" s="25"/>
    </row>
    <row r="747">
      <c r="O747" s="24"/>
      <c r="P747" s="25"/>
    </row>
    <row r="748">
      <c r="O748" s="24"/>
      <c r="P748" s="25"/>
    </row>
    <row r="749">
      <c r="O749" s="24"/>
      <c r="P749" s="25"/>
    </row>
    <row r="750">
      <c r="O750" s="24"/>
      <c r="P750" s="25"/>
    </row>
    <row r="751">
      <c r="O751" s="24"/>
      <c r="P751" s="25"/>
    </row>
    <row r="752">
      <c r="O752" s="24"/>
      <c r="P752" s="25"/>
    </row>
    <row r="753">
      <c r="O753" s="24"/>
      <c r="P753" s="25"/>
    </row>
    <row r="754">
      <c r="O754" s="24"/>
      <c r="P754" s="25"/>
    </row>
    <row r="755">
      <c r="O755" s="24"/>
      <c r="P755" s="25"/>
    </row>
    <row r="756">
      <c r="O756" s="24"/>
      <c r="P756" s="25"/>
    </row>
    <row r="757">
      <c r="O757" s="24"/>
      <c r="P757" s="25"/>
    </row>
    <row r="758">
      <c r="O758" s="24"/>
      <c r="P758" s="25"/>
    </row>
    <row r="759">
      <c r="O759" s="24"/>
      <c r="P759" s="25"/>
    </row>
    <row r="760">
      <c r="O760" s="24"/>
      <c r="P760" s="25"/>
    </row>
    <row r="761">
      <c r="O761" s="24"/>
      <c r="P761" s="25"/>
    </row>
    <row r="762">
      <c r="O762" s="24"/>
      <c r="P762" s="25"/>
    </row>
    <row r="763">
      <c r="O763" s="24"/>
      <c r="P763" s="25"/>
    </row>
    <row r="764">
      <c r="O764" s="24"/>
      <c r="P764" s="25"/>
    </row>
    <row r="765">
      <c r="O765" s="24"/>
      <c r="P765" s="25"/>
    </row>
    <row r="766">
      <c r="O766" s="24"/>
      <c r="P766" s="25"/>
    </row>
    <row r="767">
      <c r="O767" s="24"/>
      <c r="P767" s="25"/>
    </row>
    <row r="768">
      <c r="O768" s="24"/>
      <c r="P768" s="25"/>
    </row>
    <row r="769">
      <c r="O769" s="24"/>
      <c r="P769" s="25"/>
    </row>
    <row r="770">
      <c r="O770" s="24"/>
      <c r="P770" s="25"/>
    </row>
    <row r="771">
      <c r="O771" s="24"/>
      <c r="P771" s="25"/>
    </row>
    <row r="772">
      <c r="O772" s="24"/>
      <c r="P772" s="25"/>
    </row>
    <row r="773">
      <c r="O773" s="24"/>
      <c r="P773" s="25"/>
    </row>
    <row r="774">
      <c r="O774" s="24"/>
      <c r="P774" s="25"/>
    </row>
    <row r="775">
      <c r="O775" s="24"/>
      <c r="P775" s="25"/>
    </row>
    <row r="776">
      <c r="O776" s="24"/>
      <c r="P776" s="25"/>
    </row>
    <row r="777">
      <c r="O777" s="24"/>
      <c r="P777" s="25"/>
    </row>
    <row r="778">
      <c r="O778" s="24"/>
      <c r="P778" s="25"/>
    </row>
    <row r="779">
      <c r="O779" s="24"/>
      <c r="P779" s="25"/>
    </row>
    <row r="780">
      <c r="O780" s="24"/>
      <c r="P780" s="25"/>
    </row>
    <row r="781">
      <c r="O781" s="24"/>
      <c r="P781" s="25"/>
    </row>
    <row r="782">
      <c r="O782" s="24"/>
      <c r="P782" s="25"/>
    </row>
    <row r="783">
      <c r="O783" s="24"/>
      <c r="P783" s="25"/>
    </row>
    <row r="784">
      <c r="O784" s="24"/>
      <c r="P784" s="25"/>
    </row>
    <row r="785">
      <c r="O785" s="24"/>
      <c r="P785" s="25"/>
    </row>
    <row r="786">
      <c r="O786" s="24"/>
      <c r="P786" s="25"/>
    </row>
    <row r="787">
      <c r="O787" s="24"/>
      <c r="P787" s="25"/>
    </row>
    <row r="788">
      <c r="O788" s="24"/>
      <c r="P788" s="25"/>
    </row>
    <row r="789">
      <c r="O789" s="24"/>
      <c r="P789" s="25"/>
    </row>
    <row r="790">
      <c r="O790" s="24"/>
      <c r="P790" s="25"/>
    </row>
    <row r="791">
      <c r="O791" s="24"/>
      <c r="P791" s="25"/>
    </row>
    <row r="792">
      <c r="O792" s="24"/>
      <c r="P792" s="25"/>
    </row>
    <row r="793">
      <c r="O793" s="24"/>
      <c r="P793" s="25"/>
    </row>
    <row r="794">
      <c r="O794" s="24"/>
      <c r="P794" s="25"/>
    </row>
    <row r="795">
      <c r="O795" s="24"/>
      <c r="P795" s="25"/>
    </row>
    <row r="796">
      <c r="O796" s="24"/>
      <c r="P796" s="25"/>
    </row>
    <row r="797">
      <c r="O797" s="24"/>
      <c r="P797" s="25"/>
    </row>
    <row r="798">
      <c r="O798" s="24"/>
      <c r="P798" s="25"/>
    </row>
    <row r="799">
      <c r="O799" s="24"/>
      <c r="P799" s="25"/>
    </row>
    <row r="800">
      <c r="O800" s="24"/>
      <c r="P800" s="25"/>
    </row>
    <row r="801">
      <c r="O801" s="24"/>
      <c r="P801" s="25"/>
    </row>
    <row r="802">
      <c r="O802" s="24"/>
      <c r="P802" s="25"/>
    </row>
    <row r="803">
      <c r="O803" s="24"/>
      <c r="P803" s="25"/>
    </row>
    <row r="804">
      <c r="O804" s="24"/>
      <c r="P804" s="25"/>
    </row>
    <row r="805">
      <c r="O805" s="24"/>
      <c r="P805" s="25"/>
    </row>
    <row r="806">
      <c r="O806" s="24"/>
      <c r="P806" s="25"/>
    </row>
    <row r="807">
      <c r="O807" s="24"/>
      <c r="P807" s="25"/>
    </row>
    <row r="808">
      <c r="O808" s="24"/>
      <c r="P808" s="25"/>
    </row>
    <row r="809">
      <c r="O809" s="24"/>
      <c r="P809" s="25"/>
    </row>
    <row r="810">
      <c r="O810" s="24"/>
      <c r="P810" s="25"/>
    </row>
    <row r="811">
      <c r="O811" s="24"/>
      <c r="P811" s="25"/>
    </row>
    <row r="812">
      <c r="O812" s="24"/>
      <c r="P812" s="25"/>
    </row>
    <row r="813">
      <c r="O813" s="24"/>
      <c r="P813" s="25"/>
    </row>
    <row r="814">
      <c r="O814" s="24"/>
      <c r="P814" s="25"/>
    </row>
    <row r="815">
      <c r="O815" s="24"/>
      <c r="P815" s="25"/>
    </row>
    <row r="816">
      <c r="O816" s="24"/>
      <c r="P816" s="25"/>
    </row>
    <row r="817">
      <c r="O817" s="24"/>
      <c r="P817" s="25"/>
    </row>
    <row r="818">
      <c r="O818" s="24"/>
      <c r="P818" s="25"/>
    </row>
    <row r="819">
      <c r="O819" s="24"/>
      <c r="P819" s="25"/>
    </row>
    <row r="820">
      <c r="O820" s="24"/>
      <c r="P820" s="25"/>
    </row>
    <row r="821">
      <c r="O821" s="24"/>
      <c r="P821" s="25"/>
    </row>
    <row r="822">
      <c r="O822" s="24"/>
      <c r="P822" s="25"/>
    </row>
    <row r="823">
      <c r="O823" s="24"/>
      <c r="P823" s="25"/>
    </row>
    <row r="824">
      <c r="O824" s="24"/>
      <c r="P824" s="25"/>
    </row>
    <row r="825">
      <c r="O825" s="24"/>
      <c r="P825" s="25"/>
    </row>
    <row r="826">
      <c r="O826" s="24"/>
      <c r="P826" s="25"/>
    </row>
    <row r="827">
      <c r="O827" s="24"/>
      <c r="P827" s="25"/>
    </row>
    <row r="828">
      <c r="O828" s="24"/>
      <c r="P828" s="25"/>
    </row>
    <row r="829">
      <c r="O829" s="24"/>
      <c r="P829" s="25"/>
    </row>
    <row r="830">
      <c r="O830" s="24"/>
      <c r="P830" s="25"/>
    </row>
    <row r="831">
      <c r="O831" s="24"/>
      <c r="P831" s="25"/>
    </row>
    <row r="832">
      <c r="O832" s="24"/>
      <c r="P832" s="25"/>
    </row>
    <row r="833">
      <c r="O833" s="24"/>
      <c r="P833" s="25"/>
    </row>
    <row r="834">
      <c r="O834" s="24"/>
      <c r="P834" s="25"/>
    </row>
    <row r="835">
      <c r="O835" s="24"/>
      <c r="P835" s="25"/>
    </row>
    <row r="836">
      <c r="O836" s="24"/>
      <c r="P836" s="25"/>
    </row>
    <row r="837">
      <c r="O837" s="24"/>
      <c r="P837" s="25"/>
    </row>
    <row r="838">
      <c r="O838" s="24"/>
      <c r="P838" s="25"/>
    </row>
    <row r="839">
      <c r="O839" s="24"/>
      <c r="P839" s="25"/>
    </row>
    <row r="840">
      <c r="O840" s="24"/>
      <c r="P840" s="25"/>
    </row>
    <row r="841">
      <c r="O841" s="24"/>
      <c r="P841" s="25"/>
    </row>
    <row r="842">
      <c r="O842" s="24"/>
      <c r="P842" s="25"/>
    </row>
    <row r="843">
      <c r="O843" s="24"/>
      <c r="P843" s="25"/>
    </row>
    <row r="844">
      <c r="O844" s="24"/>
      <c r="P844" s="25"/>
    </row>
    <row r="845">
      <c r="O845" s="24"/>
      <c r="P845" s="25"/>
    </row>
    <row r="846">
      <c r="O846" s="24"/>
      <c r="P846" s="25"/>
    </row>
    <row r="847">
      <c r="O847" s="24"/>
      <c r="P847" s="25"/>
    </row>
    <row r="848">
      <c r="O848" s="24"/>
      <c r="P848" s="25"/>
    </row>
    <row r="849">
      <c r="O849" s="24"/>
      <c r="P849" s="25"/>
    </row>
    <row r="850">
      <c r="O850" s="24"/>
      <c r="P850" s="25"/>
    </row>
    <row r="851">
      <c r="O851" s="24"/>
      <c r="P851" s="25"/>
    </row>
    <row r="852">
      <c r="O852" s="24"/>
      <c r="P852" s="25"/>
    </row>
    <row r="853">
      <c r="O853" s="24"/>
      <c r="P853" s="25"/>
    </row>
    <row r="854">
      <c r="O854" s="24"/>
      <c r="P854" s="25"/>
    </row>
    <row r="855">
      <c r="O855" s="24"/>
      <c r="P855" s="25"/>
    </row>
    <row r="856">
      <c r="O856" s="24"/>
      <c r="P856" s="25"/>
    </row>
    <row r="857">
      <c r="O857" s="24"/>
      <c r="P857" s="25"/>
    </row>
    <row r="858">
      <c r="O858" s="24"/>
      <c r="P858" s="25"/>
    </row>
    <row r="859">
      <c r="O859" s="24"/>
      <c r="P859" s="25"/>
    </row>
    <row r="860">
      <c r="O860" s="24"/>
      <c r="P860" s="25"/>
    </row>
    <row r="861">
      <c r="O861" s="24"/>
      <c r="P861" s="25"/>
    </row>
    <row r="862">
      <c r="O862" s="24"/>
      <c r="P862" s="25"/>
    </row>
    <row r="863">
      <c r="O863" s="24"/>
      <c r="P863" s="25"/>
    </row>
    <row r="864">
      <c r="O864" s="24"/>
      <c r="P864" s="25"/>
    </row>
    <row r="865">
      <c r="O865" s="24"/>
      <c r="P865" s="25"/>
    </row>
    <row r="866">
      <c r="O866" s="24"/>
      <c r="P866" s="25"/>
    </row>
    <row r="867">
      <c r="O867" s="24"/>
      <c r="P867" s="25"/>
    </row>
    <row r="868">
      <c r="O868" s="24"/>
      <c r="P868" s="25"/>
    </row>
    <row r="869">
      <c r="O869" s="24"/>
      <c r="P869" s="25"/>
    </row>
    <row r="870">
      <c r="O870" s="24"/>
      <c r="P870" s="25"/>
    </row>
    <row r="871">
      <c r="O871" s="24"/>
      <c r="P871" s="25"/>
    </row>
    <row r="872">
      <c r="O872" s="24"/>
      <c r="P872" s="25"/>
    </row>
    <row r="873">
      <c r="O873" s="24"/>
      <c r="P873" s="25"/>
    </row>
    <row r="874">
      <c r="O874" s="24"/>
      <c r="P874" s="25"/>
    </row>
    <row r="875">
      <c r="O875" s="24"/>
      <c r="P875" s="25"/>
    </row>
    <row r="876">
      <c r="O876" s="24"/>
      <c r="P876" s="25"/>
    </row>
    <row r="877">
      <c r="O877" s="24"/>
      <c r="P877" s="25"/>
    </row>
    <row r="878">
      <c r="O878" s="24"/>
      <c r="P878" s="25"/>
    </row>
    <row r="879">
      <c r="O879" s="24"/>
      <c r="P879" s="25"/>
    </row>
    <row r="880">
      <c r="O880" s="24"/>
      <c r="P880" s="25"/>
    </row>
    <row r="881">
      <c r="O881" s="24"/>
      <c r="P881" s="25"/>
    </row>
    <row r="882">
      <c r="O882" s="24"/>
      <c r="P882" s="25"/>
    </row>
    <row r="883">
      <c r="O883" s="24"/>
      <c r="P883" s="25"/>
    </row>
    <row r="884">
      <c r="O884" s="24"/>
      <c r="P884" s="25"/>
    </row>
    <row r="885">
      <c r="O885" s="24"/>
      <c r="P885" s="25"/>
    </row>
    <row r="886">
      <c r="O886" s="24"/>
      <c r="P886" s="25"/>
    </row>
    <row r="887">
      <c r="O887" s="24"/>
      <c r="P887" s="25"/>
    </row>
    <row r="888">
      <c r="O888" s="24"/>
      <c r="P888" s="25"/>
    </row>
    <row r="889">
      <c r="O889" s="24"/>
      <c r="P889" s="25"/>
    </row>
    <row r="890">
      <c r="O890" s="24"/>
      <c r="P890" s="25"/>
    </row>
    <row r="891">
      <c r="O891" s="24"/>
      <c r="P891" s="25"/>
    </row>
    <row r="892">
      <c r="O892" s="24"/>
      <c r="P892" s="25"/>
    </row>
    <row r="893">
      <c r="O893" s="24"/>
      <c r="P893" s="25"/>
    </row>
    <row r="894">
      <c r="O894" s="24"/>
      <c r="P894" s="25"/>
    </row>
    <row r="895">
      <c r="O895" s="24"/>
      <c r="P895" s="25"/>
    </row>
    <row r="896">
      <c r="O896" s="24"/>
      <c r="P896" s="25"/>
    </row>
    <row r="897">
      <c r="O897" s="24"/>
      <c r="P897" s="25"/>
    </row>
    <row r="898">
      <c r="O898" s="24"/>
      <c r="P898" s="25"/>
    </row>
    <row r="899">
      <c r="O899" s="24"/>
      <c r="P899" s="25"/>
    </row>
    <row r="900">
      <c r="O900" s="24"/>
      <c r="P900" s="25"/>
    </row>
    <row r="901">
      <c r="O901" s="24"/>
      <c r="P901" s="25"/>
    </row>
    <row r="902">
      <c r="O902" s="24"/>
      <c r="P902" s="25"/>
    </row>
    <row r="903">
      <c r="O903" s="24"/>
      <c r="P903" s="25"/>
    </row>
    <row r="904">
      <c r="O904" s="24"/>
      <c r="P904" s="25"/>
    </row>
    <row r="905">
      <c r="O905" s="24"/>
      <c r="P905" s="25"/>
    </row>
    <row r="906">
      <c r="O906" s="24"/>
      <c r="P906" s="25"/>
    </row>
    <row r="907">
      <c r="O907" s="24"/>
      <c r="P907" s="25"/>
    </row>
    <row r="908">
      <c r="O908" s="24"/>
      <c r="P908" s="25"/>
    </row>
    <row r="909">
      <c r="O909" s="24"/>
      <c r="P909" s="25"/>
    </row>
    <row r="910">
      <c r="O910" s="24"/>
      <c r="P910" s="25"/>
    </row>
    <row r="911">
      <c r="O911" s="24"/>
      <c r="P911" s="25"/>
    </row>
    <row r="912">
      <c r="O912" s="24"/>
      <c r="P912" s="25"/>
    </row>
    <row r="913">
      <c r="O913" s="24"/>
      <c r="P913" s="25"/>
    </row>
    <row r="914">
      <c r="O914" s="24"/>
      <c r="P914" s="25"/>
    </row>
    <row r="915">
      <c r="O915" s="24"/>
      <c r="P915" s="25"/>
    </row>
    <row r="916">
      <c r="O916" s="24"/>
      <c r="P916" s="25"/>
    </row>
    <row r="917">
      <c r="O917" s="24"/>
      <c r="P917" s="25"/>
    </row>
    <row r="918">
      <c r="O918" s="24"/>
      <c r="P918" s="25"/>
    </row>
    <row r="919">
      <c r="O919" s="24"/>
      <c r="P919" s="25"/>
    </row>
    <row r="920">
      <c r="O920" s="24"/>
      <c r="P920" s="25"/>
    </row>
    <row r="921">
      <c r="O921" s="24"/>
      <c r="P921" s="25"/>
    </row>
    <row r="922">
      <c r="O922" s="24"/>
      <c r="P922" s="25"/>
    </row>
    <row r="923">
      <c r="O923" s="24"/>
      <c r="P923" s="25"/>
    </row>
    <row r="924">
      <c r="O924" s="24"/>
      <c r="P924" s="25"/>
    </row>
    <row r="925">
      <c r="O925" s="24"/>
      <c r="P925" s="25"/>
    </row>
    <row r="926">
      <c r="O926" s="24"/>
      <c r="P926" s="25"/>
    </row>
    <row r="927">
      <c r="O927" s="24"/>
      <c r="P927" s="25"/>
    </row>
    <row r="928">
      <c r="O928" s="24"/>
      <c r="P928" s="25"/>
    </row>
    <row r="929">
      <c r="O929" s="24"/>
      <c r="P929" s="25"/>
    </row>
    <row r="930">
      <c r="O930" s="24"/>
      <c r="P930" s="25"/>
    </row>
    <row r="931">
      <c r="O931" s="24"/>
      <c r="P931" s="25"/>
    </row>
    <row r="932">
      <c r="O932" s="24"/>
      <c r="P932" s="25"/>
    </row>
    <row r="933">
      <c r="O933" s="24"/>
      <c r="P933" s="25"/>
    </row>
    <row r="934">
      <c r="O934" s="24"/>
      <c r="P934" s="25"/>
    </row>
    <row r="935">
      <c r="O935" s="24"/>
      <c r="P935" s="25"/>
    </row>
    <row r="936">
      <c r="O936" s="24"/>
      <c r="P936" s="25"/>
    </row>
    <row r="937">
      <c r="O937" s="24"/>
      <c r="P937" s="25"/>
    </row>
    <row r="938">
      <c r="O938" s="24"/>
      <c r="P938" s="25"/>
    </row>
    <row r="939">
      <c r="O939" s="24"/>
      <c r="P939" s="25"/>
    </row>
    <row r="940">
      <c r="O940" s="24"/>
      <c r="P940" s="25"/>
    </row>
    <row r="941">
      <c r="O941" s="24"/>
      <c r="P941" s="25"/>
    </row>
    <row r="942">
      <c r="O942" s="24"/>
      <c r="P942" s="25"/>
    </row>
    <row r="943">
      <c r="O943" s="24"/>
      <c r="P943" s="25"/>
    </row>
    <row r="944">
      <c r="O944" s="24"/>
      <c r="P944" s="25"/>
    </row>
    <row r="945">
      <c r="O945" s="24"/>
      <c r="P945" s="25"/>
    </row>
    <row r="946">
      <c r="O946" s="24"/>
      <c r="P946" s="25"/>
    </row>
    <row r="947">
      <c r="O947" s="24"/>
      <c r="P947" s="25"/>
    </row>
    <row r="948">
      <c r="O948" s="24"/>
      <c r="P948" s="25"/>
    </row>
    <row r="949">
      <c r="O949" s="24"/>
      <c r="P949" s="25"/>
    </row>
    <row r="950">
      <c r="O950" s="24"/>
      <c r="P950" s="25"/>
    </row>
    <row r="951">
      <c r="O951" s="24"/>
      <c r="P951" s="25"/>
    </row>
    <row r="952">
      <c r="O952" s="24"/>
      <c r="P952" s="25"/>
    </row>
    <row r="953">
      <c r="O953" s="24"/>
      <c r="P953" s="25"/>
    </row>
    <row r="954">
      <c r="O954" s="24"/>
      <c r="P954" s="25"/>
    </row>
    <row r="955">
      <c r="O955" s="24"/>
      <c r="P955" s="25"/>
    </row>
    <row r="956">
      <c r="O956" s="24"/>
      <c r="P956" s="25"/>
    </row>
    <row r="957">
      <c r="O957" s="24"/>
      <c r="P957" s="25"/>
    </row>
    <row r="958">
      <c r="O958" s="24"/>
      <c r="P958" s="25"/>
    </row>
    <row r="959">
      <c r="O959" s="24"/>
      <c r="P959" s="25"/>
    </row>
    <row r="960">
      <c r="O960" s="24"/>
      <c r="P960" s="25"/>
    </row>
    <row r="961">
      <c r="O961" s="24"/>
      <c r="P961" s="25"/>
    </row>
    <row r="962">
      <c r="O962" s="24"/>
      <c r="P962" s="25"/>
    </row>
    <row r="963">
      <c r="O963" s="24"/>
      <c r="P963" s="25"/>
    </row>
    <row r="964">
      <c r="O964" s="24"/>
      <c r="P964" s="25"/>
    </row>
    <row r="965">
      <c r="O965" s="24"/>
      <c r="P965" s="25"/>
    </row>
    <row r="966">
      <c r="O966" s="24"/>
      <c r="P966" s="25"/>
    </row>
    <row r="967">
      <c r="O967" s="24"/>
      <c r="P967" s="25"/>
    </row>
    <row r="968">
      <c r="O968" s="24"/>
      <c r="P968" s="25"/>
    </row>
    <row r="969">
      <c r="O969" s="24"/>
      <c r="P969" s="25"/>
    </row>
    <row r="970">
      <c r="O970" s="24"/>
      <c r="P970" s="25"/>
    </row>
    <row r="971">
      <c r="O971" s="24"/>
      <c r="P971" s="25"/>
    </row>
    <row r="972">
      <c r="O972" s="24"/>
      <c r="P972" s="25"/>
    </row>
    <row r="973">
      <c r="O973" s="24"/>
      <c r="P973" s="25"/>
    </row>
    <row r="974">
      <c r="O974" s="24"/>
      <c r="P974" s="25"/>
    </row>
    <row r="975">
      <c r="O975" s="24"/>
      <c r="P975" s="25"/>
    </row>
    <row r="976">
      <c r="O976" s="24"/>
      <c r="P976" s="25"/>
    </row>
    <row r="977">
      <c r="O977" s="24"/>
      <c r="P977" s="25"/>
    </row>
    <row r="978">
      <c r="O978" s="24"/>
      <c r="P978" s="25"/>
    </row>
    <row r="979">
      <c r="O979" s="24"/>
      <c r="P979" s="25"/>
    </row>
    <row r="980">
      <c r="O980" s="24"/>
      <c r="P980" s="25"/>
    </row>
    <row r="981">
      <c r="O981" s="24"/>
      <c r="P981" s="25"/>
    </row>
    <row r="982">
      <c r="O982" s="24"/>
      <c r="P982" s="25"/>
    </row>
    <row r="983">
      <c r="O983" s="24"/>
      <c r="P983" s="25"/>
    </row>
    <row r="984">
      <c r="O984" s="24"/>
      <c r="P984" s="25"/>
    </row>
    <row r="985">
      <c r="O985" s="24"/>
      <c r="P985" s="25"/>
    </row>
    <row r="986">
      <c r="O986" s="24"/>
      <c r="P986" s="25"/>
    </row>
    <row r="987">
      <c r="O987" s="24"/>
      <c r="P987" s="25"/>
    </row>
    <row r="988">
      <c r="O988" s="24"/>
      <c r="P988" s="25"/>
    </row>
    <row r="989">
      <c r="O989" s="24"/>
      <c r="P989" s="25"/>
    </row>
    <row r="990">
      <c r="O990" s="24"/>
      <c r="P990" s="25"/>
    </row>
    <row r="991">
      <c r="O991" s="24"/>
      <c r="P991" s="25"/>
    </row>
    <row r="992">
      <c r="O992" s="24"/>
      <c r="P992" s="25"/>
    </row>
    <row r="993">
      <c r="O993" s="24"/>
      <c r="P993" s="25"/>
    </row>
    <row r="994">
      <c r="O994" s="24"/>
      <c r="P994" s="25"/>
    </row>
    <row r="995">
      <c r="O995" s="24"/>
      <c r="P995" s="25"/>
    </row>
    <row r="996">
      <c r="O996" s="24"/>
      <c r="P996" s="25"/>
    </row>
    <row r="997">
      <c r="O997" s="24"/>
      <c r="P997" s="25"/>
    </row>
    <row r="998">
      <c r="O998" s="24"/>
      <c r="P998" s="25"/>
    </row>
    <row r="999">
      <c r="O999" s="24"/>
      <c r="P999" s="25"/>
    </row>
    <row r="1000">
      <c r="O1000" s="24"/>
      <c r="P1000" s="25"/>
    </row>
    <row r="1001">
      <c r="O1001" s="24"/>
      <c r="P1001" s="25"/>
    </row>
    <row r="1002">
      <c r="O1002" s="24"/>
      <c r="P1002" s="25"/>
    </row>
    <row r="1003">
      <c r="O1003" s="24"/>
      <c r="P1003" s="25"/>
    </row>
    <row r="1004">
      <c r="O1004" s="24"/>
      <c r="P1004" s="25"/>
    </row>
    <row r="1005">
      <c r="O1005" s="24"/>
      <c r="P1005" s="25"/>
    </row>
    <row r="1006">
      <c r="O1006" s="24"/>
      <c r="P1006" s="25"/>
    </row>
    <row r="1007">
      <c r="O1007" s="24"/>
      <c r="P1007" s="25"/>
    </row>
  </sheetData>
  <autoFilter ref="$A$1:$T$659">
    <filterColumn colId="3">
      <filters blank="1">
        <filter val="FALSE"/>
      </filters>
    </filterColumn>
    <filterColumn colId="5">
      <filters>
        <filter val="FALSE"/>
      </filters>
    </filterColumn>
    <sortState ref="A1:T659">
      <sortCondition ref="O1:O659"/>
      <sortCondition ref="C1:C659"/>
      <sortCondition ref="A1:A659"/>
      <sortCondition ref="B1:B659"/>
      <sortCondition ref="N1:N659"/>
      <sortCondition ref="S1:S659"/>
      <sortCondition descending="1" ref="T1:T659"/>
      <sortCondition ref="P1:P659"/>
      <sortCondition descending="1" ref="I1:I659"/>
      <sortCondition descending="1" ref="K1:K65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E1" s="26" t="s">
        <v>9</v>
      </c>
      <c r="F1" s="26" t="s">
        <v>10</v>
      </c>
      <c r="G1" s="26" t="s">
        <v>11</v>
      </c>
      <c r="H1" s="26" t="s">
        <v>12</v>
      </c>
      <c r="I1" s="26" t="s">
        <v>18</v>
      </c>
      <c r="J1" s="26" t="s">
        <v>894</v>
      </c>
      <c r="K1" s="26" t="s">
        <v>895</v>
      </c>
      <c r="L1" s="26" t="s">
        <v>896</v>
      </c>
      <c r="M1" s="26" t="s">
        <v>897</v>
      </c>
      <c r="N1" s="26" t="s">
        <v>898</v>
      </c>
      <c r="O1" s="26" t="s">
        <v>899</v>
      </c>
      <c r="P1" s="26" t="s">
        <v>20</v>
      </c>
    </row>
    <row r="2">
      <c r="A2" s="27" t="s">
        <v>333</v>
      </c>
      <c r="B2" s="27" t="s">
        <v>334</v>
      </c>
      <c r="C2" s="27">
        <v>1355.0</v>
      </c>
      <c r="D2" s="27">
        <v>0.0</v>
      </c>
      <c r="E2" s="27">
        <v>1566.708</v>
      </c>
      <c r="F2" s="27">
        <v>889.644</v>
      </c>
      <c r="G2" s="27">
        <v>418.0</v>
      </c>
      <c r="H2" s="27">
        <v>4.94</v>
      </c>
      <c r="I2" s="28">
        <f t="shared" ref="I2:I7" si="1">C2+D2</f>
        <v>1355</v>
      </c>
      <c r="J2" s="28">
        <f t="shared" ref="J2:J7" si="2">(F2*101.971621)/E2</f>
        <v>57.90386006</v>
      </c>
      <c r="K2" s="29">
        <f t="shared" ref="K2:K7" si="3">I2/F2</f>
        <v>1.523081143</v>
      </c>
      <c r="L2" s="30">
        <f t="shared" ref="L2:L7" si="4">E2*H2</f>
        <v>7739.53752</v>
      </c>
      <c r="M2" s="30">
        <f t="shared" ref="M2:M7" si="5">E2*G2</f>
        <v>654883.944</v>
      </c>
      <c r="N2" s="25">
        <f t="shared" ref="N2:N7" si="6">E2*G2*H2</f>
        <v>3235126.683</v>
      </c>
      <c r="O2" s="30">
        <f t="shared" ref="O2:O7" si="7">0.2*(8.17*POW(E2*H2,0.46))+0.8*(0.252*F2+136)</f>
        <v>388.627911</v>
      </c>
      <c r="P2" s="31">
        <f t="shared" ref="P2:P7" si="8">O2/I2</f>
        <v>0.2868102664</v>
      </c>
    </row>
    <row r="3">
      <c r="A3" s="27" t="s">
        <v>452</v>
      </c>
      <c r="B3" s="27" t="s">
        <v>241</v>
      </c>
      <c r="C3" s="27">
        <v>500.0</v>
      </c>
      <c r="D3" s="27">
        <v>262.0</v>
      </c>
      <c r="E3" s="27">
        <v>141.0</v>
      </c>
      <c r="F3" s="27">
        <v>73.4</v>
      </c>
      <c r="G3" s="27">
        <v>444.4</v>
      </c>
      <c r="H3" s="27">
        <v>3.28</v>
      </c>
      <c r="I3" s="28">
        <f t="shared" si="1"/>
        <v>762</v>
      </c>
      <c r="J3" s="28">
        <f t="shared" si="2"/>
        <v>53.08309916</v>
      </c>
      <c r="K3" s="29">
        <f t="shared" si="3"/>
        <v>10.38147139</v>
      </c>
      <c r="L3" s="30">
        <f t="shared" si="4"/>
        <v>462.48</v>
      </c>
      <c r="M3" s="30">
        <f t="shared" si="5"/>
        <v>62660.4</v>
      </c>
      <c r="N3" s="25">
        <f t="shared" si="6"/>
        <v>205526.112</v>
      </c>
      <c r="O3" s="30">
        <f t="shared" si="7"/>
        <v>151.0887106</v>
      </c>
      <c r="P3" s="31">
        <f t="shared" si="8"/>
        <v>0.1982791477</v>
      </c>
    </row>
    <row r="4">
      <c r="A4" s="27" t="s">
        <v>612</v>
      </c>
      <c r="B4" s="27" t="s">
        <v>518</v>
      </c>
      <c r="C4" s="27">
        <v>6077.0</v>
      </c>
      <c r="D4" s="27">
        <v>0.0</v>
      </c>
      <c r="E4" s="27">
        <v>3753.0</v>
      </c>
      <c r="F4" s="27">
        <v>2278.1</v>
      </c>
      <c r="G4" s="27">
        <v>452.3</v>
      </c>
      <c r="H4" s="27">
        <v>20.74</v>
      </c>
      <c r="I4" s="28">
        <f t="shared" si="1"/>
        <v>6077</v>
      </c>
      <c r="J4" s="28">
        <f t="shared" si="2"/>
        <v>61.8975619</v>
      </c>
      <c r="K4" s="29">
        <f t="shared" si="3"/>
        <v>2.667573855</v>
      </c>
      <c r="L4" s="30">
        <f t="shared" si="4"/>
        <v>77837.22</v>
      </c>
      <c r="M4" s="30">
        <f t="shared" si="5"/>
        <v>1697481.9</v>
      </c>
      <c r="N4" s="25">
        <f t="shared" si="6"/>
        <v>35205774.61</v>
      </c>
      <c r="O4" s="30">
        <f t="shared" si="7"/>
        <v>858.5997992</v>
      </c>
      <c r="P4" s="31">
        <f t="shared" si="8"/>
        <v>0.1412867861</v>
      </c>
    </row>
    <row r="5">
      <c r="A5" s="27" t="s">
        <v>357</v>
      </c>
      <c r="B5" s="27" t="s">
        <v>324</v>
      </c>
      <c r="C5" s="27">
        <v>2100.0</v>
      </c>
      <c r="D5" s="27">
        <v>0.0</v>
      </c>
      <c r="E5" s="27">
        <v>8444.0</v>
      </c>
      <c r="F5" s="27">
        <v>7895.01</v>
      </c>
      <c r="G5" s="27">
        <v>305.0</v>
      </c>
      <c r="H5" s="27">
        <v>6.77</v>
      </c>
      <c r="I5" s="28">
        <f t="shared" si="1"/>
        <v>2100</v>
      </c>
      <c r="J5" s="28">
        <f t="shared" si="2"/>
        <v>95.34189573</v>
      </c>
      <c r="K5" s="29">
        <f t="shared" si="3"/>
        <v>0.2659907967</v>
      </c>
      <c r="L5" s="30">
        <f t="shared" si="4"/>
        <v>57165.88</v>
      </c>
      <c r="M5" s="30">
        <f t="shared" si="5"/>
        <v>2575420</v>
      </c>
      <c r="N5" s="25">
        <f t="shared" si="6"/>
        <v>17435593.4</v>
      </c>
      <c r="O5" s="30">
        <f t="shared" si="7"/>
        <v>1952.512062</v>
      </c>
      <c r="P5" s="31">
        <f t="shared" si="8"/>
        <v>0.9297676484</v>
      </c>
    </row>
    <row r="6">
      <c r="A6" s="27" t="s">
        <v>584</v>
      </c>
      <c r="B6" s="27" t="s">
        <v>585</v>
      </c>
      <c r="C6" s="27">
        <v>1240.0</v>
      </c>
      <c r="D6" s="27">
        <v>0.0</v>
      </c>
      <c r="E6" s="27">
        <v>5330.0</v>
      </c>
      <c r="F6" s="27">
        <v>4152.0</v>
      </c>
      <c r="G6" s="27">
        <v>338.4</v>
      </c>
      <c r="H6" s="27">
        <v>26.66</v>
      </c>
      <c r="I6" s="28">
        <f t="shared" si="1"/>
        <v>1240</v>
      </c>
      <c r="J6" s="28">
        <f t="shared" si="2"/>
        <v>79.43455354</v>
      </c>
      <c r="K6" s="29">
        <f t="shared" si="3"/>
        <v>0.2986512524</v>
      </c>
      <c r="L6" s="30">
        <f t="shared" si="4"/>
        <v>142097.8</v>
      </c>
      <c r="M6" s="30">
        <f t="shared" si="5"/>
        <v>1803672</v>
      </c>
      <c r="N6" s="25">
        <f t="shared" si="6"/>
        <v>48085895.52</v>
      </c>
      <c r="O6" s="30">
        <f t="shared" si="7"/>
        <v>1329.057966</v>
      </c>
      <c r="P6" s="31">
        <f t="shared" si="8"/>
        <v>1.07182094</v>
      </c>
    </row>
    <row r="7">
      <c r="A7" s="27" t="s">
        <v>250</v>
      </c>
      <c r="B7" s="27" t="s">
        <v>154</v>
      </c>
      <c r="C7" s="27">
        <v>150.0</v>
      </c>
      <c r="D7" s="27">
        <v>-23.0</v>
      </c>
      <c r="E7" s="27">
        <v>134.26</v>
      </c>
      <c r="F7" s="27">
        <v>71.17</v>
      </c>
      <c r="G7" s="27">
        <v>290.5</v>
      </c>
      <c r="H7" s="27">
        <v>3.48</v>
      </c>
      <c r="I7" s="28">
        <f t="shared" si="1"/>
        <v>127</v>
      </c>
      <c r="J7" s="28">
        <f t="shared" si="2"/>
        <v>54.05422513</v>
      </c>
      <c r="K7" s="29">
        <f t="shared" si="3"/>
        <v>1.784459744</v>
      </c>
      <c r="L7" s="30">
        <f t="shared" si="4"/>
        <v>467.2248</v>
      </c>
      <c r="M7" s="30">
        <f t="shared" si="5"/>
        <v>39002.53</v>
      </c>
      <c r="N7" s="25">
        <f t="shared" si="6"/>
        <v>135728.8044</v>
      </c>
      <c r="O7" s="30">
        <f t="shared" si="7"/>
        <v>150.7685262</v>
      </c>
      <c r="P7" s="31">
        <f t="shared" si="8"/>
        <v>1.187153749</v>
      </c>
    </row>
    <row r="9">
      <c r="P9" s="26" t="s">
        <v>900</v>
      </c>
    </row>
    <row r="10">
      <c r="P10" s="32">
        <f>AVERAGE(P5:P7)</f>
        <v>1.062914113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E1" s="26" t="s">
        <v>9</v>
      </c>
      <c r="F1" s="26" t="s">
        <v>10</v>
      </c>
      <c r="G1" s="26" t="s">
        <v>11</v>
      </c>
      <c r="H1" s="26" t="s">
        <v>12</v>
      </c>
      <c r="I1" s="26" t="s">
        <v>18</v>
      </c>
      <c r="J1" s="26" t="s">
        <v>894</v>
      </c>
      <c r="K1" s="26" t="s">
        <v>895</v>
      </c>
      <c r="L1" s="26" t="s">
        <v>896</v>
      </c>
      <c r="M1" s="26" t="s">
        <v>897</v>
      </c>
      <c r="N1" s="26" t="s">
        <v>898</v>
      </c>
      <c r="O1" s="26" t="s">
        <v>899</v>
      </c>
      <c r="P1" s="26" t="s">
        <v>20</v>
      </c>
    </row>
    <row r="2">
      <c r="A2" s="27" t="s">
        <v>333</v>
      </c>
      <c r="B2" s="27" t="s">
        <v>334</v>
      </c>
      <c r="C2" s="27">
        <v>1355.0</v>
      </c>
      <c r="D2" s="27">
        <v>0.0</v>
      </c>
      <c r="E2" s="27">
        <v>1566.708</v>
      </c>
      <c r="F2" s="27">
        <v>889.644</v>
      </c>
      <c r="G2" s="27">
        <v>418.0</v>
      </c>
      <c r="H2" s="27">
        <v>4.94</v>
      </c>
      <c r="I2" s="28">
        <f t="shared" ref="I2:I7" si="1">C2+D2</f>
        <v>1355</v>
      </c>
      <c r="J2" s="28">
        <f t="shared" ref="J2:J7" si="2">(F2*101.971621)/E2</f>
        <v>57.90386006</v>
      </c>
      <c r="K2" s="29">
        <f t="shared" ref="K2:K7" si="3">I2/F2</f>
        <v>1.523081143</v>
      </c>
      <c r="L2" s="30">
        <f t="shared" ref="L2:L7" si="4">E2*H2</f>
        <v>7739.53752</v>
      </c>
      <c r="M2" s="30">
        <f t="shared" ref="M2:M7" si="5">E2*G2</f>
        <v>654883.944</v>
      </c>
      <c r="N2" s="25">
        <f t="shared" ref="N2:N7" si="6">E2*G2*H2</f>
        <v>3235126.683</v>
      </c>
      <c r="O2" s="30">
        <f t="shared" ref="O2:O4" si="7">0.8*(0.00015*E2*G2*H2+797)+0.2*(43.1*POW(E2,0.549))</f>
        <v>1515.093228</v>
      </c>
      <c r="P2" s="31">
        <f t="shared" ref="P2:P7" si="8">O2/I2</f>
        <v>1.118149984</v>
      </c>
    </row>
    <row r="3">
      <c r="A3" s="27" t="s">
        <v>452</v>
      </c>
      <c r="B3" s="27" t="s">
        <v>241</v>
      </c>
      <c r="C3" s="27">
        <v>500.0</v>
      </c>
      <c r="D3" s="27">
        <v>262.0</v>
      </c>
      <c r="E3" s="27">
        <v>141.0</v>
      </c>
      <c r="F3" s="27">
        <v>73.4</v>
      </c>
      <c r="G3" s="27">
        <v>444.4</v>
      </c>
      <c r="H3" s="27">
        <v>3.28</v>
      </c>
      <c r="I3" s="28">
        <f t="shared" si="1"/>
        <v>762</v>
      </c>
      <c r="J3" s="28">
        <f t="shared" si="2"/>
        <v>53.08309916</v>
      </c>
      <c r="K3" s="29">
        <f t="shared" si="3"/>
        <v>10.38147139</v>
      </c>
      <c r="L3" s="30">
        <f t="shared" si="4"/>
        <v>462.48</v>
      </c>
      <c r="M3" s="30">
        <f t="shared" si="5"/>
        <v>62660.4</v>
      </c>
      <c r="N3" s="25">
        <f t="shared" si="6"/>
        <v>205526.112</v>
      </c>
      <c r="O3" s="30">
        <f t="shared" si="7"/>
        <v>792.7084703</v>
      </c>
      <c r="P3" s="31">
        <f t="shared" si="8"/>
        <v>1.04029983</v>
      </c>
    </row>
    <row r="4">
      <c r="A4" s="27" t="s">
        <v>612</v>
      </c>
      <c r="B4" s="27" t="s">
        <v>518</v>
      </c>
      <c r="C4" s="27">
        <v>6077.0</v>
      </c>
      <c r="D4" s="27">
        <v>0.0</v>
      </c>
      <c r="E4" s="27">
        <v>3753.0</v>
      </c>
      <c r="F4" s="27">
        <v>2278.1</v>
      </c>
      <c r="G4" s="27">
        <v>452.3</v>
      </c>
      <c r="H4" s="27">
        <v>20.74</v>
      </c>
      <c r="I4" s="28">
        <f t="shared" si="1"/>
        <v>6077</v>
      </c>
      <c r="J4" s="28">
        <f t="shared" si="2"/>
        <v>61.8975619</v>
      </c>
      <c r="K4" s="29">
        <f t="shared" si="3"/>
        <v>2.667573855</v>
      </c>
      <c r="L4" s="30">
        <f t="shared" si="4"/>
        <v>77837.22</v>
      </c>
      <c r="M4" s="30">
        <f t="shared" si="5"/>
        <v>1697481.9</v>
      </c>
      <c r="N4" s="25">
        <f t="shared" si="6"/>
        <v>35205774.61</v>
      </c>
      <c r="O4" s="30">
        <f t="shared" si="7"/>
        <v>5652.682335</v>
      </c>
      <c r="P4" s="31">
        <f t="shared" si="8"/>
        <v>0.930176458</v>
      </c>
    </row>
    <row r="5">
      <c r="A5" s="27" t="s">
        <v>357</v>
      </c>
      <c r="B5" s="27" t="s">
        <v>324</v>
      </c>
      <c r="C5" s="27">
        <v>2100.0</v>
      </c>
      <c r="D5" s="27">
        <v>0.0</v>
      </c>
      <c r="E5" s="27">
        <v>8444.0</v>
      </c>
      <c r="F5" s="27">
        <v>7895.01</v>
      </c>
      <c r="G5" s="27">
        <v>305.0</v>
      </c>
      <c r="H5" s="27">
        <v>6.77</v>
      </c>
      <c r="I5" s="28">
        <f t="shared" si="1"/>
        <v>2100</v>
      </c>
      <c r="J5" s="28">
        <f t="shared" si="2"/>
        <v>95.34189573</v>
      </c>
      <c r="K5" s="29">
        <f t="shared" si="3"/>
        <v>0.2659907967</v>
      </c>
      <c r="L5" s="30">
        <f t="shared" si="4"/>
        <v>57165.88</v>
      </c>
      <c r="M5" s="30">
        <f t="shared" si="5"/>
        <v>2575420</v>
      </c>
      <c r="N5" s="25">
        <f t="shared" si="6"/>
        <v>17435593.4</v>
      </c>
      <c r="O5" s="30">
        <f t="shared" ref="O5:O7" si="9">0.00015*E5*G5*H5+797</f>
        <v>3412.33901</v>
      </c>
      <c r="P5" s="31">
        <f t="shared" si="8"/>
        <v>1.624923338</v>
      </c>
    </row>
    <row r="6">
      <c r="A6" s="27" t="s">
        <v>584</v>
      </c>
      <c r="B6" s="27" t="s">
        <v>585</v>
      </c>
      <c r="C6" s="27">
        <v>1240.0</v>
      </c>
      <c r="D6" s="27">
        <v>0.0</v>
      </c>
      <c r="E6" s="27">
        <v>5330.0</v>
      </c>
      <c r="F6" s="27">
        <v>4152.0</v>
      </c>
      <c r="G6" s="27">
        <v>338.4</v>
      </c>
      <c r="H6" s="27">
        <v>26.66</v>
      </c>
      <c r="I6" s="28">
        <f t="shared" si="1"/>
        <v>1240</v>
      </c>
      <c r="J6" s="28">
        <f t="shared" si="2"/>
        <v>79.43455354</v>
      </c>
      <c r="K6" s="29">
        <f t="shared" si="3"/>
        <v>0.2986512524</v>
      </c>
      <c r="L6" s="30">
        <f t="shared" si="4"/>
        <v>142097.8</v>
      </c>
      <c r="M6" s="30">
        <f t="shared" si="5"/>
        <v>1803672</v>
      </c>
      <c r="N6" s="25">
        <f t="shared" si="6"/>
        <v>48085895.52</v>
      </c>
      <c r="O6" s="30">
        <f t="shared" si="9"/>
        <v>8009.884328</v>
      </c>
      <c r="P6" s="31">
        <f t="shared" si="8"/>
        <v>6.459584135</v>
      </c>
    </row>
    <row r="7">
      <c r="A7" s="27" t="s">
        <v>250</v>
      </c>
      <c r="B7" s="27" t="s">
        <v>154</v>
      </c>
      <c r="C7" s="27">
        <v>150.0</v>
      </c>
      <c r="D7" s="27">
        <v>-23.0</v>
      </c>
      <c r="E7" s="27">
        <v>134.26</v>
      </c>
      <c r="F7" s="27">
        <v>71.17</v>
      </c>
      <c r="G7" s="27">
        <v>290.5</v>
      </c>
      <c r="H7" s="27">
        <v>3.48</v>
      </c>
      <c r="I7" s="28">
        <f t="shared" si="1"/>
        <v>127</v>
      </c>
      <c r="J7" s="28">
        <f t="shared" si="2"/>
        <v>54.05422513</v>
      </c>
      <c r="K7" s="29">
        <f t="shared" si="3"/>
        <v>1.784459744</v>
      </c>
      <c r="L7" s="30">
        <f t="shared" si="4"/>
        <v>467.2248</v>
      </c>
      <c r="M7" s="30">
        <f t="shared" si="5"/>
        <v>39002.53</v>
      </c>
      <c r="N7" s="25">
        <f t="shared" si="6"/>
        <v>135728.8044</v>
      </c>
      <c r="O7" s="30">
        <f t="shared" si="9"/>
        <v>817.3593207</v>
      </c>
      <c r="P7" s="31">
        <f t="shared" si="8"/>
        <v>6.435900163</v>
      </c>
    </row>
    <row r="9">
      <c r="P9" s="26" t="s">
        <v>900</v>
      </c>
    </row>
    <row r="10">
      <c r="P10" s="32">
        <f>AVERAGE(P2:P4)</f>
        <v>1.02954209</v>
      </c>
    </row>
  </sheetData>
  <drawing r:id="rId1"/>
  <tableParts count="1">
    <tablePart r:id="rId3"/>
  </tableParts>
</worksheet>
</file>