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n paplaczyk\Dropbox\GAMES\KSP\Git\RealismOverhaul\Notes\"/>
    </mc:Choice>
  </mc:AlternateContent>
  <bookViews>
    <workbookView xWindow="0" yWindow="0" windowWidth="28800" windowHeight="12000"/>
  </bookViews>
  <sheets>
    <sheet name="Sheet1" sheetId="1" r:id="rId1"/>
  </sheets>
  <definedNames>
    <definedName name="Antenna">Sheet1!$T$13</definedName>
    <definedName name="DSN">Sheet1!$T$12</definedName>
    <definedName name="Type">Sheet1!$T$14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4" i="1" l="1"/>
  <c r="L23" i="1"/>
  <c r="L21" i="1"/>
  <c r="T21" i="1" l="1"/>
  <c r="T22" i="1"/>
  <c r="T23" i="1"/>
  <c r="T24" i="1"/>
  <c r="T25" i="1" s="1"/>
  <c r="T26" i="1" s="1"/>
  <c r="T27" i="1" s="1"/>
  <c r="T28" i="1" s="1"/>
  <c r="T29" i="1" s="1"/>
  <c r="T30" i="1" s="1"/>
  <c r="T20" i="1"/>
  <c r="R15" i="1"/>
  <c r="R16" i="1" s="1"/>
  <c r="J2" i="1"/>
  <c r="P2" i="1" s="1"/>
  <c r="H2" i="1"/>
  <c r="M2" i="1" l="1"/>
  <c r="K2" i="1"/>
  <c r="N2" i="1"/>
  <c r="I2" i="1"/>
  <c r="H5" i="1"/>
  <c r="H9" i="1"/>
  <c r="F6" i="1"/>
  <c r="I6" i="1" s="1"/>
  <c r="F10" i="1"/>
  <c r="I10" i="1" s="1"/>
  <c r="G4" i="1"/>
  <c r="J4" i="1" s="1"/>
  <c r="G5" i="1"/>
  <c r="J5" i="1" s="1"/>
  <c r="G6" i="1"/>
  <c r="J6" i="1" s="1"/>
  <c r="G7" i="1"/>
  <c r="J7" i="1" s="1"/>
  <c r="G8" i="1"/>
  <c r="J8" i="1" s="1"/>
  <c r="G9" i="1"/>
  <c r="J9" i="1" s="1"/>
  <c r="G10" i="1"/>
  <c r="J10" i="1" s="1"/>
  <c r="G11" i="1"/>
  <c r="J11" i="1" s="1"/>
  <c r="G12" i="1"/>
  <c r="J12" i="1" s="1"/>
  <c r="E6" i="1"/>
  <c r="H6" i="1" s="1"/>
  <c r="E7" i="1"/>
  <c r="F7" i="1" s="1"/>
  <c r="I7" i="1" s="1"/>
  <c r="E8" i="1"/>
  <c r="H8" i="1" s="1"/>
  <c r="E9" i="1"/>
  <c r="F9" i="1" s="1"/>
  <c r="I9" i="1" s="1"/>
  <c r="E10" i="1"/>
  <c r="H10" i="1" s="1"/>
  <c r="E11" i="1"/>
  <c r="F11" i="1" s="1"/>
  <c r="I11" i="1" s="1"/>
  <c r="E12" i="1"/>
  <c r="H12" i="1" s="1"/>
  <c r="E5" i="1"/>
  <c r="F5" i="1" s="1"/>
  <c r="I5" i="1" s="1"/>
  <c r="G3" i="1"/>
  <c r="J3" i="1" s="1"/>
  <c r="E4" i="1"/>
  <c r="H4" i="1" s="1"/>
  <c r="E3" i="1"/>
  <c r="H3" i="1" s="1"/>
  <c r="O2" i="1" l="1"/>
  <c r="L2" i="1"/>
  <c r="N4" i="1"/>
  <c r="K4" i="1"/>
  <c r="L11" i="1"/>
  <c r="O11" i="1"/>
  <c r="L7" i="1"/>
  <c r="O7" i="1"/>
  <c r="P10" i="1"/>
  <c r="M10" i="1"/>
  <c r="P6" i="1"/>
  <c r="M6" i="1"/>
  <c r="O6" i="1"/>
  <c r="L6" i="1"/>
  <c r="M3" i="1"/>
  <c r="P3" i="1"/>
  <c r="K10" i="1"/>
  <c r="N10" i="1"/>
  <c r="K6" i="1"/>
  <c r="N6" i="1"/>
  <c r="P9" i="1"/>
  <c r="M9" i="1"/>
  <c r="P5" i="1"/>
  <c r="M5" i="1"/>
  <c r="N9" i="1"/>
  <c r="K9" i="1"/>
  <c r="O5" i="1"/>
  <c r="L5" i="1"/>
  <c r="O9" i="1"/>
  <c r="L9" i="1"/>
  <c r="M12" i="1"/>
  <c r="P12" i="1"/>
  <c r="M8" i="1"/>
  <c r="P8" i="1"/>
  <c r="P4" i="1"/>
  <c r="M4" i="1"/>
  <c r="N5" i="1"/>
  <c r="K5" i="1"/>
  <c r="K3" i="1"/>
  <c r="N3" i="1"/>
  <c r="N12" i="1"/>
  <c r="K12" i="1"/>
  <c r="N8" i="1"/>
  <c r="K8" i="1"/>
  <c r="P11" i="1"/>
  <c r="M11" i="1"/>
  <c r="P7" i="1"/>
  <c r="M7" i="1"/>
  <c r="O10" i="1"/>
  <c r="L10" i="1"/>
  <c r="F3" i="1"/>
  <c r="I3" i="1" s="1"/>
  <c r="F12" i="1"/>
  <c r="I12" i="1" s="1"/>
  <c r="F8" i="1"/>
  <c r="I8" i="1" s="1"/>
  <c r="F4" i="1"/>
  <c r="I4" i="1" s="1"/>
  <c r="H11" i="1"/>
  <c r="H7" i="1"/>
  <c r="N7" i="1" l="1"/>
  <c r="K7" i="1"/>
  <c r="O12" i="1"/>
  <c r="L12" i="1"/>
  <c r="N11" i="1"/>
  <c r="K11" i="1"/>
  <c r="L3" i="1"/>
  <c r="O3" i="1"/>
  <c r="O4" i="1"/>
  <c r="L4" i="1"/>
  <c r="O8" i="1"/>
  <c r="L8" i="1"/>
</calcChain>
</file>

<file path=xl/sharedStrings.xml><?xml version="1.0" encoding="utf-8"?>
<sst xmlns="http://schemas.openxmlformats.org/spreadsheetml/2006/main" count="33" uniqueCount="33">
  <si>
    <t>Mercury</t>
  </si>
  <si>
    <t>Closest</t>
  </si>
  <si>
    <t>Avg</t>
  </si>
  <si>
    <t>Furthest</t>
  </si>
  <si>
    <t>Pe</t>
  </si>
  <si>
    <t>Ap</t>
  </si>
  <si>
    <t>Vesta</t>
  </si>
  <si>
    <t>Ceres</t>
  </si>
  <si>
    <t>Mars</t>
  </si>
  <si>
    <t>Venus</t>
  </si>
  <si>
    <t>Jupiter</t>
  </si>
  <si>
    <t>Saturn</t>
  </si>
  <si>
    <t>Uranus</t>
  </si>
  <si>
    <t>Neptune</t>
  </si>
  <si>
    <t>Pluto</t>
  </si>
  <si>
    <t>KM Close</t>
  </si>
  <si>
    <t>KM Avg</t>
  </si>
  <si>
    <t>KM Far</t>
  </si>
  <si>
    <t>Gm Close</t>
  </si>
  <si>
    <t>Gm Avg</t>
  </si>
  <si>
    <t>Gm Far</t>
  </si>
  <si>
    <t>Tm Close</t>
  </si>
  <si>
    <t>Tm Avg</t>
  </si>
  <si>
    <t>Tm Far</t>
  </si>
  <si>
    <t>Moon</t>
  </si>
  <si>
    <t>Effective Range</t>
  </si>
  <si>
    <t>DSN</t>
  </si>
  <si>
    <t>Antenna</t>
  </si>
  <si>
    <t>Dish</t>
  </si>
  <si>
    <t>Avg2</t>
  </si>
  <si>
    <t>CB</t>
  </si>
  <si>
    <t>Radius</t>
  </si>
  <si>
    <t>Flyby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</si>
</sst>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71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/>
    </xf>
    <xf numFmtId="11" fontId="0" fillId="0" borderId="0" xfId="0" applyNumberFormat="1"/>
    <xf numFmtId="43" fontId="0" fillId="0" borderId="0" xfId="1" applyFont="1"/>
    <xf numFmtId="43" fontId="0" fillId="0" borderId="0" xfId="0" applyNumberFormat="1"/>
    <xf numFmtId="11" fontId="0" fillId="0" borderId="0" xfId="1" applyNumberFormat="1" applyFont="1"/>
    <xf numFmtId="11" fontId="0" fillId="0" borderId="0" xfId="0" applyNumberFormat="1" applyAlignment="1">
      <alignment horizontal="center"/>
    </xf>
    <xf numFmtId="171" fontId="0" fillId="0" borderId="0" xfId="1" applyNumberFormat="1" applyFont="1" applyAlignment="1">
      <alignment horizontal="left"/>
    </xf>
    <xf numFmtId="0" fontId="0" fillId="0" borderId="0" xfId="0" applyAlignment="1">
      <alignment horizontal="left"/>
    </xf>
    <xf numFmtId="3" fontId="0" fillId="0" borderId="0" xfId="1" applyNumberFormat="1" applyFont="1" applyAlignment="1">
      <alignment horizontal="center"/>
    </xf>
    <xf numFmtId="4" fontId="0" fillId="0" borderId="0" xfId="0" applyNumberFormat="1" applyAlignment="1">
      <alignment horizontal="center"/>
    </xf>
  </cellXfs>
  <cellStyles count="2">
    <cellStyle name="Comma" xfId="1" builtinId="3"/>
    <cellStyle name="Normal" xfId="0" builtinId="0"/>
  </cellStyles>
  <dxfs count="16">
    <dxf>
      <numFmt numFmtId="4" formatCode="#,##0.00"/>
      <alignment horizontal="center" vertical="bottom" textRotation="0" wrapText="0" indent="0" justifyLastLine="0" shrinkToFit="0" readingOrder="0"/>
    </dxf>
    <dxf>
      <numFmt numFmtId="4" formatCode="#,##0.00"/>
      <alignment horizontal="center" vertical="bottom" textRotation="0" wrapText="0" indent="0" justifyLastLine="0" shrinkToFit="0" readingOrder="0"/>
    </dxf>
    <dxf>
      <numFmt numFmtId="4" formatCode="#,##0.00"/>
      <alignment horizontal="center" vertical="bottom" textRotation="0" wrapText="0" indent="0" justifyLastLine="0" shrinkToFit="0" readingOrder="0"/>
    </dxf>
    <dxf>
      <numFmt numFmtId="4" formatCode="#,##0.00"/>
      <alignment horizontal="center" vertical="bottom" textRotation="0" wrapText="0" indent="0" justifyLastLine="0" shrinkToFit="0" readingOrder="0"/>
    </dxf>
    <dxf>
      <numFmt numFmtId="4" formatCode="#,##0.00"/>
      <alignment horizontal="center" vertical="bottom" textRotation="0" wrapText="0" indent="0" justifyLastLine="0" shrinkToFit="0" readingOrder="0"/>
    </dxf>
    <dxf>
      <numFmt numFmtId="4" formatCode="#,##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" formatCode="#,##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P12" totalsRowShown="0" headerRowDxfId="15">
  <autoFilter ref="A1:P12"/>
  <tableColumns count="16">
    <tableColumn id="1" name="CB"/>
    <tableColumn id="2" name="Pe" dataDxfId="14"/>
    <tableColumn id="3" name="Avg" dataDxfId="13"/>
    <tableColumn id="4" name="Ap" dataDxfId="12"/>
    <tableColumn id="5" name="Closest" dataDxfId="11">
      <calculatedColumnFormula>B2-$R$5</calculatedColumnFormula>
    </tableColumn>
    <tableColumn id="6" name="Avg2" dataDxfId="10">
      <calculatedColumnFormula>(E2+G2)/2</calculatedColumnFormula>
    </tableColumn>
    <tableColumn id="7" name="Furthest" dataDxfId="9">
      <calculatedColumnFormula>$R$5+D2</calculatedColumnFormula>
    </tableColumn>
    <tableColumn id="8" name="KM Close" dataDxfId="8" dataCellStyle="Comma">
      <calculatedColumnFormula>E2*$R$6</calculatedColumnFormula>
    </tableColumn>
    <tableColumn id="9" name="KM Avg" dataDxfId="7" dataCellStyle="Comma">
      <calculatedColumnFormula>F2*$R$6</calculatedColumnFormula>
    </tableColumn>
    <tableColumn id="10" name="KM Far" dataDxfId="6" dataCellStyle="Comma">
      <calculatedColumnFormula>G2*$R$6</calculatedColumnFormula>
    </tableColumn>
    <tableColumn id="11" name="Gm Close" dataDxfId="5">
      <calculatedColumnFormula>H2/1000000</calculatedColumnFormula>
    </tableColumn>
    <tableColumn id="12" name="Gm Avg" dataDxfId="4">
      <calculatedColumnFormula>I2/1000000</calculatedColumnFormula>
    </tableColumn>
    <tableColumn id="13" name="Gm Far" dataDxfId="3">
      <calculatedColumnFormula>J2/1000000</calculatedColumnFormula>
    </tableColumn>
    <tableColumn id="14" name="Tm Close" dataDxfId="2">
      <calculatedColumnFormula>H2/1000000000</calculatedColumnFormula>
    </tableColumn>
    <tableColumn id="15" name="Tm Avg" dataDxfId="1">
      <calculatedColumnFormula>I2/1000000000</calculatedColumnFormula>
    </tableColumn>
    <tableColumn id="16" name="Tm Far" dataDxfId="0">
      <calculatedColumnFormula>J2/1000000000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tabSelected="1" workbookViewId="0">
      <selection activeCell="L25" sqref="L25"/>
    </sheetView>
  </sheetViews>
  <sheetFormatPr defaultRowHeight="15" x14ac:dyDescent="0.25"/>
  <cols>
    <col min="1" max="1" width="11" customWidth="1"/>
    <col min="5" max="5" width="9.5703125" customWidth="1"/>
    <col min="7" max="7" width="10.5703125" customWidth="1"/>
    <col min="8" max="10" width="16.85546875" bestFit="1" customWidth="1"/>
    <col min="11" max="11" width="11.5703125" customWidth="1"/>
    <col min="12" max="12" width="10" customWidth="1"/>
    <col min="13" max="13" width="9.5703125" bestFit="1" customWidth="1"/>
    <col min="14" max="14" width="11.140625" customWidth="1"/>
    <col min="15" max="15" width="9.5703125" customWidth="1"/>
    <col min="18" max="18" width="20.5703125" bestFit="1" customWidth="1"/>
    <col min="21" max="21" width="26.42578125" bestFit="1" customWidth="1"/>
  </cols>
  <sheetData>
    <row r="1" spans="1:21" x14ac:dyDescent="0.25">
      <c r="A1" t="s">
        <v>30</v>
      </c>
      <c r="B1" s="8" t="s">
        <v>4</v>
      </c>
      <c r="C1" s="8" t="s">
        <v>2</v>
      </c>
      <c r="D1" s="8" t="s">
        <v>5</v>
      </c>
      <c r="E1" s="8" t="s">
        <v>1</v>
      </c>
      <c r="F1" s="8" t="s">
        <v>29</v>
      </c>
      <c r="G1" s="8" t="s">
        <v>3</v>
      </c>
      <c r="H1" s="8" t="s">
        <v>15</v>
      </c>
      <c r="I1" s="8" t="s">
        <v>16</v>
      </c>
      <c r="J1" s="8" t="s">
        <v>17</v>
      </c>
      <c r="K1" s="8" t="s">
        <v>18</v>
      </c>
      <c r="L1" s="8" t="s">
        <v>19</v>
      </c>
      <c r="M1" s="8" t="s">
        <v>20</v>
      </c>
      <c r="N1" s="8" t="s">
        <v>21</v>
      </c>
      <c r="O1" s="8" t="s">
        <v>22</v>
      </c>
      <c r="P1" s="8" t="s">
        <v>23</v>
      </c>
      <c r="Q1" s="1"/>
    </row>
    <row r="2" spans="1:21" x14ac:dyDescent="0.25">
      <c r="A2" t="s">
        <v>24</v>
      </c>
      <c r="B2" s="1">
        <v>2.47E-3</v>
      </c>
      <c r="C2" s="1">
        <v>2.5699999999999998E-3</v>
      </c>
      <c r="D2" s="1">
        <v>2.6700000000000001E-3</v>
      </c>
      <c r="E2" s="1">
        <v>2.47E-3</v>
      </c>
      <c r="F2" s="1">
        <v>2.5699999999999998E-3</v>
      </c>
      <c r="G2" s="1">
        <v>2.6700000000000001E-3</v>
      </c>
      <c r="H2" s="9">
        <f t="shared" ref="H2" si="0">E2*$R$6</f>
        <v>369512</v>
      </c>
      <c r="I2" s="9">
        <f t="shared" ref="I2" si="1">F2*$R$6</f>
        <v>384471.99999999994</v>
      </c>
      <c r="J2" s="9">
        <f t="shared" ref="J2" si="2">G2*$R$6</f>
        <v>399432</v>
      </c>
      <c r="K2" s="10">
        <f>H2/1000000</f>
        <v>0.36951200000000001</v>
      </c>
      <c r="L2" s="10">
        <f t="shared" ref="L2" si="3">I2/1000000</f>
        <v>0.38447199999999992</v>
      </c>
      <c r="M2" s="10">
        <f t="shared" ref="M2" si="4">J2/1000000</f>
        <v>0.39943200000000001</v>
      </c>
      <c r="N2" s="10">
        <f>H2/1000000000</f>
        <v>3.6951200000000001E-4</v>
      </c>
      <c r="O2" s="10">
        <f t="shared" ref="O2" si="5">I2/1000000000</f>
        <v>3.8447199999999996E-4</v>
      </c>
      <c r="P2" s="10">
        <f t="shared" ref="P2" si="6">J2/1000000000</f>
        <v>3.9943200000000002E-4</v>
      </c>
      <c r="Q2" s="1"/>
    </row>
    <row r="3" spans="1:21" x14ac:dyDescent="0.25">
      <c r="A3" t="s">
        <v>0</v>
      </c>
      <c r="B3" s="1">
        <v>0.307</v>
      </c>
      <c r="C3" s="1">
        <v>0.38700000000000001</v>
      </c>
      <c r="D3" s="1">
        <v>0.46600000000000003</v>
      </c>
      <c r="E3" s="1">
        <f>$R$3-D3</f>
        <v>0.51400000000000001</v>
      </c>
      <c r="F3" s="1">
        <f>(E3+G3)/2</f>
        <v>0.995</v>
      </c>
      <c r="G3" s="1">
        <f t="shared" ref="G3:G12" si="7">$R$5+D3</f>
        <v>1.476</v>
      </c>
      <c r="H3" s="9">
        <f t="shared" ref="H3:H12" si="8">E3*$R$6</f>
        <v>76894400</v>
      </c>
      <c r="I3" s="9">
        <f t="shared" ref="I3:I12" si="9">F3*$R$6</f>
        <v>148852000</v>
      </c>
      <c r="J3" s="9">
        <f t="shared" ref="J3:J12" si="10">G3*$R$6</f>
        <v>220809600</v>
      </c>
      <c r="K3" s="10">
        <f>H3/1000000</f>
        <v>76.894400000000005</v>
      </c>
      <c r="L3" s="10">
        <f t="shared" ref="L3:M3" si="11">I3/1000000</f>
        <v>148.852</v>
      </c>
      <c r="M3" s="10">
        <f t="shared" si="11"/>
        <v>220.80959999999999</v>
      </c>
      <c r="N3" s="10">
        <f>H3/1000000000</f>
        <v>7.6894400000000002E-2</v>
      </c>
      <c r="O3" s="10">
        <f t="shared" ref="O3:P3" si="12">I3/1000000000</f>
        <v>0.14885200000000001</v>
      </c>
      <c r="P3" s="10">
        <f t="shared" si="12"/>
        <v>0.22080959999999999</v>
      </c>
      <c r="Q3" s="4"/>
      <c r="R3">
        <v>0.98</v>
      </c>
    </row>
    <row r="4" spans="1:21" x14ac:dyDescent="0.25">
      <c r="A4" t="s">
        <v>9</v>
      </c>
      <c r="B4" s="1">
        <v>0.71799999999999997</v>
      </c>
      <c r="C4" s="1">
        <v>0.72199999999999998</v>
      </c>
      <c r="D4" s="1">
        <v>0.72799999999999998</v>
      </c>
      <c r="E4" s="1">
        <f>$R$3-D4</f>
        <v>0.252</v>
      </c>
      <c r="F4" s="1">
        <f t="shared" ref="F4:F12" si="13">(E4+G4)/2</f>
        <v>0.995</v>
      </c>
      <c r="G4" s="1">
        <f t="shared" si="7"/>
        <v>1.738</v>
      </c>
      <c r="H4" s="9">
        <f t="shared" si="8"/>
        <v>37699200</v>
      </c>
      <c r="I4" s="9">
        <f t="shared" si="9"/>
        <v>148852000</v>
      </c>
      <c r="J4" s="9">
        <f t="shared" si="10"/>
        <v>260004800</v>
      </c>
      <c r="K4" s="10">
        <f t="shared" ref="K4:K12" si="14">H4/1000000</f>
        <v>37.699199999999998</v>
      </c>
      <c r="L4" s="10">
        <f t="shared" ref="L4:L12" si="15">I4/1000000</f>
        <v>148.852</v>
      </c>
      <c r="M4" s="10">
        <f t="shared" ref="M4:M12" si="16">J4/1000000</f>
        <v>260.00479999999999</v>
      </c>
      <c r="N4" s="10">
        <f t="shared" ref="N4:N12" si="17">H4/1000000000</f>
        <v>3.7699200000000002E-2</v>
      </c>
      <c r="O4" s="10">
        <f t="shared" ref="O4:O12" si="18">I4/1000000000</f>
        <v>0.14885200000000001</v>
      </c>
      <c r="P4" s="10">
        <f t="shared" ref="P4:P12" si="19">J4/1000000000</f>
        <v>0.26000479999999998</v>
      </c>
      <c r="Q4" s="4"/>
      <c r="R4">
        <v>1</v>
      </c>
    </row>
    <row r="5" spans="1:21" x14ac:dyDescent="0.25">
      <c r="A5" t="s">
        <v>8</v>
      </c>
      <c r="B5" s="1">
        <v>1.38</v>
      </c>
      <c r="C5" s="1">
        <v>1.52</v>
      </c>
      <c r="D5" s="1">
        <v>1.66</v>
      </c>
      <c r="E5" s="1">
        <f t="shared" ref="E5:E12" si="20">B5-$R$5</f>
        <v>0.36999999999999988</v>
      </c>
      <c r="F5" s="1">
        <f t="shared" si="13"/>
        <v>1.52</v>
      </c>
      <c r="G5" s="1">
        <f t="shared" si="7"/>
        <v>2.67</v>
      </c>
      <c r="H5" s="9">
        <f t="shared" si="8"/>
        <v>55351999.999999985</v>
      </c>
      <c r="I5" s="9">
        <f t="shared" si="9"/>
        <v>227392000</v>
      </c>
      <c r="J5" s="9">
        <f t="shared" si="10"/>
        <v>399432000</v>
      </c>
      <c r="K5" s="10">
        <f t="shared" si="14"/>
        <v>55.351999999999983</v>
      </c>
      <c r="L5" s="10">
        <f t="shared" si="15"/>
        <v>227.392</v>
      </c>
      <c r="M5" s="10">
        <f t="shared" si="16"/>
        <v>399.43200000000002</v>
      </c>
      <c r="N5" s="10">
        <f t="shared" si="17"/>
        <v>5.5351999999999985E-2</v>
      </c>
      <c r="O5" s="10">
        <f t="shared" si="18"/>
        <v>0.22739200000000001</v>
      </c>
      <c r="P5" s="10">
        <f t="shared" si="19"/>
        <v>0.39943200000000001</v>
      </c>
      <c r="Q5" s="4"/>
      <c r="R5">
        <v>1.01</v>
      </c>
    </row>
    <row r="6" spans="1:21" x14ac:dyDescent="0.25">
      <c r="A6" t="s">
        <v>6</v>
      </c>
      <c r="B6" s="1">
        <v>2.153</v>
      </c>
      <c r="C6" s="1">
        <v>2.3610000000000002</v>
      </c>
      <c r="D6" s="1">
        <v>2.5710000000000002</v>
      </c>
      <c r="E6" s="1">
        <f t="shared" si="20"/>
        <v>1.143</v>
      </c>
      <c r="F6" s="1">
        <f t="shared" si="13"/>
        <v>2.3620000000000001</v>
      </c>
      <c r="G6" s="1">
        <f t="shared" si="7"/>
        <v>3.5810000000000004</v>
      </c>
      <c r="H6" s="9">
        <f t="shared" si="8"/>
        <v>170992800</v>
      </c>
      <c r="I6" s="9">
        <f t="shared" si="9"/>
        <v>353355200</v>
      </c>
      <c r="J6" s="9">
        <f t="shared" si="10"/>
        <v>535717600.00000006</v>
      </c>
      <c r="K6" s="10">
        <f t="shared" si="14"/>
        <v>170.99279999999999</v>
      </c>
      <c r="L6" s="10">
        <f t="shared" si="15"/>
        <v>353.35520000000002</v>
      </c>
      <c r="M6" s="10">
        <f t="shared" si="16"/>
        <v>535.71760000000006</v>
      </c>
      <c r="N6" s="10">
        <f t="shared" si="17"/>
        <v>0.1709928</v>
      </c>
      <c r="O6" s="10">
        <f t="shared" si="18"/>
        <v>0.35335519999999998</v>
      </c>
      <c r="P6" s="10">
        <f t="shared" si="19"/>
        <v>0.53571760000000002</v>
      </c>
      <c r="Q6" s="4"/>
      <c r="R6" s="2">
        <v>149600000</v>
      </c>
    </row>
    <row r="7" spans="1:21" x14ac:dyDescent="0.25">
      <c r="A7" t="s">
        <v>7</v>
      </c>
      <c r="B7" s="1">
        <v>2.5579999999999998</v>
      </c>
      <c r="C7" s="1">
        <v>2.7690000000000001</v>
      </c>
      <c r="D7" s="1">
        <v>2.9769999999999999</v>
      </c>
      <c r="E7" s="1">
        <f t="shared" si="20"/>
        <v>1.5479999999999998</v>
      </c>
      <c r="F7" s="1">
        <f t="shared" si="13"/>
        <v>2.7675000000000001</v>
      </c>
      <c r="G7" s="1">
        <f t="shared" si="7"/>
        <v>3.9870000000000001</v>
      </c>
      <c r="H7" s="9">
        <f t="shared" si="8"/>
        <v>231580799.99999997</v>
      </c>
      <c r="I7" s="9">
        <f t="shared" si="9"/>
        <v>414018000</v>
      </c>
      <c r="J7" s="9">
        <f t="shared" si="10"/>
        <v>596455200</v>
      </c>
      <c r="K7" s="10">
        <f t="shared" si="14"/>
        <v>231.58079999999998</v>
      </c>
      <c r="L7" s="10">
        <f t="shared" si="15"/>
        <v>414.01799999999997</v>
      </c>
      <c r="M7" s="10">
        <f t="shared" si="16"/>
        <v>596.45519999999999</v>
      </c>
      <c r="N7" s="10">
        <f t="shared" si="17"/>
        <v>0.23158079999999998</v>
      </c>
      <c r="O7" s="10">
        <f t="shared" si="18"/>
        <v>0.414018</v>
      </c>
      <c r="P7" s="10">
        <f t="shared" si="19"/>
        <v>0.59645519999999996</v>
      </c>
      <c r="Q7" s="4"/>
    </row>
    <row r="8" spans="1:21" x14ac:dyDescent="0.25">
      <c r="A8" t="s">
        <v>10</v>
      </c>
      <c r="B8" s="1">
        <v>4.95</v>
      </c>
      <c r="C8" s="1">
        <v>5.2</v>
      </c>
      <c r="D8" s="1">
        <v>5.46</v>
      </c>
      <c r="E8" s="1">
        <f t="shared" si="20"/>
        <v>3.9400000000000004</v>
      </c>
      <c r="F8" s="1">
        <f t="shared" si="13"/>
        <v>5.2050000000000001</v>
      </c>
      <c r="G8" s="1">
        <f t="shared" si="7"/>
        <v>6.47</v>
      </c>
      <c r="H8" s="9">
        <f t="shared" si="8"/>
        <v>589424000</v>
      </c>
      <c r="I8" s="9">
        <f t="shared" si="9"/>
        <v>778668000</v>
      </c>
      <c r="J8" s="9">
        <f t="shared" si="10"/>
        <v>967912000</v>
      </c>
      <c r="K8" s="10">
        <f t="shared" si="14"/>
        <v>589.42399999999998</v>
      </c>
      <c r="L8" s="10">
        <f t="shared" si="15"/>
        <v>778.66800000000001</v>
      </c>
      <c r="M8" s="10">
        <f t="shared" si="16"/>
        <v>967.91200000000003</v>
      </c>
      <c r="N8" s="10">
        <f t="shared" si="17"/>
        <v>0.58942399999999995</v>
      </c>
      <c r="O8" s="10">
        <f t="shared" si="18"/>
        <v>0.77866800000000003</v>
      </c>
      <c r="P8" s="10">
        <f t="shared" si="19"/>
        <v>0.96791199999999999</v>
      </c>
      <c r="Q8" s="4"/>
    </row>
    <row r="9" spans="1:21" x14ac:dyDescent="0.25">
      <c r="A9" t="s">
        <v>11</v>
      </c>
      <c r="B9" s="1">
        <v>9.0500000000000007</v>
      </c>
      <c r="C9" s="1">
        <v>9.58</v>
      </c>
      <c r="D9" s="1">
        <v>10.119999999999999</v>
      </c>
      <c r="E9" s="1">
        <f t="shared" si="20"/>
        <v>8.0400000000000009</v>
      </c>
      <c r="F9" s="1">
        <f t="shared" si="13"/>
        <v>9.5850000000000009</v>
      </c>
      <c r="G9" s="1">
        <f t="shared" si="7"/>
        <v>11.129999999999999</v>
      </c>
      <c r="H9" s="9">
        <f t="shared" si="8"/>
        <v>1202784000.0000002</v>
      </c>
      <c r="I9" s="9">
        <f t="shared" si="9"/>
        <v>1433916000.0000002</v>
      </c>
      <c r="J9" s="9">
        <f t="shared" si="10"/>
        <v>1665047999.9999998</v>
      </c>
      <c r="K9" s="10">
        <f t="shared" si="14"/>
        <v>1202.7840000000003</v>
      </c>
      <c r="L9" s="10">
        <f t="shared" si="15"/>
        <v>1433.9160000000002</v>
      </c>
      <c r="M9" s="10">
        <f t="shared" si="16"/>
        <v>1665.0479999999998</v>
      </c>
      <c r="N9" s="10">
        <f t="shared" si="17"/>
        <v>1.2027840000000003</v>
      </c>
      <c r="O9" s="10">
        <f t="shared" si="18"/>
        <v>1.4339160000000002</v>
      </c>
      <c r="P9" s="10">
        <f t="shared" si="19"/>
        <v>1.6650479999999999</v>
      </c>
      <c r="Q9" s="4"/>
      <c r="R9" s="4"/>
    </row>
    <row r="10" spans="1:21" x14ac:dyDescent="0.25">
      <c r="A10" t="s">
        <v>12</v>
      </c>
      <c r="B10" s="1">
        <v>18.399999999999999</v>
      </c>
      <c r="C10" s="1">
        <v>19.2</v>
      </c>
      <c r="D10" s="1">
        <v>20.100000000000001</v>
      </c>
      <c r="E10" s="1">
        <f t="shared" si="20"/>
        <v>17.389999999999997</v>
      </c>
      <c r="F10" s="1">
        <f t="shared" si="13"/>
        <v>19.25</v>
      </c>
      <c r="G10" s="1">
        <f t="shared" si="7"/>
        <v>21.110000000000003</v>
      </c>
      <c r="H10" s="9">
        <f t="shared" si="8"/>
        <v>2601543999.9999995</v>
      </c>
      <c r="I10" s="9">
        <f t="shared" si="9"/>
        <v>2879800000</v>
      </c>
      <c r="J10" s="9">
        <f t="shared" si="10"/>
        <v>3158056000.0000005</v>
      </c>
      <c r="K10" s="10">
        <f t="shared" si="14"/>
        <v>2601.5439999999994</v>
      </c>
      <c r="L10" s="10">
        <f t="shared" si="15"/>
        <v>2879.8</v>
      </c>
      <c r="M10" s="10">
        <f t="shared" si="16"/>
        <v>3158.0560000000005</v>
      </c>
      <c r="N10" s="10">
        <f t="shared" si="17"/>
        <v>2.6015439999999996</v>
      </c>
      <c r="O10" s="10">
        <f t="shared" si="18"/>
        <v>2.8797999999999999</v>
      </c>
      <c r="P10" s="10">
        <f t="shared" si="19"/>
        <v>3.1580560000000006</v>
      </c>
      <c r="Q10" s="4"/>
    </row>
    <row r="11" spans="1:21" x14ac:dyDescent="0.25">
      <c r="A11" t="s">
        <v>13</v>
      </c>
      <c r="B11" s="1">
        <v>29.8</v>
      </c>
      <c r="C11" s="1">
        <v>30.1</v>
      </c>
      <c r="D11" s="1">
        <v>30.4</v>
      </c>
      <c r="E11" s="1">
        <f t="shared" si="20"/>
        <v>28.79</v>
      </c>
      <c r="F11" s="1">
        <f t="shared" si="13"/>
        <v>30.1</v>
      </c>
      <c r="G11" s="1">
        <f t="shared" si="7"/>
        <v>31.41</v>
      </c>
      <c r="H11" s="9">
        <f t="shared" si="8"/>
        <v>4306984000</v>
      </c>
      <c r="I11" s="9">
        <f t="shared" si="9"/>
        <v>4502960000</v>
      </c>
      <c r="J11" s="9">
        <f t="shared" si="10"/>
        <v>4698936000</v>
      </c>
      <c r="K11" s="10">
        <f t="shared" si="14"/>
        <v>4306.9840000000004</v>
      </c>
      <c r="L11" s="10">
        <f t="shared" si="15"/>
        <v>4502.96</v>
      </c>
      <c r="M11" s="10">
        <f t="shared" si="16"/>
        <v>4698.9359999999997</v>
      </c>
      <c r="N11" s="10">
        <f t="shared" si="17"/>
        <v>4.3069839999999999</v>
      </c>
      <c r="O11" s="10">
        <f t="shared" si="18"/>
        <v>4.5029599999999999</v>
      </c>
      <c r="P11" s="10">
        <f t="shared" si="19"/>
        <v>4.6989359999999998</v>
      </c>
      <c r="Q11" s="4"/>
    </row>
    <row r="12" spans="1:21" x14ac:dyDescent="0.25">
      <c r="A12" t="s">
        <v>14</v>
      </c>
      <c r="B12" s="1">
        <v>29.7</v>
      </c>
      <c r="C12" s="1">
        <v>39.5</v>
      </c>
      <c r="D12" s="1">
        <v>49.3</v>
      </c>
      <c r="E12" s="1">
        <f t="shared" si="20"/>
        <v>28.689999999999998</v>
      </c>
      <c r="F12" s="1">
        <f t="shared" si="13"/>
        <v>39.5</v>
      </c>
      <c r="G12" s="1">
        <f t="shared" si="7"/>
        <v>50.309999999999995</v>
      </c>
      <c r="H12" s="9">
        <f t="shared" si="8"/>
        <v>4292023999.9999995</v>
      </c>
      <c r="I12" s="9">
        <f t="shared" si="9"/>
        <v>5909200000</v>
      </c>
      <c r="J12" s="9">
        <f t="shared" si="10"/>
        <v>7526375999.999999</v>
      </c>
      <c r="K12" s="10">
        <f t="shared" si="14"/>
        <v>4292.0239999999994</v>
      </c>
      <c r="L12" s="10">
        <f t="shared" si="15"/>
        <v>5909.2</v>
      </c>
      <c r="M12" s="10">
        <f t="shared" si="16"/>
        <v>7526.3759999999993</v>
      </c>
      <c r="N12" s="10">
        <f t="shared" si="17"/>
        <v>4.2920239999999996</v>
      </c>
      <c r="O12" s="10">
        <f t="shared" si="18"/>
        <v>5.9092000000000002</v>
      </c>
      <c r="P12" s="10">
        <f t="shared" si="19"/>
        <v>7.5263759999999991</v>
      </c>
      <c r="Q12" s="4"/>
      <c r="R12" s="5"/>
      <c r="T12" s="2">
        <v>114000000000000</v>
      </c>
      <c r="U12" t="s">
        <v>26</v>
      </c>
    </row>
    <row r="13" spans="1:21" x14ac:dyDescent="0.25">
      <c r="R13" s="2"/>
      <c r="T13" s="2">
        <v>25000000000</v>
      </c>
      <c r="U13" t="s">
        <v>27</v>
      </c>
    </row>
    <row r="14" spans="1:21" x14ac:dyDescent="0.25">
      <c r="R14" s="2" t="s">
        <v>25</v>
      </c>
      <c r="T14" s="1" t="s">
        <v>28</v>
      </c>
    </row>
    <row r="15" spans="1:21" x14ac:dyDescent="0.25">
      <c r="H15" s="3"/>
      <c r="R15" s="6">
        <f>MIN(MIN(DSN,Antenna)+SQRT(DSN*Antenna),IF(Type="Omni",Antenna*100,Antenna*1000))</f>
        <v>1713194301613.4133</v>
      </c>
    </row>
    <row r="16" spans="1:21" x14ac:dyDescent="0.25">
      <c r="H16" s="3"/>
      <c r="R16" s="6" t="str">
        <f>IF(R15&gt;1000000000000000,R15/1000000000000000&amp;" Pm",IF(R15&gt;1000000000000,R15/1000000000000&amp;" Tm",IF(R15&gt;1000000000,R15/1000000000&amp;" Gm",R15/1000000&amp;" Mm")))</f>
        <v>1.71319430161341 Tm</v>
      </c>
      <c r="T16" s="2"/>
    </row>
    <row r="17" spans="8:21" x14ac:dyDescent="0.25">
      <c r="H17" s="3"/>
      <c r="R17" s="2"/>
    </row>
    <row r="18" spans="8:21" x14ac:dyDescent="0.25">
      <c r="H18" s="3"/>
      <c r="T18" s="2">
        <v>100000</v>
      </c>
      <c r="U18" s="7">
        <v>100000</v>
      </c>
    </row>
    <row r="19" spans="8:21" x14ac:dyDescent="0.25">
      <c r="T19" s="2">
        <v>1000000</v>
      </c>
      <c r="U19" s="7">
        <v>1000000</v>
      </c>
    </row>
    <row r="20" spans="8:21" x14ac:dyDescent="0.25">
      <c r="T20" s="2">
        <f>T19*10</f>
        <v>10000000</v>
      </c>
      <c r="U20" s="7">
        <v>10000000</v>
      </c>
    </row>
    <row r="21" spans="8:21" x14ac:dyDescent="0.25">
      <c r="L21">
        <f>1550800</f>
        <v>1550800</v>
      </c>
      <c r="M21" t="s">
        <v>31</v>
      </c>
      <c r="T21" s="2">
        <f t="shared" ref="T21:T30" si="21">T20*10</f>
        <v>100000000</v>
      </c>
      <c r="U21" s="7">
        <v>100000000</v>
      </c>
    </row>
    <row r="22" spans="8:21" x14ac:dyDescent="0.25">
      <c r="L22">
        <v>9700000</v>
      </c>
      <c r="M22" t="s">
        <v>32</v>
      </c>
      <c r="T22" s="2">
        <f t="shared" si="21"/>
        <v>1000000000</v>
      </c>
      <c r="U22" s="7">
        <v>1000000000</v>
      </c>
    </row>
    <row r="23" spans="8:21" x14ac:dyDescent="0.25">
      <c r="L23">
        <f>L21*4</f>
        <v>6203200</v>
      </c>
      <c r="T23" s="2">
        <f t="shared" si="21"/>
        <v>10000000000</v>
      </c>
      <c r="U23" s="7">
        <v>10000000000</v>
      </c>
    </row>
    <row r="24" spans="8:21" x14ac:dyDescent="0.25">
      <c r="L24">
        <f>L23/1000</f>
        <v>6203.2</v>
      </c>
      <c r="T24" s="2">
        <f t="shared" si="21"/>
        <v>100000000000</v>
      </c>
      <c r="U24" s="7">
        <v>100000000000</v>
      </c>
    </row>
    <row r="25" spans="8:21" x14ac:dyDescent="0.25">
      <c r="T25" s="2">
        <f t="shared" si="21"/>
        <v>1000000000000</v>
      </c>
      <c r="U25" s="7">
        <v>1000000000000</v>
      </c>
    </row>
    <row r="26" spans="8:21" x14ac:dyDescent="0.25">
      <c r="T26" s="2">
        <f t="shared" si="21"/>
        <v>10000000000000</v>
      </c>
      <c r="U26" s="7">
        <v>10000000000000</v>
      </c>
    </row>
    <row r="27" spans="8:21" x14ac:dyDescent="0.25">
      <c r="T27" s="2">
        <f t="shared" si="21"/>
        <v>100000000000000</v>
      </c>
      <c r="U27" s="7">
        <v>100000000000000</v>
      </c>
    </row>
    <row r="28" spans="8:21" x14ac:dyDescent="0.25">
      <c r="T28" s="2">
        <f t="shared" si="21"/>
        <v>1000000000000000</v>
      </c>
      <c r="U28" s="7">
        <v>1000000000000000</v>
      </c>
    </row>
    <row r="29" spans="8:21" x14ac:dyDescent="0.25">
      <c r="T29" s="2">
        <f t="shared" si="21"/>
        <v>1E+16</v>
      </c>
      <c r="U29" s="7">
        <v>1E+16</v>
      </c>
    </row>
    <row r="30" spans="8:21" x14ac:dyDescent="0.25">
      <c r="T30" s="2">
        <f t="shared" si="21"/>
        <v>1E+17</v>
      </c>
      <c r="U30" s="7">
        <v>1E+17</v>
      </c>
    </row>
  </sheetData>
  <pageMargins left="0.7" right="0.7" top="0.75" bottom="0.75" header="0.3" footer="0.3"/>
  <pageSetup orientation="portrait" horizontalDpi="90" verticalDpi="9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Antenna</vt:lpstr>
      <vt:lpstr>DSN</vt:lpstr>
      <vt:lpstr>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Paplaczyk</dc:creator>
  <cp:lastModifiedBy>Dan Paplaczyk</cp:lastModifiedBy>
  <dcterms:created xsi:type="dcterms:W3CDTF">2019-04-30T22:14:26Z</dcterms:created>
  <dcterms:modified xsi:type="dcterms:W3CDTF">2019-05-03T22:29:25Z</dcterms:modified>
</cp:coreProperties>
</file>