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 Performance" sheetId="1" r:id="rId4"/>
    <sheet state="visible" name="Reference Engine Settings" sheetId="2" r:id="rId5"/>
    <sheet state="visible" name="Intake TPR Curves" sheetId="3" r:id="rId6"/>
    <sheet state="visible" name="Engine Pricing" sheetId="4" r:id="rId7"/>
    <sheet state="visible" name="RJ55 Tuning" sheetId="5" r:id="rId8"/>
    <sheet state="visible" name="RJ47 Tuning" sheetId="6" r:id="rId9"/>
  </sheets>
  <definedNames>
    <definedName hidden="1" localSheetId="0" name="_xlnm._FilterDatabase">'Engine Performance'!$A$1:$P$117</definedName>
    <definedName hidden="1" localSheetId="1" name="_xlnm._FilterDatabase">'Reference Engine Settings'!$A$1:$V$141</definedName>
  </definedNames>
  <calcPr/>
</workbook>
</file>

<file path=xl/sharedStrings.xml><?xml version="1.0" encoding="utf-8"?>
<sst xmlns="http://schemas.openxmlformats.org/spreadsheetml/2006/main" count="529" uniqueCount="378">
  <si>
    <t>Engine</t>
  </si>
  <si>
    <t>Year</t>
  </si>
  <si>
    <t>Number</t>
  </si>
  <si>
    <t>Thrust</t>
  </si>
  <si>
    <t>Total Thrust</t>
  </si>
  <si>
    <t>m/s@1000</t>
  </si>
  <si>
    <t>M@1000</t>
  </si>
  <si>
    <t>m/s@5000</t>
  </si>
  <si>
    <t>M@5000</t>
  </si>
  <si>
    <t>m/s@10000</t>
  </si>
  <si>
    <t>M@10000</t>
  </si>
  <si>
    <t>m/s@12000</t>
  </si>
  <si>
    <t>M@12000</t>
  </si>
  <si>
    <t>m/s@15000</t>
  </si>
  <si>
    <t>M@15000</t>
  </si>
  <si>
    <t>Mach Limit 15 km</t>
  </si>
  <si>
    <t>Welland</t>
  </si>
  <si>
    <t>Derwent V</t>
  </si>
  <si>
    <t>J35-A-11</t>
  </si>
  <si>
    <t>RD-500</t>
  </si>
  <si>
    <t>VK-1</t>
  </si>
  <si>
    <t>J47-GE-15</t>
  </si>
  <si>
    <t>J48-P-5</t>
  </si>
  <si>
    <t>J35-A-17</t>
  </si>
  <si>
    <t>RD-9B</t>
  </si>
  <si>
    <t>J57-P-8</t>
  </si>
  <si>
    <t>Avon Mk.107</t>
  </si>
  <si>
    <t>J47-GE-27</t>
  </si>
  <si>
    <t>J48-P-8</t>
  </si>
  <si>
    <t>J57-P-1W</t>
  </si>
  <si>
    <t>J47-GE-25A</t>
  </si>
  <si>
    <t>Sapphire Mk.101</t>
  </si>
  <si>
    <t>Atar 101D</t>
  </si>
  <si>
    <t>Avon Mk.114R</t>
  </si>
  <si>
    <t>J57-P-21</t>
  </si>
  <si>
    <t>J57-P-7A</t>
  </si>
  <si>
    <t>Sapphire Mk.203</t>
  </si>
  <si>
    <t>AL-7F</t>
  </si>
  <si>
    <t>J75-P-17</t>
  </si>
  <si>
    <t>J79-GE-3A</t>
  </si>
  <si>
    <t>RD-9BF-811</t>
  </si>
  <si>
    <t>J57-P-43WA</t>
  </si>
  <si>
    <t>JT3C-6</t>
  </si>
  <si>
    <t>Atar 101E-3</t>
  </si>
  <si>
    <t>J67-W-3</t>
  </si>
  <si>
    <t>J85-GE-4</t>
  </si>
  <si>
    <t>J79-GE-2A</t>
  </si>
  <si>
    <t>J75-P-19</t>
  </si>
  <si>
    <t>J75-P-5A</t>
  </si>
  <si>
    <t>WP-6</t>
  </si>
  <si>
    <t>J85-GE-5</t>
  </si>
  <si>
    <t>R-11F-300</t>
  </si>
  <si>
    <t>Atar 09B</t>
  </si>
  <si>
    <t>AL-7F-1</t>
  </si>
  <si>
    <t>Model 304-2</t>
  </si>
  <si>
    <t>RD-9AF2-300</t>
  </si>
  <si>
    <t>CJ805-3B</t>
  </si>
  <si>
    <t>J79-P-5C</t>
  </si>
  <si>
    <t>J57-P-20A</t>
  </si>
  <si>
    <t>R-11F2-300</t>
  </si>
  <si>
    <t>Avon Mk.200R</t>
  </si>
  <si>
    <t>AL-7F-2</t>
  </si>
  <si>
    <t>J79-GE-8</t>
  </si>
  <si>
    <t>JT8D-1</t>
  </si>
  <si>
    <t>NK-8</t>
  </si>
  <si>
    <t>J79-GE-11</t>
  </si>
  <si>
    <t>R-11F2S-300</t>
  </si>
  <si>
    <t>R-15B-300</t>
  </si>
  <si>
    <t>J93-GE-3</t>
  </si>
  <si>
    <t>RB.162-31</t>
  </si>
  <si>
    <t>WP-6A</t>
  </si>
  <si>
    <t>Avon Mk.302</t>
  </si>
  <si>
    <t>WP-7</t>
  </si>
  <si>
    <t>J79-GE-10</t>
  </si>
  <si>
    <t>Atar 09K-50</t>
  </si>
  <si>
    <t>J58-P-4</t>
  </si>
  <si>
    <t>RB.162-4D</t>
  </si>
  <si>
    <t>J79-GE-17</t>
  </si>
  <si>
    <t>NK-8-2</t>
  </si>
  <si>
    <t>NK-144</t>
  </si>
  <si>
    <t>WP-7A</t>
  </si>
  <si>
    <t>NK-22</t>
  </si>
  <si>
    <t>Olympus 593-610</t>
  </si>
  <si>
    <t>R-15BD-300</t>
  </si>
  <si>
    <t>WP-6Z</t>
  </si>
  <si>
    <t>R-25-300</t>
  </si>
  <si>
    <t>J85-GE-21</t>
  </si>
  <si>
    <t>J79-MTU-J1K</t>
  </si>
  <si>
    <t>F100-PW-100</t>
  </si>
  <si>
    <t>NK-8-2U</t>
  </si>
  <si>
    <t>NK-144A</t>
  </si>
  <si>
    <t>R-15BF2-300</t>
  </si>
  <si>
    <t>GE4/J5P</t>
  </si>
  <si>
    <t>JT8D-17</t>
  </si>
  <si>
    <t>D-30F6</t>
  </si>
  <si>
    <t>GE4/J6H</t>
  </si>
  <si>
    <t>NK-86</t>
  </si>
  <si>
    <t>NK-25</t>
  </si>
  <si>
    <t>WP-7B</t>
  </si>
  <si>
    <t>F404-GE-400</t>
  </si>
  <si>
    <t>F100-PW-220</t>
  </si>
  <si>
    <t>RD-36-51A</t>
  </si>
  <si>
    <t>JT8D-209</t>
  </si>
  <si>
    <t>NK-88</t>
  </si>
  <si>
    <t>J79-GE-119</t>
  </si>
  <si>
    <t>NK-32</t>
  </si>
  <si>
    <t>D-18T</t>
  </si>
  <si>
    <t>WP-7BM</t>
  </si>
  <si>
    <t>WP-6A-III</t>
  </si>
  <si>
    <t>JT8D-219</t>
  </si>
  <si>
    <t>AL-31F</t>
  </si>
  <si>
    <t>R-79-300</t>
  </si>
  <si>
    <t>R-79V-300</t>
  </si>
  <si>
    <t>F404-GE-402</t>
  </si>
  <si>
    <t>RM12</t>
  </si>
  <si>
    <t>NK-89</t>
  </si>
  <si>
    <t>F100-PW-229</t>
  </si>
  <si>
    <t>F100-PW-229PYBBN</t>
  </si>
  <si>
    <t>R-79M-300</t>
  </si>
  <si>
    <t>F119-PW-100</t>
  </si>
  <si>
    <t>J58-P-4A</t>
  </si>
  <si>
    <t>J58-P-4B</t>
  </si>
  <si>
    <t>WS-10A</t>
  </si>
  <si>
    <t>F135-PW-100</t>
  </si>
  <si>
    <t>F135-PW-600</t>
  </si>
  <si>
    <t>AL-31FM</t>
  </si>
  <si>
    <t>AL-41F-1S</t>
  </si>
  <si>
    <t>WS-10B</t>
  </si>
  <si>
    <t>F100-PW-229EEP</t>
  </si>
  <si>
    <t>GEnx-2B67B</t>
  </si>
  <si>
    <t>WS-10B-III</t>
  </si>
  <si>
    <t>NK-32-02</t>
  </si>
  <si>
    <t>Tested using Rascal Ranger w/ infinite fuel, modified with 2 intakes</t>
  </si>
  <si>
    <t>Unfortunately, these test results are useless above ~M1.75 due to the intake TPR curve</t>
  </si>
  <si>
    <t>Mach limit tested using rocketplane at 15 km with jet at full throttle</t>
  </si>
  <si>
    <t>Stock</t>
  </si>
  <si>
    <t>Use</t>
  </si>
  <si>
    <t>Mass (kg)</t>
  </si>
  <si>
    <t>Thrust (Dry)</t>
  </si>
  <si>
    <t>Thrust (Wet)</t>
  </si>
  <si>
    <t>SFC</t>
  </si>
  <si>
    <t>Area</t>
  </si>
  <si>
    <t>BPR</t>
  </si>
  <si>
    <t>CPR</t>
  </si>
  <si>
    <t>FPR</t>
  </si>
  <si>
    <t>Mdes</t>
  </si>
  <si>
    <t>Tdes</t>
  </si>
  <si>
    <t>eta_c</t>
  </si>
  <si>
    <t>eta_t</t>
  </si>
  <si>
    <t>eta_n</t>
  </si>
  <si>
    <t>FHV</t>
  </si>
  <si>
    <t>TIT</t>
  </si>
  <si>
    <t>TAB</t>
  </si>
  <si>
    <t>T3</t>
  </si>
  <si>
    <t>TPR</t>
  </si>
  <si>
    <t>Derwent Mk.1</t>
  </si>
  <si>
    <t>Meteor F.1</t>
  </si>
  <si>
    <t>Jumo 004</t>
  </si>
  <si>
    <t>Me 262</t>
  </si>
  <si>
    <t>Meteor F.4</t>
  </si>
  <si>
    <t>D-558-1</t>
  </si>
  <si>
    <t>Nene Mk.102</t>
  </si>
  <si>
    <t>Attacker FB Mk.2</t>
  </si>
  <si>
    <t>Yak-23</t>
  </si>
  <si>
    <t>MiG-15Bis</t>
  </si>
  <si>
    <t>RB-45C</t>
  </si>
  <si>
    <t>F-94C</t>
  </si>
  <si>
    <t>Hunter Prototype</t>
  </si>
  <si>
    <t>F-84D</t>
  </si>
  <si>
    <t>F4D</t>
  </si>
  <si>
    <t>MiG-19</t>
  </si>
  <si>
    <t>F-86F</t>
  </si>
  <si>
    <t>F9F-6</t>
  </si>
  <si>
    <t>XB-52</t>
  </si>
  <si>
    <t>B-47E</t>
  </si>
  <si>
    <t>Hunter F.2</t>
  </si>
  <si>
    <t>Vautour IA</t>
  </si>
  <si>
    <t>Super Mystère B1</t>
  </si>
  <si>
    <t>F-100C</t>
  </si>
  <si>
    <t>Su-7</t>
  </si>
  <si>
    <t>U-2</t>
  </si>
  <si>
    <t>Javelin FAW 7</t>
  </si>
  <si>
    <t>F-106A</t>
  </si>
  <si>
    <t>Griffon II</t>
  </si>
  <si>
    <t>B-52E</t>
  </si>
  <si>
    <t>XF-103</t>
  </si>
  <si>
    <t>F-104A</t>
  </si>
  <si>
    <t>B707-120</t>
  </si>
  <si>
    <t>MiG-19R</t>
  </si>
  <si>
    <t>F-105B</t>
  </si>
  <si>
    <t>XF8U-3</t>
  </si>
  <si>
    <t>F4H-1F</t>
  </si>
  <si>
    <t>T-2C</t>
  </si>
  <si>
    <t>Su-7B</t>
  </si>
  <si>
    <t>Mirage IIIA</t>
  </si>
  <si>
    <t>T-38A</t>
  </si>
  <si>
    <t>SUNTAN</t>
  </si>
  <si>
    <t>MiG-21F</t>
  </si>
  <si>
    <t>J-6</t>
  </si>
  <si>
    <t>Tu-128</t>
  </si>
  <si>
    <t>Lightning F.1</t>
  </si>
  <si>
    <t>CV880</t>
  </si>
  <si>
    <t>F-8E</t>
  </si>
  <si>
    <t>J79-GE-5C</t>
  </si>
  <si>
    <t>B-58</t>
  </si>
  <si>
    <t>MiG-21PF</t>
  </si>
  <si>
    <t>Yak-27R</t>
  </si>
  <si>
    <t>CJ805-23B</t>
  </si>
  <si>
    <t>CV990</t>
  </si>
  <si>
    <t>F-4B</t>
  </si>
  <si>
    <t>B727</t>
  </si>
  <si>
    <t>RB.153-61R</t>
  </si>
  <si>
    <t>VJ 101</t>
  </si>
  <si>
    <t>F-104G</t>
  </si>
  <si>
    <t>XB-70</t>
  </si>
  <si>
    <t>Il-62</t>
  </si>
  <si>
    <t>MiG-21PFM</t>
  </si>
  <si>
    <t>MiG-25</t>
  </si>
  <si>
    <t>Lightning F.6</t>
  </si>
  <si>
    <t>Mirage IIIV</t>
  </si>
  <si>
    <t>J-6A</t>
  </si>
  <si>
    <t>Mirage F1</t>
  </si>
  <si>
    <t>SR-71</t>
  </si>
  <si>
    <t>F-4J</t>
  </si>
  <si>
    <t>J-7</t>
  </si>
  <si>
    <t>F-4E</t>
  </si>
  <si>
    <t>Do-31</t>
  </si>
  <si>
    <t>Tu-144</t>
  </si>
  <si>
    <t>Tu-154</t>
  </si>
  <si>
    <t>Tu-22M</t>
  </si>
  <si>
    <t>Olympus 593 Mk.610</t>
  </si>
  <si>
    <t>Concorde</t>
  </si>
  <si>
    <t>MiG-25RB</t>
  </si>
  <si>
    <t>J-8</t>
  </si>
  <si>
    <t>CF6-6</t>
  </si>
  <si>
    <t>DC-10-10</t>
  </si>
  <si>
    <t>CF6-50A</t>
  </si>
  <si>
    <t>DC-10-30</t>
  </si>
  <si>
    <t>J52-P-408</t>
  </si>
  <si>
    <t>A-4M</t>
  </si>
  <si>
    <t>MiG-21Bis</t>
  </si>
  <si>
    <t>RB.162-81</t>
  </si>
  <si>
    <t>VAK 191B</t>
  </si>
  <si>
    <t>J-12I</t>
  </si>
  <si>
    <t>F-15A</t>
  </si>
  <si>
    <t>F-5E</t>
  </si>
  <si>
    <t>TF34-GE-100</t>
  </si>
  <si>
    <t>A-10</t>
  </si>
  <si>
    <t>Boeing 2707</t>
  </si>
  <si>
    <t>Tu-144S</t>
  </si>
  <si>
    <t>Tu-154A</t>
  </si>
  <si>
    <t>MiG-25M</t>
  </si>
  <si>
    <t>B737</t>
  </si>
  <si>
    <t>Pegasus 11 Mk.103</t>
  </si>
  <si>
    <t>Harrier GR.3</t>
  </si>
  <si>
    <t>MiG-31</t>
  </si>
  <si>
    <t>Il-86</t>
  </si>
  <si>
    <t>TF34-GE-400A</t>
  </si>
  <si>
    <t>S-3B</t>
  </si>
  <si>
    <t>Tu-22M3</t>
  </si>
  <si>
    <t>F-15C</t>
  </si>
  <si>
    <t>F/A-18A</t>
  </si>
  <si>
    <t>Tu-144D</t>
  </si>
  <si>
    <t>J-7II</t>
  </si>
  <si>
    <t>MD-80</t>
  </si>
  <si>
    <t>CFM56-2A2</t>
  </si>
  <si>
    <t>E-3D, E-6B</t>
  </si>
  <si>
    <t>F-16/79</t>
  </si>
  <si>
    <t>Tu-155</t>
  </si>
  <si>
    <t>Tu-160</t>
  </si>
  <si>
    <t>CF6-80A</t>
  </si>
  <si>
    <t>A310-200</t>
  </si>
  <si>
    <t>An-124</t>
  </si>
  <si>
    <t>J-7IIH</t>
  </si>
  <si>
    <t>CF34-1A</t>
  </si>
  <si>
    <t>Challenger 601</t>
  </si>
  <si>
    <t>Q-5I</t>
  </si>
  <si>
    <t>Su-27</t>
  </si>
  <si>
    <t>CF6-50E2</t>
  </si>
  <si>
    <t>E-4B</t>
  </si>
  <si>
    <t>Super 27</t>
  </si>
  <si>
    <t>Project 48-1</t>
  </si>
  <si>
    <t>F/A-18C</t>
  </si>
  <si>
    <t>Yak-41</t>
  </si>
  <si>
    <t>RD-41</t>
  </si>
  <si>
    <t>CFM56-5A1</t>
  </si>
  <si>
    <t>A320-111</t>
  </si>
  <si>
    <t>JAS-39</t>
  </si>
  <si>
    <t>F-15E</t>
  </si>
  <si>
    <t>F-15 ACTIVE</t>
  </si>
  <si>
    <t>CF34-3B</t>
  </si>
  <si>
    <t>Challenger 604</t>
  </si>
  <si>
    <t>PW545</t>
  </si>
  <si>
    <t>Excel</t>
  </si>
  <si>
    <t>CFM56-5B3</t>
  </si>
  <si>
    <t>A321-211</t>
  </si>
  <si>
    <t>F-22</t>
  </si>
  <si>
    <t>FJ44-2A</t>
  </si>
  <si>
    <t>Premier 1A</t>
  </si>
  <si>
    <t>Yak-141</t>
  </si>
  <si>
    <t>FJ33</t>
  </si>
  <si>
    <t>Vision SF-50</t>
  </si>
  <si>
    <t>J-11B</t>
  </si>
  <si>
    <t>Su-27SM</t>
  </si>
  <si>
    <t>J-10C</t>
  </si>
  <si>
    <t>Su-35</t>
  </si>
  <si>
    <t>F-16V</t>
  </si>
  <si>
    <t>GEnx-2B67</t>
  </si>
  <si>
    <t>747-8</t>
  </si>
  <si>
    <t>F-35</t>
  </si>
  <si>
    <t>F-35B</t>
  </si>
  <si>
    <t>J-20</t>
  </si>
  <si>
    <t>AL-41F1</t>
  </si>
  <si>
    <t>Su-35S</t>
  </si>
  <si>
    <t>Tu-160M2</t>
  </si>
  <si>
    <t>Type</t>
  </si>
  <si>
    <t>Adjustable Ramp</t>
  </si>
  <si>
    <t>Fixed Cone</t>
  </si>
  <si>
    <t>Pitot Tube</t>
  </si>
  <si>
    <t>DSI</t>
  </si>
  <si>
    <t>Manual Entry:</t>
  </si>
  <si>
    <t>Source:</t>
  </si>
  <si>
    <t>Cost Improvement Slope</t>
  </si>
  <si>
    <t>Afterburner? (0/1)</t>
  </si>
  <si>
    <t>TIT(K)</t>
  </si>
  <si>
    <t>drywt(kg)</t>
  </si>
  <si>
    <t>Production Cost (T1) (m2001$)</t>
  </si>
  <si>
    <t>Production Cost (T1) (KSP Funds)</t>
  </si>
  <si>
    <t>Production Cost (T375) (m2001$)</t>
  </si>
  <si>
    <t>Production Cost (T375) (KSP Funds)</t>
  </si>
  <si>
    <t>https://www.rand.org/content/dam/rand/pubs/monograph_reports/2005/MR1596.pdf</t>
  </si>
  <si>
    <t>Dev Cost (new engine) (m2001$)</t>
  </si>
  <si>
    <t>Dev Cost (new engine) (KSP Funds)</t>
  </si>
  <si>
    <t>sfc (lb/hour/lb)</t>
  </si>
  <si>
    <t>Full Scale Test Hours</t>
  </si>
  <si>
    <t>Dev Cost (derivative) (m2001$)</t>
  </si>
  <si>
    <t>Dev Cost (derivative) (KSP Funds)</t>
  </si>
  <si>
    <t>AutoCalculate For:</t>
  </si>
  <si>
    <t>atm</t>
  </si>
  <si>
    <t>K</t>
  </si>
  <si>
    <t>S</t>
  </si>
  <si>
    <t>TAB Estimator:</t>
  </si>
  <si>
    <t>Bypass Temp</t>
  </si>
  <si>
    <t>Effective TOT</t>
  </si>
  <si>
    <t>RJ55 thrust table</t>
  </si>
  <si>
    <t>35 kft:</t>
  </si>
  <si>
    <t>Speed</t>
  </si>
  <si>
    <t>far = 0.25, A = 0.54, FHV=18</t>
  </si>
  <si>
    <t>far = 0.15, A = 0.54, FHV=18</t>
  </si>
  <si>
    <t>far = 0.10, A = 0.54, FHV=18</t>
  </si>
  <si>
    <t>far = 0.10, A = 0.66, FHV = 17</t>
  </si>
  <si>
    <t>far = 0.10, A = 0.654, FHV = 17</t>
  </si>
  <si>
    <t>@M2.0</t>
  </si>
  <si>
    <t>@M2.20</t>
  </si>
  <si>
    <t>@M2.40</t>
  </si>
  <si>
    <t>@M2.45</t>
  </si>
  <si>
    <t>45kft:</t>
  </si>
  <si>
    <t>far = 0.25</t>
  </si>
  <si>
    <t>@M2.60</t>
  </si>
  <si>
    <t>@M2.80</t>
  </si>
  <si>
    <t>@M3.00</t>
  </si>
  <si>
    <t>55kft:</t>
  </si>
  <si>
    <t>@M3.0</t>
  </si>
  <si>
    <t>65kft:</t>
  </si>
  <si>
    <t>RJ47 thrust table</t>
  </si>
  <si>
    <t>55 kft:</t>
  </si>
  <si>
    <t>far = 0.10, A = 0.341, FHV=24.5</t>
  </si>
  <si>
    <t>far = 0.06676, A = 0.341, FHV=24.5</t>
  </si>
  <si>
    <t>far = 0.05, A = 0.341, FHV=24.5</t>
  </si>
  <si>
    <t>far = 0.04, A = 0.341, FHV=24.5</t>
  </si>
  <si>
    <t>far = 0.04, A = 0.445, FHV=24.4</t>
  </si>
  <si>
    <t>@M2.6</t>
  </si>
  <si>
    <t>@M2.65</t>
  </si>
  <si>
    <t>@M2.70</t>
  </si>
  <si>
    <t>@M2.75</t>
  </si>
  <si>
    <t>@M2.8</t>
  </si>
  <si>
    <t>@M2.85</t>
  </si>
  <si>
    <t>@M2.9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</si>
</sst>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#.00 kN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202122"/>
      <name val="Arial"/>
      <scheme val="minor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0" fillId="5" fontId="1" numFmtId="0" xfId="0" applyAlignment="1" applyFont="1">
      <alignment readingOrder="0"/>
    </xf>
    <xf borderId="0" fillId="4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5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9" fontId="1" numFmtId="165" xfId="0" applyFill="1" applyFont="1" applyNumberFormat="1"/>
    <xf borderId="0" fillId="9" fontId="1" numFmtId="2" xfId="0" applyFont="1" applyNumberFormat="1"/>
    <xf borderId="0" fillId="8" fontId="1" numFmtId="166" xfId="0" applyFont="1" applyNumberFormat="1"/>
    <xf borderId="0" fillId="9" fontId="0" numFmtId="0" xfId="0" applyFont="1"/>
    <xf borderId="0" fillId="8" fontId="1" numFmtId="0" xfId="0" applyFont="1"/>
    <xf borderId="0" fillId="10" fontId="1" numFmtId="0" xfId="0" applyFill="1" applyFont="1"/>
    <xf borderId="0" fillId="10" fontId="1" numFmtId="0" xfId="0" applyAlignment="1" applyFont="1">
      <alignment readingOrder="0" shrinkToFit="0" wrapText="1"/>
    </xf>
    <xf borderId="0" fillId="0" fontId="1" numFmtId="165" xfId="0" applyFont="1" applyNumberFormat="1"/>
    <xf borderId="0" fillId="4" fontId="1" numFmtId="2" xfId="0" applyFont="1" applyNumberFormat="1"/>
    <xf borderId="0" fillId="4" fontId="1" numFmtId="166" xfId="0" applyFont="1" applyNumberFormat="1"/>
    <xf borderId="0" fillId="9" fontId="1" numFmtId="0" xfId="0" applyFont="1"/>
    <xf borderId="0" fillId="10" fontId="1" numFmtId="0" xfId="0" applyAlignment="1" applyFont="1">
      <alignment readingOrder="0"/>
    </xf>
    <xf borderId="0" fillId="9" fontId="3" numFmtId="2" xfId="0" applyFont="1" applyNumberFormat="1"/>
    <xf borderId="0" fillId="0" fontId="1" numFmtId="0" xfId="0" applyAlignment="1" applyFon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9" fontId="4" numFmtId="0" xfId="0" applyFont="1"/>
    <xf borderId="0" fillId="10" fontId="1" numFmtId="165" xfId="0" applyFont="1" applyNumberFormat="1"/>
    <xf borderId="0" fillId="9" fontId="4" numFmtId="0" xfId="0" applyFont="1"/>
    <xf borderId="0" fillId="5" fontId="1" numFmtId="0" xfId="0" applyFont="1"/>
    <xf borderId="0" fillId="8" fontId="1" numFmtId="0" xfId="0" applyFont="1"/>
    <xf borderId="0" fillId="0" fontId="1" numFmtId="0" xfId="0" applyFont="1"/>
    <xf borderId="0" fillId="9" fontId="4" numFmtId="0" xfId="0" applyAlignment="1" applyFont="1">
      <alignment readingOrder="0"/>
    </xf>
    <xf borderId="0" fillId="11" fontId="1" numFmtId="2" xfId="0" applyFill="1" applyFont="1" applyNumberFormat="1"/>
    <xf borderId="0" fillId="0" fontId="1" numFmtId="2" xfId="0" applyFont="1" applyNumberFormat="1"/>
    <xf borderId="0" fillId="11" fontId="1" numFmtId="165" xfId="0" applyFont="1" applyNumberFormat="1"/>
    <xf borderId="0" fillId="0" fontId="1" numFmtId="165" xfId="0" applyFont="1" applyNumberFormat="1"/>
    <xf borderId="0" fillId="0" fontId="1" numFmtId="2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Intake TPR Curves-style">
      <tableStyleElement dxfId="1" type="headerRow"/>
      <tableStyleElement dxfId="2" type="firstRowStripe"/>
      <tableStyleElement dxfId="3" type="secondRowStripe"/>
    </tableStyle>
    <tableStyle count="3" pivot="0" name="Engine Pricing-style">
      <tableStyleElement dxfId="1" type="headerRow"/>
      <tableStyleElement dxfId="2" type="firstRowStripe"/>
      <tableStyleElement dxfId="3" type="secondRowStripe"/>
    </tableStyle>
    <tableStyle count="3" pivot="0" name="Engine Pricing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Intake TPR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'Intake TPR Curves'!$A$2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'Intake TPR Curves'!$B$1:$J$1</c:f>
            </c:strRef>
          </c:cat>
          <c:val>
            <c:numRef>
              <c:f>'Intake TPR Curves'!$B$2:$J$2</c:f>
              <c:numCache/>
            </c:numRef>
          </c:val>
          <c:smooth val="0"/>
        </c:ser>
        <c:ser>
          <c:idx val="1"/>
          <c:order val="1"/>
          <c:tx>
            <c:strRef>
              <c:f>'Intake TPR Curves'!$A$3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'Intake TPR Curves'!$B$1:$J$1</c:f>
            </c:strRef>
          </c:cat>
          <c:val>
            <c:numRef>
              <c:f>'Intake TPR Curves'!$B$3:$J$3</c:f>
              <c:numCache/>
            </c:numRef>
          </c:val>
          <c:smooth val="0"/>
        </c:ser>
        <c:ser>
          <c:idx val="2"/>
          <c:order val="2"/>
          <c:tx>
            <c:strRef>
              <c:f>'Intake TPR Curves'!$A$4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'Intake TPR Curves'!$B$1:$J$1</c:f>
            </c:strRef>
          </c:cat>
          <c:val>
            <c:numRef>
              <c:f>'Intake TPR Curves'!$B$4:$J$4</c:f>
              <c:numCache/>
            </c:numRef>
          </c:val>
          <c:smooth val="0"/>
        </c:ser>
        <c:ser>
          <c:idx val="3"/>
          <c:order val="3"/>
          <c:tx>
            <c:strRef>
              <c:f>'Intake TPR Curves'!$A$5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'Intake TPR Curves'!$B$1:$J$1</c:f>
            </c:strRef>
          </c:cat>
          <c:val>
            <c:numRef>
              <c:f>'Intake TPR Curves'!$B$5:$J$5</c:f>
              <c:numCache/>
            </c:numRef>
          </c:val>
          <c:smooth val="0"/>
        </c:ser>
        <c:axId val="668380942"/>
        <c:axId val="1568728696"/>
      </c:lineChart>
      <c:catAx>
        <c:axId val="668380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Mach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728696"/>
      </c:catAx>
      <c:valAx>
        <c:axId val="1568728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380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'Engine Pricing'!$N$16:$N$21</c:f>
            </c:numRef>
          </c:xVal>
          <c:yVal>
            <c:numRef>
              <c:f>'Engine Pricing'!$O$16:$O$21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24665"/>
        <c:axId val="1588733818"/>
      </c:scatterChart>
      <c:valAx>
        <c:axId val="835324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733818"/>
      </c:valAx>
      <c:valAx>
        <c:axId val="1588733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324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266700</xdr:colOff>
      <xdr:row>7</xdr:row>
      <xdr:rowOff>180975</xdr:rowOff>
    </xdr:from>
    <xdr:ext cx="9601200" cy="594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22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5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Intake TPR Curv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K3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Engine Pric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B11:B19" displayName="Table_3" id="3">
  <tableColumns count="1">
    <tableColumn name="Afterburner? (0/1)" id="1"/>
  </tableColumns>
  <tableStyleInfo name="Engine Pricin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and.org/content/dam/rand/pubs/monograph_reports/2005/MR1596.pdf" TargetMode="External"/><Relationship Id="rId2" Type="http://schemas.openxmlformats.org/officeDocument/2006/relationships/drawing" Target="../drawings/drawing4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1" t="s">
        <v>16</v>
      </c>
      <c r="B2" s="1">
        <v>1943.0</v>
      </c>
      <c r="C2" s="1"/>
      <c r="D2" s="3"/>
      <c r="E2" s="4"/>
      <c r="F2" s="2"/>
      <c r="G2" s="1"/>
      <c r="H2" s="2"/>
      <c r="I2" s="1"/>
      <c r="J2" s="2"/>
      <c r="K2" s="1"/>
      <c r="L2" s="2"/>
      <c r="M2" s="1"/>
      <c r="N2" s="2"/>
      <c r="O2" s="1"/>
      <c r="P2" s="2">
        <v>1.79</v>
      </c>
    </row>
    <row r="3">
      <c r="A3" s="5" t="s">
        <v>17</v>
      </c>
      <c r="B3" s="1">
        <v>1945.0</v>
      </c>
      <c r="C3" s="1">
        <v>4.0</v>
      </c>
      <c r="D3" s="3">
        <v>15.56</v>
      </c>
      <c r="E3" s="4">
        <f t="shared" ref="E3:E14" si="1">C3*D3</f>
        <v>62.24</v>
      </c>
      <c r="F3" s="2">
        <v>325.1</v>
      </c>
      <c r="G3" s="1">
        <v>0.94</v>
      </c>
      <c r="H3" s="2">
        <v>314.9</v>
      </c>
      <c r="I3" s="1">
        <v>0.95</v>
      </c>
      <c r="J3" s="2">
        <v>294.9</v>
      </c>
      <c r="K3" s="1">
        <v>0.95</v>
      </c>
      <c r="L3" s="2">
        <v>280.5</v>
      </c>
      <c r="M3" s="1">
        <v>0.94</v>
      </c>
      <c r="N3" s="2">
        <v>259.1</v>
      </c>
      <c r="O3" s="1">
        <v>0.89</v>
      </c>
      <c r="P3" s="2">
        <v>1.83</v>
      </c>
    </row>
    <row r="4">
      <c r="A4" s="1" t="s">
        <v>18</v>
      </c>
      <c r="B4" s="1">
        <v>1946.0</v>
      </c>
      <c r="C4" s="1">
        <v>4.0</v>
      </c>
      <c r="D4" s="3">
        <v>16.68</v>
      </c>
      <c r="E4" s="4">
        <f t="shared" si="1"/>
        <v>66.72</v>
      </c>
      <c r="F4" s="6">
        <v>390.7</v>
      </c>
      <c r="G4" s="7">
        <v>1.13</v>
      </c>
      <c r="H4" s="6">
        <v>426.7</v>
      </c>
      <c r="I4" s="7">
        <v>1.29</v>
      </c>
      <c r="J4" s="6">
        <v>463.2</v>
      </c>
      <c r="K4" s="7">
        <v>1.5</v>
      </c>
      <c r="L4" s="2">
        <v>477.9</v>
      </c>
      <c r="M4" s="1">
        <v>1.6</v>
      </c>
      <c r="N4" s="2">
        <v>463.4</v>
      </c>
      <c r="O4" s="1">
        <v>1.61</v>
      </c>
      <c r="P4" s="2">
        <v>1.77</v>
      </c>
    </row>
    <row r="5">
      <c r="A5" s="5" t="s">
        <v>19</v>
      </c>
      <c r="B5" s="1">
        <v>1947.0</v>
      </c>
      <c r="C5" s="1">
        <v>4.0</v>
      </c>
      <c r="D5" s="3">
        <v>15.7</v>
      </c>
      <c r="E5" s="4">
        <f t="shared" si="1"/>
        <v>62.8</v>
      </c>
      <c r="F5" s="2">
        <v>329.8</v>
      </c>
      <c r="G5" s="1">
        <v>0.96</v>
      </c>
      <c r="H5" s="2">
        <v>319.8</v>
      </c>
      <c r="I5" s="1">
        <v>0.97</v>
      </c>
      <c r="J5" s="2">
        <v>302.7</v>
      </c>
      <c r="K5" s="1">
        <v>0.98</v>
      </c>
      <c r="L5" s="2">
        <v>288.3</v>
      </c>
      <c r="M5" s="1">
        <v>0.96</v>
      </c>
      <c r="N5" s="2">
        <v>263.1</v>
      </c>
      <c r="O5" s="1">
        <v>0.91</v>
      </c>
      <c r="P5" s="2">
        <v>1.83</v>
      </c>
    </row>
    <row r="6">
      <c r="A6" s="5" t="s">
        <v>20</v>
      </c>
      <c r="B6" s="1">
        <v>1949.0</v>
      </c>
      <c r="C6" s="1">
        <v>3.0</v>
      </c>
      <c r="D6" s="3">
        <v>26.47</v>
      </c>
      <c r="E6" s="4">
        <f t="shared" si="1"/>
        <v>79.41</v>
      </c>
      <c r="F6" s="2">
        <v>324.9</v>
      </c>
      <c r="G6" s="1">
        <v>0.96</v>
      </c>
      <c r="H6" s="2">
        <v>315.9</v>
      </c>
      <c r="I6" s="1">
        <v>0.97</v>
      </c>
      <c r="J6" s="2">
        <v>300.3</v>
      </c>
      <c r="K6" s="1">
        <v>0.98</v>
      </c>
      <c r="L6" s="2">
        <v>287.3</v>
      </c>
      <c r="M6" s="1">
        <v>0.96</v>
      </c>
      <c r="N6" s="2">
        <v>264.4</v>
      </c>
      <c r="O6" s="1">
        <v>0.91</v>
      </c>
      <c r="P6" s="2">
        <v>1.81</v>
      </c>
    </row>
    <row r="7">
      <c r="A7" s="1" t="s">
        <v>21</v>
      </c>
      <c r="B7" s="1">
        <v>1950.0</v>
      </c>
      <c r="C7" s="1">
        <v>3.0</v>
      </c>
      <c r="D7" s="3">
        <v>26.69</v>
      </c>
      <c r="E7" s="4">
        <f t="shared" si="1"/>
        <v>80.07</v>
      </c>
      <c r="F7" s="6">
        <v>413.7</v>
      </c>
      <c r="G7" s="7">
        <v>1.22</v>
      </c>
      <c r="H7" s="6">
        <v>444.3</v>
      </c>
      <c r="I7" s="7">
        <v>1.36</v>
      </c>
      <c r="J7" s="6">
        <v>477.6</v>
      </c>
      <c r="K7" s="7">
        <v>1.56</v>
      </c>
      <c r="L7" s="6">
        <v>491.6</v>
      </c>
      <c r="M7" s="7">
        <v>1.65</v>
      </c>
      <c r="N7" s="6">
        <v>503.4</v>
      </c>
      <c r="O7" s="7">
        <v>1.74</v>
      </c>
      <c r="P7" s="2">
        <v>1.68</v>
      </c>
    </row>
    <row r="8">
      <c r="A8" s="5" t="s">
        <v>22</v>
      </c>
      <c r="B8" s="1">
        <v>1950.0</v>
      </c>
      <c r="C8" s="1">
        <v>2.0</v>
      </c>
      <c r="D8" s="3">
        <v>38.9</v>
      </c>
      <c r="E8" s="4">
        <f t="shared" si="1"/>
        <v>77.8</v>
      </c>
      <c r="F8" s="6">
        <v>325.9</v>
      </c>
      <c r="G8" s="7">
        <v>0.94</v>
      </c>
      <c r="H8" s="6">
        <v>390.4</v>
      </c>
      <c r="I8" s="7">
        <v>1.18</v>
      </c>
      <c r="J8" s="8">
        <v>448.1</v>
      </c>
      <c r="K8" s="1">
        <v>1.45</v>
      </c>
      <c r="L8" s="2">
        <v>443.4</v>
      </c>
      <c r="M8" s="1">
        <v>1.48</v>
      </c>
      <c r="N8" s="2">
        <v>429.8</v>
      </c>
      <c r="O8" s="1">
        <v>1.49</v>
      </c>
      <c r="P8" s="2">
        <v>1.81</v>
      </c>
    </row>
    <row r="9">
      <c r="A9" s="1" t="s">
        <v>23</v>
      </c>
      <c r="B9" s="1">
        <v>1951.0</v>
      </c>
      <c r="C9" s="1">
        <v>4.0</v>
      </c>
      <c r="D9" s="3">
        <v>21.8</v>
      </c>
      <c r="E9" s="4">
        <f t="shared" si="1"/>
        <v>87.2</v>
      </c>
      <c r="F9" s="9"/>
      <c r="G9" s="10"/>
      <c r="H9" s="9"/>
      <c r="I9" s="10"/>
      <c r="J9" s="9"/>
      <c r="K9" s="10"/>
      <c r="L9" s="2">
        <v>532.8</v>
      </c>
      <c r="M9" s="1">
        <v>1.78</v>
      </c>
      <c r="N9" s="2"/>
      <c r="O9" s="1"/>
      <c r="P9" s="2">
        <v>1.76</v>
      </c>
    </row>
    <row r="10">
      <c r="A10" s="1" t="s">
        <v>24</v>
      </c>
      <c r="B10" s="1">
        <v>1951.0</v>
      </c>
      <c r="C10" s="1">
        <v>2.0</v>
      </c>
      <c r="D10" s="3">
        <v>31.9</v>
      </c>
      <c r="E10" s="4">
        <f t="shared" si="1"/>
        <v>63.8</v>
      </c>
      <c r="F10" s="6">
        <v>454.3</v>
      </c>
      <c r="G10" s="7">
        <v>1.32</v>
      </c>
      <c r="H10" s="2">
        <v>488.3</v>
      </c>
      <c r="I10" s="1">
        <v>1.48</v>
      </c>
      <c r="J10" s="2">
        <v>506.9</v>
      </c>
      <c r="K10" s="1">
        <v>1.64</v>
      </c>
      <c r="L10" s="2">
        <v>514.4</v>
      </c>
      <c r="M10" s="1">
        <v>1.72</v>
      </c>
      <c r="N10" s="2">
        <v>512.1</v>
      </c>
      <c r="O10" s="1">
        <v>1.78</v>
      </c>
      <c r="P10" s="2">
        <v>2.0</v>
      </c>
    </row>
    <row r="11">
      <c r="A11" s="1" t="s">
        <v>25</v>
      </c>
      <c r="B11" s="1">
        <v>1951.0</v>
      </c>
      <c r="C11" s="1">
        <v>1.0</v>
      </c>
      <c r="D11" s="3">
        <v>64.5</v>
      </c>
      <c r="E11" s="4">
        <f t="shared" si="1"/>
        <v>64.5</v>
      </c>
      <c r="F11" s="6">
        <v>449.1</v>
      </c>
      <c r="G11" s="7">
        <v>1.33</v>
      </c>
      <c r="H11" s="6">
        <v>493.3</v>
      </c>
      <c r="I11" s="7">
        <v>1.51</v>
      </c>
      <c r="J11" s="8">
        <v>513.1</v>
      </c>
      <c r="K11" s="11">
        <v>1.68</v>
      </c>
      <c r="L11" s="2">
        <v>515.2</v>
      </c>
      <c r="M11" s="1">
        <v>1.73</v>
      </c>
      <c r="N11" s="2">
        <v>504.7</v>
      </c>
      <c r="O11" s="1">
        <v>1.74</v>
      </c>
      <c r="P11" s="2">
        <v>2.01</v>
      </c>
    </row>
    <row r="12">
      <c r="A12" s="1" t="s">
        <v>26</v>
      </c>
      <c r="B12" s="1">
        <v>1951.0</v>
      </c>
      <c r="C12" s="1">
        <v>2.0</v>
      </c>
      <c r="D12" s="3">
        <v>33.4</v>
      </c>
      <c r="E12" s="4">
        <f t="shared" si="1"/>
        <v>66.8</v>
      </c>
      <c r="F12" s="6">
        <v>466.6</v>
      </c>
      <c r="G12" s="7">
        <v>1.38</v>
      </c>
      <c r="H12" s="2">
        <v>467.3</v>
      </c>
      <c r="I12" s="1">
        <v>1.43</v>
      </c>
      <c r="J12" s="2">
        <v>474.6</v>
      </c>
      <c r="K12" s="1">
        <v>1.55</v>
      </c>
      <c r="L12" s="2">
        <v>473.1</v>
      </c>
      <c r="M12" s="1">
        <v>1.59</v>
      </c>
      <c r="N12" s="2">
        <v>456.9</v>
      </c>
      <c r="O12" s="1">
        <v>1.57</v>
      </c>
      <c r="P12" s="2">
        <v>2.05</v>
      </c>
    </row>
    <row r="13">
      <c r="A13" s="1" t="s">
        <v>27</v>
      </c>
      <c r="B13" s="1">
        <v>1952.0</v>
      </c>
      <c r="C13" s="1">
        <v>3.0</v>
      </c>
      <c r="D13" s="3">
        <v>26.47</v>
      </c>
      <c r="E13" s="4">
        <f t="shared" si="1"/>
        <v>79.41</v>
      </c>
      <c r="F13" s="6">
        <v>423.4</v>
      </c>
      <c r="G13" s="7">
        <v>1.26</v>
      </c>
      <c r="H13" s="6">
        <v>451.3</v>
      </c>
      <c r="I13" s="7">
        <v>1.39</v>
      </c>
      <c r="J13" s="6">
        <v>475.5</v>
      </c>
      <c r="K13" s="7">
        <v>1.56</v>
      </c>
      <c r="L13" s="6">
        <v>490.6</v>
      </c>
      <c r="M13" s="7">
        <v>1.64</v>
      </c>
      <c r="N13" s="6">
        <v>497.7</v>
      </c>
      <c r="O13" s="7">
        <v>1.71</v>
      </c>
      <c r="P13" s="2">
        <v>1.62</v>
      </c>
    </row>
    <row r="14">
      <c r="A14" s="5" t="s">
        <v>28</v>
      </c>
      <c r="B14" s="1">
        <v>1952.0</v>
      </c>
      <c r="C14" s="1">
        <v>2.0</v>
      </c>
      <c r="D14" s="3">
        <v>39.32</v>
      </c>
      <c r="E14" s="4">
        <f t="shared" si="1"/>
        <v>78.64</v>
      </c>
      <c r="F14" s="12">
        <v>328.3</v>
      </c>
      <c r="G14" s="5">
        <v>0.95</v>
      </c>
      <c r="H14" s="12">
        <v>400.6</v>
      </c>
      <c r="I14" s="5">
        <v>1.21</v>
      </c>
      <c r="J14" s="8">
        <v>440.1</v>
      </c>
      <c r="K14" s="11">
        <v>1.42</v>
      </c>
      <c r="L14" s="2">
        <v>436.0</v>
      </c>
      <c r="M14" s="1">
        <v>1.46</v>
      </c>
      <c r="N14" s="2">
        <v>422.2</v>
      </c>
      <c r="O14" s="1">
        <v>1.47</v>
      </c>
      <c r="P14" s="2">
        <v>1.99</v>
      </c>
    </row>
    <row r="15">
      <c r="A15" s="1" t="s">
        <v>29</v>
      </c>
      <c r="B15" s="1">
        <v>1952.0</v>
      </c>
      <c r="C15" s="1"/>
      <c r="D15" s="3"/>
      <c r="E15" s="4"/>
      <c r="F15" s="2"/>
      <c r="G15" s="1"/>
      <c r="H15" s="2"/>
      <c r="I15" s="1"/>
      <c r="J15" s="8"/>
      <c r="K15" s="11"/>
      <c r="L15" s="2"/>
      <c r="M15" s="1"/>
      <c r="N15" s="2"/>
      <c r="O15" s="1"/>
      <c r="P15" s="2">
        <v>2.18</v>
      </c>
    </row>
    <row r="16">
      <c r="A16" s="1" t="s">
        <v>30</v>
      </c>
      <c r="B16" s="1">
        <v>1953.0</v>
      </c>
      <c r="C16" s="1">
        <v>3.0</v>
      </c>
      <c r="D16" s="3">
        <v>32.03</v>
      </c>
      <c r="E16" s="4">
        <f t="shared" ref="E16:E20" si="2">C16*D16</f>
        <v>96.09</v>
      </c>
      <c r="F16" s="6">
        <v>412.0</v>
      </c>
      <c r="G16" s="7">
        <v>1.21</v>
      </c>
      <c r="H16" s="9"/>
      <c r="I16" s="10"/>
      <c r="J16" s="9"/>
      <c r="K16" s="10"/>
      <c r="L16" s="6">
        <v>488.3</v>
      </c>
      <c r="M16" s="7">
        <v>1.64</v>
      </c>
      <c r="N16" s="9"/>
      <c r="O16" s="10"/>
      <c r="P16" s="2">
        <v>1.84</v>
      </c>
    </row>
    <row r="17">
      <c r="A17" s="1" t="s">
        <v>31</v>
      </c>
      <c r="B17" s="1">
        <v>1953.0</v>
      </c>
      <c r="C17" s="1">
        <v>2.0</v>
      </c>
      <c r="D17" s="3">
        <v>36.9</v>
      </c>
      <c r="E17" s="4">
        <f t="shared" si="2"/>
        <v>73.8</v>
      </c>
      <c r="F17" s="8">
        <v>477.6</v>
      </c>
      <c r="G17" s="11">
        <v>1.38</v>
      </c>
      <c r="H17" s="8">
        <v>465.5</v>
      </c>
      <c r="I17" s="11">
        <v>1.41</v>
      </c>
      <c r="J17" s="8">
        <v>477.7</v>
      </c>
      <c r="K17" s="11">
        <v>1.55</v>
      </c>
      <c r="L17" s="8">
        <v>480.4</v>
      </c>
      <c r="M17" s="11">
        <v>1.61</v>
      </c>
      <c r="N17" s="8">
        <v>473.2</v>
      </c>
      <c r="O17" s="11">
        <v>1.65</v>
      </c>
      <c r="P17" s="2">
        <v>2.2</v>
      </c>
    </row>
    <row r="18">
      <c r="A18" s="1" t="s">
        <v>32</v>
      </c>
      <c r="B18" s="1">
        <v>1954.0</v>
      </c>
      <c r="C18" s="1">
        <v>3.0</v>
      </c>
      <c r="D18" s="3">
        <v>29.42</v>
      </c>
      <c r="E18" s="4">
        <f t="shared" si="2"/>
        <v>88.26</v>
      </c>
      <c r="F18" s="8">
        <v>527.7</v>
      </c>
      <c r="G18" s="11">
        <v>1.56</v>
      </c>
      <c r="H18" s="8">
        <v>533.6</v>
      </c>
      <c r="I18" s="11">
        <v>1.64</v>
      </c>
      <c r="J18" s="8">
        <v>541.2</v>
      </c>
      <c r="K18" s="11">
        <v>1.77</v>
      </c>
      <c r="L18" s="8">
        <v>540.5</v>
      </c>
      <c r="M18" s="11">
        <v>1.81</v>
      </c>
      <c r="N18" s="8">
        <v>529.5</v>
      </c>
      <c r="O18" s="11">
        <v>1.82</v>
      </c>
      <c r="P18" s="2">
        <v>1.99</v>
      </c>
    </row>
    <row r="19">
      <c r="A19" s="1" t="s">
        <v>33</v>
      </c>
      <c r="B19" s="1">
        <v>1954.0</v>
      </c>
      <c r="C19" s="1">
        <v>2.0</v>
      </c>
      <c r="D19" s="3">
        <v>42.3</v>
      </c>
      <c r="E19" s="4">
        <f t="shared" si="2"/>
        <v>84.6</v>
      </c>
      <c r="F19" s="6">
        <v>563.8</v>
      </c>
      <c r="G19" s="7">
        <v>1.63</v>
      </c>
      <c r="H19" s="9">
        <v>595.2</v>
      </c>
      <c r="I19" s="10">
        <v>1.8</v>
      </c>
      <c r="J19" s="9">
        <v>612.3</v>
      </c>
      <c r="K19" s="10">
        <v>1.98</v>
      </c>
      <c r="L19" s="9">
        <v>619.9</v>
      </c>
      <c r="M19" s="10">
        <v>2.07</v>
      </c>
      <c r="N19" s="9">
        <v>620.4</v>
      </c>
      <c r="O19" s="10">
        <v>2.16</v>
      </c>
      <c r="P19" s="2">
        <v>2.42</v>
      </c>
    </row>
    <row r="20">
      <c r="A20" s="1" t="s">
        <v>34</v>
      </c>
      <c r="B20" s="1">
        <v>1954.0</v>
      </c>
      <c r="C20" s="1">
        <v>1.0</v>
      </c>
      <c r="D20" s="3">
        <v>75.4</v>
      </c>
      <c r="E20" s="4">
        <f t="shared" si="2"/>
        <v>75.4</v>
      </c>
      <c r="F20" s="2">
        <v>572.0</v>
      </c>
      <c r="G20" s="1">
        <v>1.69</v>
      </c>
      <c r="H20" s="2">
        <v>580.6</v>
      </c>
      <c r="I20" s="1">
        <v>1.78</v>
      </c>
      <c r="J20" s="2">
        <v>596.1</v>
      </c>
      <c r="K20" s="1">
        <v>1.95</v>
      </c>
      <c r="L20" s="2">
        <v>598.8</v>
      </c>
      <c r="M20" s="1">
        <v>2.01</v>
      </c>
      <c r="N20" s="2">
        <v>590.4</v>
      </c>
      <c r="O20" s="1">
        <v>2.03</v>
      </c>
      <c r="P20" s="2">
        <v>2.45</v>
      </c>
    </row>
    <row r="21">
      <c r="A21" s="1" t="s">
        <v>35</v>
      </c>
      <c r="B21" s="1">
        <v>1955.0</v>
      </c>
      <c r="C21" s="1"/>
      <c r="D21" s="3"/>
      <c r="E21" s="4"/>
      <c r="F21" s="2"/>
      <c r="G21" s="1"/>
      <c r="H21" s="2"/>
      <c r="I21" s="1"/>
      <c r="J21" s="8"/>
      <c r="K21" s="11"/>
      <c r="L21" s="2"/>
      <c r="M21" s="1"/>
      <c r="N21" s="2"/>
      <c r="O21" s="1"/>
      <c r="P21" s="2">
        <v>2.44</v>
      </c>
    </row>
    <row r="22">
      <c r="A22" s="1" t="s">
        <v>36</v>
      </c>
      <c r="B22" s="1">
        <v>1955.0</v>
      </c>
      <c r="C22" s="1">
        <v>2.0</v>
      </c>
      <c r="D22" s="3">
        <v>48.9</v>
      </c>
      <c r="E22" s="4">
        <f t="shared" ref="E22:E26" si="3">C22*D22</f>
        <v>97.8</v>
      </c>
      <c r="F22" s="8">
        <v>507.6</v>
      </c>
      <c r="G22" s="11">
        <v>1.47</v>
      </c>
      <c r="H22" s="8">
        <v>516.9</v>
      </c>
      <c r="I22" s="11">
        <v>1.56</v>
      </c>
      <c r="J22" s="8">
        <v>528.4</v>
      </c>
      <c r="K22" s="11">
        <v>1.71</v>
      </c>
      <c r="L22" s="8">
        <v>531.3</v>
      </c>
      <c r="M22" s="11">
        <v>1.78</v>
      </c>
      <c r="N22" s="8">
        <v>528.0</v>
      </c>
      <c r="O22" s="11">
        <v>1.84</v>
      </c>
      <c r="P22" s="2">
        <v>2.46</v>
      </c>
    </row>
    <row r="23">
      <c r="A23" s="1" t="s">
        <v>37</v>
      </c>
      <c r="B23" s="1">
        <v>1955.0</v>
      </c>
      <c r="C23" s="1">
        <v>1.0</v>
      </c>
      <c r="D23" s="3">
        <v>88.8</v>
      </c>
      <c r="E23" s="4">
        <f t="shared" si="3"/>
        <v>88.8</v>
      </c>
      <c r="F23" s="2">
        <v>554.5</v>
      </c>
      <c r="G23" s="1">
        <v>1.61</v>
      </c>
      <c r="H23" s="2">
        <v>568.9</v>
      </c>
      <c r="I23" s="1">
        <v>1.72</v>
      </c>
      <c r="J23" s="2">
        <v>589.5</v>
      </c>
      <c r="K23" s="1">
        <v>1.91</v>
      </c>
      <c r="L23" s="2">
        <v>598.2</v>
      </c>
      <c r="M23" s="1">
        <v>2.0</v>
      </c>
      <c r="N23" s="2">
        <v>600.1</v>
      </c>
      <c r="O23" s="1">
        <v>2.09</v>
      </c>
      <c r="P23" s="2">
        <v>2.48</v>
      </c>
    </row>
    <row r="24">
      <c r="A24" s="1" t="s">
        <v>38</v>
      </c>
      <c r="B24" s="1">
        <v>1956.0</v>
      </c>
      <c r="C24" s="1">
        <v>1.0</v>
      </c>
      <c r="D24" s="3">
        <v>109.0</v>
      </c>
      <c r="E24" s="4">
        <f t="shared" si="3"/>
        <v>109</v>
      </c>
      <c r="F24" s="2">
        <v>591.9</v>
      </c>
      <c r="G24" s="1">
        <v>1.75</v>
      </c>
      <c r="H24" s="2">
        <v>604.8</v>
      </c>
      <c r="I24" s="1">
        <v>1.85</v>
      </c>
      <c r="J24" s="2">
        <v>625.2</v>
      </c>
      <c r="K24" s="1">
        <v>2.04</v>
      </c>
      <c r="L24" s="2">
        <v>629.1</v>
      </c>
      <c r="M24" s="1">
        <v>2.1</v>
      </c>
      <c r="N24" s="2">
        <v>626.2</v>
      </c>
      <c r="O24" s="1">
        <v>2.16</v>
      </c>
      <c r="P24" s="2">
        <v>2.65</v>
      </c>
    </row>
    <row r="25">
      <c r="A25" s="1" t="s">
        <v>39</v>
      </c>
      <c r="B25" s="1">
        <v>1957.0</v>
      </c>
      <c r="C25" s="1">
        <v>1.0</v>
      </c>
      <c r="D25" s="3">
        <v>66.72</v>
      </c>
      <c r="E25" s="4">
        <f t="shared" si="3"/>
        <v>66.72</v>
      </c>
      <c r="F25" s="2"/>
      <c r="G25" s="1"/>
      <c r="H25" s="2"/>
      <c r="I25" s="1"/>
      <c r="J25" s="2"/>
      <c r="K25" s="1"/>
      <c r="L25" s="2">
        <v>578.1</v>
      </c>
      <c r="M25" s="1">
        <v>1.93</v>
      </c>
      <c r="N25" s="2"/>
      <c r="O25" s="1"/>
      <c r="P25" s="2">
        <v>2.4</v>
      </c>
    </row>
    <row r="26">
      <c r="A26" s="1" t="s">
        <v>40</v>
      </c>
      <c r="B26" s="1">
        <v>1957.0</v>
      </c>
      <c r="C26" s="1">
        <v>2.0</v>
      </c>
      <c r="D26" s="3">
        <v>36.9</v>
      </c>
      <c r="E26" s="4">
        <f t="shared" si="3"/>
        <v>73.8</v>
      </c>
      <c r="F26" s="2">
        <v>508.1</v>
      </c>
      <c r="G26" s="1">
        <v>1.47</v>
      </c>
      <c r="H26" s="2">
        <v>520.8</v>
      </c>
      <c r="I26" s="1">
        <v>1.57</v>
      </c>
      <c r="J26" s="2">
        <v>539.2</v>
      </c>
      <c r="K26" s="1">
        <v>1.74</v>
      </c>
      <c r="L26" s="2">
        <v>545.5</v>
      </c>
      <c r="M26" s="1">
        <v>1.82</v>
      </c>
      <c r="N26" s="2">
        <v>545.4</v>
      </c>
      <c r="O26" s="1">
        <v>1.9</v>
      </c>
      <c r="P26" s="2">
        <v>2.4</v>
      </c>
    </row>
    <row r="27">
      <c r="A27" s="1" t="s">
        <v>41</v>
      </c>
      <c r="B27" s="1">
        <v>1957.0</v>
      </c>
      <c r="C27" s="1"/>
      <c r="D27" s="3"/>
      <c r="E27" s="4"/>
      <c r="F27" s="2"/>
      <c r="G27" s="1"/>
      <c r="H27" s="2"/>
      <c r="I27" s="1"/>
      <c r="J27" s="8"/>
      <c r="K27" s="11"/>
      <c r="L27" s="2"/>
      <c r="M27" s="1"/>
      <c r="N27" s="2"/>
      <c r="O27" s="1"/>
      <c r="P27" s="2">
        <v>2.48</v>
      </c>
    </row>
    <row r="28">
      <c r="A28" s="1" t="s">
        <v>42</v>
      </c>
      <c r="B28" s="1">
        <v>1957.0</v>
      </c>
      <c r="C28" s="1"/>
      <c r="D28" s="3"/>
      <c r="E28" s="4"/>
      <c r="F28" s="2"/>
      <c r="G28" s="1"/>
      <c r="H28" s="2"/>
      <c r="I28" s="1"/>
      <c r="J28" s="8"/>
      <c r="K28" s="11"/>
      <c r="L28" s="2"/>
      <c r="M28" s="1"/>
      <c r="N28" s="2"/>
      <c r="O28" s="1"/>
      <c r="P28" s="2">
        <v>2.48</v>
      </c>
    </row>
    <row r="29">
      <c r="A29" s="1" t="s">
        <v>43</v>
      </c>
      <c r="B29" s="1">
        <v>1957.0</v>
      </c>
      <c r="C29" s="1"/>
      <c r="D29" s="3"/>
      <c r="E29" s="4"/>
      <c r="F29" s="8"/>
      <c r="G29" s="11"/>
      <c r="H29" s="8"/>
      <c r="I29" s="11"/>
      <c r="J29" s="8"/>
      <c r="K29" s="11"/>
      <c r="L29" s="8"/>
      <c r="M29" s="11"/>
      <c r="N29" s="8"/>
      <c r="O29" s="11"/>
      <c r="P29" s="2">
        <v>2.57</v>
      </c>
    </row>
    <row r="30">
      <c r="A30" s="1" t="s">
        <v>44</v>
      </c>
      <c r="B30" s="1">
        <v>1957.0</v>
      </c>
      <c r="C30" s="1"/>
      <c r="D30" s="3"/>
      <c r="E30" s="4"/>
      <c r="F30" s="2"/>
      <c r="G30" s="1"/>
      <c r="H30" s="2"/>
      <c r="I30" s="1"/>
      <c r="J30" s="2"/>
      <c r="K30" s="1"/>
      <c r="L30" s="2"/>
      <c r="M30" s="1"/>
      <c r="N30" s="2"/>
      <c r="O30" s="1"/>
      <c r="P30" s="2">
        <v>2.59</v>
      </c>
    </row>
    <row r="31">
      <c r="A31" s="1" t="s">
        <v>45</v>
      </c>
      <c r="B31" s="1">
        <v>1958.0</v>
      </c>
      <c r="C31" s="1"/>
      <c r="D31" s="3"/>
      <c r="E31" s="4"/>
      <c r="F31" s="2"/>
      <c r="G31" s="1"/>
      <c r="H31" s="2"/>
      <c r="I31" s="1"/>
      <c r="J31" s="2"/>
      <c r="K31" s="1"/>
      <c r="L31" s="2"/>
      <c r="M31" s="1"/>
      <c r="N31" s="2"/>
      <c r="O31" s="1"/>
      <c r="P31" s="2">
        <v>2.34</v>
      </c>
    </row>
    <row r="32">
      <c r="A32" s="1" t="s">
        <v>46</v>
      </c>
      <c r="B32" s="1">
        <v>1958.0</v>
      </c>
      <c r="C32" s="1">
        <v>1.0</v>
      </c>
      <c r="D32" s="3">
        <v>71.84</v>
      </c>
      <c r="E32" s="4">
        <f t="shared" ref="E32:E34" si="4">C32*D32</f>
        <v>71.84</v>
      </c>
      <c r="F32" s="2"/>
      <c r="G32" s="1"/>
      <c r="H32" s="2"/>
      <c r="I32" s="1"/>
      <c r="J32" s="2"/>
      <c r="K32" s="1"/>
      <c r="L32" s="2">
        <v>602.3</v>
      </c>
      <c r="M32" s="1">
        <v>2.01</v>
      </c>
      <c r="N32" s="2"/>
      <c r="O32" s="1"/>
      <c r="P32" s="2">
        <v>2.36</v>
      </c>
    </row>
    <row r="33">
      <c r="A33" s="1" t="s">
        <v>47</v>
      </c>
      <c r="B33" s="1">
        <v>1958.0</v>
      </c>
      <c r="C33" s="1">
        <v>1.0</v>
      </c>
      <c r="D33" s="3">
        <v>111.2</v>
      </c>
      <c r="E33" s="4">
        <f t="shared" si="4"/>
        <v>111.2</v>
      </c>
      <c r="F33" s="2"/>
      <c r="G33" s="1"/>
      <c r="H33" s="2"/>
      <c r="I33" s="1"/>
      <c r="J33" s="2"/>
      <c r="K33" s="1"/>
      <c r="L33" s="2">
        <v>660.9</v>
      </c>
      <c r="M33" s="1">
        <v>2.21</v>
      </c>
      <c r="N33" s="2"/>
      <c r="O33" s="1"/>
      <c r="P33" s="2">
        <v>2.65</v>
      </c>
    </row>
    <row r="34">
      <c r="A34" s="1" t="s">
        <v>48</v>
      </c>
      <c r="B34" s="1">
        <v>1958.0</v>
      </c>
      <c r="C34" s="1">
        <v>1.0</v>
      </c>
      <c r="D34" s="3">
        <v>131.2</v>
      </c>
      <c r="E34" s="4">
        <f t="shared" si="4"/>
        <v>131.2</v>
      </c>
      <c r="F34" s="2"/>
      <c r="G34" s="1"/>
      <c r="H34" s="2"/>
      <c r="I34" s="1"/>
      <c r="J34" s="2"/>
      <c r="K34" s="1"/>
      <c r="L34" s="2">
        <v>725.7</v>
      </c>
      <c r="M34" s="1">
        <v>2.43</v>
      </c>
      <c r="N34" s="2"/>
      <c r="O34" s="1"/>
      <c r="P34" s="2">
        <v>2.77</v>
      </c>
    </row>
    <row r="35">
      <c r="A35" s="1" t="s">
        <v>49</v>
      </c>
      <c r="B35" s="1">
        <v>1959.0</v>
      </c>
      <c r="C35" s="1"/>
      <c r="D35" s="3"/>
      <c r="E35" s="4"/>
      <c r="F35" s="2"/>
      <c r="G35" s="1"/>
      <c r="H35" s="2"/>
      <c r="I35" s="1"/>
      <c r="J35" s="2"/>
      <c r="K35" s="1"/>
      <c r="L35" s="2"/>
      <c r="M35" s="1"/>
      <c r="N35" s="2"/>
      <c r="O35" s="1"/>
      <c r="P35" s="2">
        <v>2.12</v>
      </c>
    </row>
    <row r="36">
      <c r="A36" s="1" t="s">
        <v>50</v>
      </c>
      <c r="B36" s="1">
        <v>1959.0</v>
      </c>
      <c r="C36" s="1"/>
      <c r="D36" s="3"/>
      <c r="E36" s="4"/>
      <c r="F36" s="2"/>
      <c r="G36" s="1"/>
      <c r="H36" s="2"/>
      <c r="I36" s="1"/>
      <c r="J36" s="2"/>
      <c r="K36" s="1"/>
      <c r="L36" s="2"/>
      <c r="M36" s="1"/>
      <c r="N36" s="2"/>
      <c r="O36" s="1"/>
      <c r="P36" s="2">
        <v>2.27</v>
      </c>
    </row>
    <row r="37">
      <c r="A37" s="1" t="s">
        <v>51</v>
      </c>
      <c r="B37" s="1">
        <v>1959.0</v>
      </c>
      <c r="C37" s="1"/>
      <c r="D37" s="3"/>
      <c r="E37" s="4"/>
      <c r="F37" s="2"/>
      <c r="G37" s="1"/>
      <c r="H37" s="2"/>
      <c r="I37" s="1"/>
      <c r="J37" s="2"/>
      <c r="K37" s="1"/>
      <c r="L37" s="2"/>
      <c r="M37" s="1"/>
      <c r="N37" s="2"/>
      <c r="O37" s="1"/>
      <c r="P37" s="2">
        <v>2.54</v>
      </c>
    </row>
    <row r="38">
      <c r="A38" s="1" t="s">
        <v>52</v>
      </c>
      <c r="B38" s="1">
        <v>1959.0</v>
      </c>
      <c r="C38" s="1"/>
      <c r="D38" s="3"/>
      <c r="E38" s="4"/>
      <c r="F38" s="8"/>
      <c r="G38" s="11"/>
      <c r="H38" s="8"/>
      <c r="I38" s="11"/>
      <c r="J38" s="8"/>
      <c r="K38" s="11"/>
      <c r="L38" s="8"/>
      <c r="M38" s="11"/>
      <c r="N38" s="8"/>
      <c r="O38" s="11"/>
      <c r="P38" s="2">
        <v>2.62</v>
      </c>
    </row>
    <row r="39">
      <c r="A39" s="1" t="s">
        <v>53</v>
      </c>
      <c r="B39" s="1">
        <v>1959.0</v>
      </c>
      <c r="C39" s="1">
        <v>1.0</v>
      </c>
      <c r="D39" s="3">
        <v>94.1</v>
      </c>
      <c r="E39" s="4">
        <f t="shared" ref="E39:E40" si="5">C39*D39</f>
        <v>94.1</v>
      </c>
      <c r="F39" s="2">
        <v>595.8</v>
      </c>
      <c r="G39" s="1">
        <v>1.73</v>
      </c>
      <c r="H39" s="2">
        <v>608.1</v>
      </c>
      <c r="I39" s="1">
        <v>1.84</v>
      </c>
      <c r="J39" s="2">
        <v>628.4</v>
      </c>
      <c r="K39" s="1">
        <v>2.03</v>
      </c>
      <c r="L39" s="2">
        <v>636.2</v>
      </c>
      <c r="M39" s="1">
        <v>2.13</v>
      </c>
      <c r="N39" s="2">
        <v>636.4</v>
      </c>
      <c r="O39" s="1">
        <v>2.21</v>
      </c>
      <c r="P39" s="2">
        <v>2.75</v>
      </c>
    </row>
    <row r="40">
      <c r="A40" s="1" t="s">
        <v>54</v>
      </c>
      <c r="B40" s="1">
        <v>1959.0</v>
      </c>
      <c r="C40" s="1">
        <v>1.0</v>
      </c>
      <c r="D40" s="3">
        <v>60.1</v>
      </c>
      <c r="E40" s="4">
        <f t="shared" si="5"/>
        <v>60.1</v>
      </c>
      <c r="F40" s="2">
        <v>678.7</v>
      </c>
      <c r="G40" s="1">
        <v>2.0</v>
      </c>
      <c r="H40" s="2">
        <v>702.1</v>
      </c>
      <c r="I40" s="1">
        <v>2.15</v>
      </c>
      <c r="J40" s="2">
        <v>702.7</v>
      </c>
      <c r="K40" s="1">
        <v>2.3</v>
      </c>
      <c r="L40" s="2">
        <v>699.7</v>
      </c>
      <c r="M40" s="1">
        <v>2.34</v>
      </c>
      <c r="N40" s="2">
        <v>685.1</v>
      </c>
      <c r="O40" s="1">
        <v>2.36</v>
      </c>
      <c r="P40" s="2">
        <v>3.3</v>
      </c>
    </row>
    <row r="41">
      <c r="A41" s="1" t="s">
        <v>55</v>
      </c>
      <c r="B41" s="1">
        <v>1960.0</v>
      </c>
      <c r="C41" s="1"/>
      <c r="D41" s="3"/>
      <c r="E41" s="4"/>
      <c r="F41" s="2"/>
      <c r="G41" s="1"/>
      <c r="H41" s="2"/>
      <c r="I41" s="1"/>
      <c r="J41" s="2"/>
      <c r="K41" s="1"/>
      <c r="L41" s="2"/>
      <c r="M41" s="1"/>
      <c r="N41" s="2"/>
      <c r="O41" s="1"/>
      <c r="P41" s="2">
        <v>2.4</v>
      </c>
    </row>
    <row r="42">
      <c r="A42" s="1" t="s">
        <v>56</v>
      </c>
      <c r="B42" s="1">
        <v>1960.0</v>
      </c>
      <c r="C42" s="1"/>
      <c r="D42" s="3"/>
      <c r="E42" s="4"/>
      <c r="F42" s="2"/>
      <c r="G42" s="1"/>
      <c r="H42" s="2"/>
      <c r="I42" s="1"/>
      <c r="J42" s="2"/>
      <c r="K42" s="1"/>
      <c r="L42" s="2"/>
      <c r="M42" s="1"/>
      <c r="N42" s="2"/>
      <c r="O42" s="1"/>
      <c r="P42" s="2">
        <v>2.44</v>
      </c>
    </row>
    <row r="43">
      <c r="A43" s="1" t="s">
        <v>57</v>
      </c>
      <c r="B43" s="1">
        <v>1960.0</v>
      </c>
      <c r="C43" s="1"/>
      <c r="D43" s="3"/>
      <c r="E43" s="4"/>
      <c r="F43" s="2"/>
      <c r="G43" s="1"/>
      <c r="H43" s="2"/>
      <c r="I43" s="1"/>
      <c r="J43" s="2"/>
      <c r="K43" s="1"/>
      <c r="L43" s="2"/>
      <c r="M43" s="1"/>
      <c r="N43" s="2"/>
      <c r="O43" s="1"/>
      <c r="P43" s="2">
        <v>2.49</v>
      </c>
    </row>
    <row r="44">
      <c r="A44" s="1" t="s">
        <v>58</v>
      </c>
      <c r="B44" s="1">
        <v>1960.0</v>
      </c>
      <c r="C44" s="1">
        <v>1.0</v>
      </c>
      <c r="D44" s="3">
        <v>83.2</v>
      </c>
      <c r="E44" s="4">
        <f t="shared" ref="E44:E46" si="6">C44*D44</f>
        <v>83.2</v>
      </c>
      <c r="F44" s="8">
        <v>597.6</v>
      </c>
      <c r="G44" s="11">
        <v>1.73</v>
      </c>
      <c r="H44" s="8">
        <v>608.0</v>
      </c>
      <c r="I44" s="11">
        <v>1.84</v>
      </c>
      <c r="J44" s="8">
        <v>626.9</v>
      </c>
      <c r="K44" s="11">
        <v>2.03</v>
      </c>
      <c r="L44" s="8">
        <v>635.2</v>
      </c>
      <c r="M44" s="11">
        <v>2.12</v>
      </c>
      <c r="N44" s="8">
        <v>633.4</v>
      </c>
      <c r="O44" s="11">
        <v>2.2</v>
      </c>
      <c r="P44" s="2">
        <v>2.5</v>
      </c>
    </row>
    <row r="45">
      <c r="A45" s="1" t="s">
        <v>59</v>
      </c>
      <c r="B45" s="1">
        <v>1960.0</v>
      </c>
      <c r="C45" s="1">
        <v>1.0</v>
      </c>
      <c r="D45" s="3">
        <v>60.8</v>
      </c>
      <c r="E45" s="4">
        <f t="shared" si="6"/>
        <v>60.8</v>
      </c>
      <c r="F45" s="2">
        <v>575.7</v>
      </c>
      <c r="G45" s="1">
        <v>1.7</v>
      </c>
      <c r="H45" s="2">
        <v>584.7</v>
      </c>
      <c r="I45" s="1">
        <v>1.79</v>
      </c>
      <c r="J45" s="2">
        <v>599.6</v>
      </c>
      <c r="K45" s="1">
        <v>1.96</v>
      </c>
      <c r="L45" s="2">
        <v>602.8</v>
      </c>
      <c r="M45" s="1">
        <v>2.02</v>
      </c>
      <c r="N45" s="2">
        <v>595.7</v>
      </c>
      <c r="O45" s="1">
        <v>2.05</v>
      </c>
      <c r="P45" s="2">
        <v>2.55</v>
      </c>
    </row>
    <row r="46">
      <c r="A46" s="1" t="s">
        <v>60</v>
      </c>
      <c r="B46" s="1">
        <v>1960.0</v>
      </c>
      <c r="C46" s="1">
        <v>1.0</v>
      </c>
      <c r="D46" s="3">
        <v>63.9</v>
      </c>
      <c r="E46" s="4">
        <f t="shared" si="6"/>
        <v>63.9</v>
      </c>
      <c r="F46" s="2">
        <v>539.7</v>
      </c>
      <c r="G46" s="1">
        <v>1.59</v>
      </c>
      <c r="H46" s="2">
        <v>549.4</v>
      </c>
      <c r="I46" s="1">
        <v>1.69</v>
      </c>
      <c r="J46" s="2">
        <v>562.8</v>
      </c>
      <c r="K46" s="1">
        <v>1.84</v>
      </c>
      <c r="L46" s="2">
        <v>565.4</v>
      </c>
      <c r="M46" s="1">
        <v>1.89</v>
      </c>
      <c r="N46" s="2">
        <v>558.7</v>
      </c>
      <c r="O46" s="1">
        <v>1.9</v>
      </c>
      <c r="P46" s="2">
        <v>2.6</v>
      </c>
    </row>
    <row r="47">
      <c r="A47" s="1" t="s">
        <v>61</v>
      </c>
      <c r="B47" s="1">
        <v>1960.0</v>
      </c>
      <c r="C47" s="1"/>
      <c r="D47" s="3"/>
      <c r="E47" s="4"/>
      <c r="F47" s="8"/>
      <c r="G47" s="11"/>
      <c r="H47" s="8"/>
      <c r="I47" s="11"/>
      <c r="J47" s="8"/>
      <c r="K47" s="11"/>
      <c r="L47" s="8"/>
      <c r="M47" s="11"/>
      <c r="N47" s="8"/>
      <c r="O47" s="11"/>
      <c r="P47" s="2">
        <v>2.74</v>
      </c>
    </row>
    <row r="48">
      <c r="A48" s="1" t="s">
        <v>62</v>
      </c>
      <c r="B48" s="1">
        <v>1962.0</v>
      </c>
      <c r="C48" s="1">
        <v>1.0</v>
      </c>
      <c r="D48" s="3">
        <v>75.62</v>
      </c>
      <c r="E48" s="4">
        <f>C48*D48</f>
        <v>75.62</v>
      </c>
      <c r="F48" s="2"/>
      <c r="G48" s="1"/>
      <c r="H48" s="2"/>
      <c r="I48" s="1"/>
      <c r="J48" s="2"/>
      <c r="K48" s="1"/>
      <c r="L48" s="2">
        <v>612.1</v>
      </c>
      <c r="M48" s="1">
        <v>2.05</v>
      </c>
      <c r="N48" s="2"/>
      <c r="O48" s="1"/>
      <c r="P48" s="2">
        <v>2.46</v>
      </c>
    </row>
    <row r="49">
      <c r="A49" s="1" t="s">
        <v>63</v>
      </c>
      <c r="B49" s="1">
        <v>1963.0</v>
      </c>
      <c r="C49" s="1"/>
      <c r="D49" s="3"/>
      <c r="E49" s="4"/>
      <c r="F49" s="2"/>
      <c r="G49" s="1"/>
      <c r="H49" s="2"/>
      <c r="I49" s="1"/>
      <c r="J49" s="2"/>
      <c r="K49" s="1"/>
      <c r="L49" s="2"/>
      <c r="M49" s="1"/>
      <c r="N49" s="2"/>
      <c r="O49" s="1"/>
      <c r="P49" s="2">
        <v>2.34</v>
      </c>
    </row>
    <row r="50">
      <c r="A50" s="1" t="s">
        <v>64</v>
      </c>
      <c r="B50" s="1">
        <v>1964.0</v>
      </c>
      <c r="C50" s="1"/>
      <c r="D50" s="3"/>
      <c r="E50" s="4"/>
      <c r="F50" s="2"/>
      <c r="G50" s="1"/>
      <c r="H50" s="2"/>
      <c r="I50" s="1"/>
      <c r="J50" s="2"/>
      <c r="K50" s="1"/>
      <c r="L50" s="2"/>
      <c r="M50" s="1"/>
      <c r="N50" s="2"/>
      <c r="O50" s="1"/>
      <c r="P50" s="2">
        <v>2.09</v>
      </c>
    </row>
    <row r="51">
      <c r="A51" s="1" t="s">
        <v>65</v>
      </c>
      <c r="B51" s="1">
        <v>1964.0</v>
      </c>
      <c r="C51" s="1"/>
      <c r="D51" s="3"/>
      <c r="E51" s="4"/>
      <c r="F51" s="2"/>
      <c r="G51" s="1"/>
      <c r="H51" s="2"/>
      <c r="I51" s="1"/>
      <c r="J51" s="2"/>
      <c r="K51" s="1"/>
      <c r="L51" s="2"/>
      <c r="M51" s="1"/>
      <c r="N51" s="2"/>
      <c r="O51" s="1"/>
      <c r="P51" s="2">
        <v>2.51</v>
      </c>
    </row>
    <row r="52">
      <c r="A52" s="1" t="s">
        <v>66</v>
      </c>
      <c r="B52" s="1">
        <v>1964.0</v>
      </c>
      <c r="C52" s="1"/>
      <c r="D52" s="3"/>
      <c r="E52" s="4"/>
      <c r="F52" s="2"/>
      <c r="G52" s="1"/>
      <c r="H52" s="2"/>
      <c r="I52" s="1"/>
      <c r="J52" s="2"/>
      <c r="K52" s="1"/>
      <c r="L52" s="2"/>
      <c r="M52" s="1"/>
      <c r="N52" s="2"/>
      <c r="O52" s="1"/>
      <c r="P52" s="2">
        <v>2.53</v>
      </c>
    </row>
    <row r="53">
      <c r="A53" s="1" t="s">
        <v>67</v>
      </c>
      <c r="B53" s="1">
        <v>1964.0</v>
      </c>
      <c r="C53" s="1"/>
      <c r="D53" s="3"/>
      <c r="E53" s="4"/>
      <c r="F53" s="2"/>
      <c r="G53" s="1"/>
      <c r="H53" s="2"/>
      <c r="I53" s="1"/>
      <c r="J53" s="2"/>
      <c r="K53" s="1"/>
      <c r="L53" s="2"/>
      <c r="M53" s="1"/>
      <c r="N53" s="2"/>
      <c r="O53" s="1"/>
      <c r="P53" s="2">
        <v>2.96</v>
      </c>
    </row>
    <row r="54">
      <c r="A54" s="1" t="s">
        <v>68</v>
      </c>
      <c r="B54" s="1">
        <v>1964.0</v>
      </c>
      <c r="C54" s="1"/>
      <c r="D54" s="3"/>
      <c r="E54" s="4"/>
      <c r="F54" s="2"/>
      <c r="G54" s="1"/>
      <c r="H54" s="2"/>
      <c r="I54" s="1"/>
      <c r="J54" s="2"/>
      <c r="K54" s="1"/>
      <c r="L54" s="2"/>
      <c r="M54" s="1"/>
      <c r="N54" s="2"/>
      <c r="O54" s="1"/>
      <c r="P54" s="2">
        <v>3.35</v>
      </c>
    </row>
    <row r="55">
      <c r="A55" s="1" t="s">
        <v>69</v>
      </c>
      <c r="B55" s="1">
        <v>1965.0</v>
      </c>
      <c r="C55" s="1"/>
      <c r="D55" s="3"/>
      <c r="E55" s="4"/>
      <c r="F55" s="2"/>
      <c r="G55" s="1"/>
      <c r="H55" s="2"/>
      <c r="I55" s="1"/>
      <c r="J55" s="2"/>
      <c r="K55" s="1"/>
      <c r="L55" s="2"/>
      <c r="M55" s="1"/>
      <c r="N55" s="2"/>
      <c r="O55" s="1"/>
      <c r="P55" s="2">
        <v>1.66</v>
      </c>
    </row>
    <row r="56">
      <c r="A56" s="1" t="s">
        <v>70</v>
      </c>
      <c r="B56" s="1">
        <v>1965.0</v>
      </c>
      <c r="C56" s="1"/>
      <c r="D56" s="3"/>
      <c r="E56" s="4"/>
      <c r="F56" s="2"/>
      <c r="G56" s="1"/>
      <c r="H56" s="2"/>
      <c r="I56" s="1"/>
      <c r="J56" s="2"/>
      <c r="K56" s="1"/>
      <c r="L56" s="2"/>
      <c r="M56" s="1"/>
      <c r="N56" s="2"/>
      <c r="O56" s="1"/>
      <c r="P56" s="2">
        <v>2.23</v>
      </c>
    </row>
    <row r="57">
      <c r="A57" s="1" t="s">
        <v>71</v>
      </c>
      <c r="B57" s="1">
        <v>1965.0</v>
      </c>
      <c r="C57" s="1">
        <v>1.0</v>
      </c>
      <c r="D57" s="3">
        <v>72.77</v>
      </c>
      <c r="E57" s="4">
        <f>C57*D57</f>
        <v>72.77</v>
      </c>
      <c r="F57" s="2">
        <v>588.1</v>
      </c>
      <c r="G57" s="1">
        <v>1.73</v>
      </c>
      <c r="H57" s="2">
        <v>596.9</v>
      </c>
      <c r="I57" s="1">
        <v>1.83</v>
      </c>
      <c r="J57" s="2">
        <v>611.2</v>
      </c>
      <c r="K57" s="1">
        <v>2.0</v>
      </c>
      <c r="L57" s="2">
        <v>614.9</v>
      </c>
      <c r="M57" s="1">
        <v>2.06</v>
      </c>
      <c r="N57" s="2">
        <v>608.8</v>
      </c>
      <c r="O57" s="1">
        <v>2.1</v>
      </c>
      <c r="P57" s="2">
        <v>2.8</v>
      </c>
    </row>
    <row r="58">
      <c r="A58" s="1" t="s">
        <v>72</v>
      </c>
      <c r="B58" s="1">
        <v>1966.0</v>
      </c>
      <c r="C58" s="1"/>
      <c r="D58" s="3"/>
      <c r="E58" s="4"/>
      <c r="F58" s="2"/>
      <c r="G58" s="1"/>
      <c r="H58" s="2"/>
      <c r="I58" s="1"/>
      <c r="J58" s="2"/>
      <c r="K58" s="1"/>
      <c r="L58" s="2"/>
      <c r="M58" s="1"/>
      <c r="N58" s="2"/>
      <c r="O58" s="1"/>
      <c r="P58" s="2">
        <v>2.54</v>
      </c>
    </row>
    <row r="59">
      <c r="A59" s="1" t="s">
        <v>73</v>
      </c>
      <c r="B59" s="1">
        <v>1966.0</v>
      </c>
      <c r="C59" s="1"/>
      <c r="D59" s="3"/>
      <c r="E59" s="4"/>
      <c r="F59" s="2"/>
      <c r="G59" s="1"/>
      <c r="H59" s="2"/>
      <c r="I59" s="1"/>
      <c r="J59" s="2"/>
      <c r="K59" s="1"/>
      <c r="L59" s="2"/>
      <c r="M59" s="1"/>
      <c r="N59" s="2"/>
      <c r="O59" s="1"/>
      <c r="P59" s="2">
        <v>2.55</v>
      </c>
    </row>
    <row r="60">
      <c r="A60" s="1" t="s">
        <v>74</v>
      </c>
      <c r="B60" s="1">
        <v>1966.0</v>
      </c>
      <c r="C60" s="1"/>
      <c r="D60" s="3"/>
      <c r="E60" s="4"/>
      <c r="F60" s="8"/>
      <c r="G60" s="11"/>
      <c r="H60" s="8"/>
      <c r="I60" s="11"/>
      <c r="J60" s="8"/>
      <c r="K60" s="11"/>
      <c r="L60" s="8"/>
      <c r="M60" s="11"/>
      <c r="N60" s="8"/>
      <c r="O60" s="11"/>
      <c r="P60" s="2">
        <v>2.79</v>
      </c>
    </row>
    <row r="61">
      <c r="A61" s="1" t="s">
        <v>75</v>
      </c>
      <c r="B61" s="1">
        <v>1966.0</v>
      </c>
      <c r="C61" s="1">
        <v>1.0</v>
      </c>
      <c r="D61" s="3">
        <v>151.2</v>
      </c>
      <c r="E61" s="4">
        <f>C61*D61</f>
        <v>151.2</v>
      </c>
      <c r="F61" s="2">
        <v>759.7</v>
      </c>
      <c r="G61" s="1">
        <v>2.24</v>
      </c>
      <c r="H61" s="2">
        <v>764.1</v>
      </c>
      <c r="I61" s="1">
        <v>2.34</v>
      </c>
      <c r="J61" s="2">
        <v>767.9</v>
      </c>
      <c r="K61" s="1">
        <v>2.51</v>
      </c>
      <c r="L61" s="2">
        <v>765.2</v>
      </c>
      <c r="M61" s="1">
        <v>2.56</v>
      </c>
      <c r="N61" s="2">
        <v>755.8</v>
      </c>
      <c r="O61" s="1">
        <v>2.6</v>
      </c>
      <c r="P61" s="2">
        <v>3.6</v>
      </c>
    </row>
    <row r="62">
      <c r="A62" s="1" t="s">
        <v>76</v>
      </c>
      <c r="B62" s="1">
        <v>1967.0</v>
      </c>
      <c r="C62" s="1"/>
      <c r="D62" s="3"/>
      <c r="E62" s="4"/>
      <c r="F62" s="2"/>
      <c r="G62" s="1"/>
      <c r="H62" s="2"/>
      <c r="I62" s="1"/>
      <c r="J62" s="2"/>
      <c r="K62" s="1"/>
      <c r="L62" s="2"/>
      <c r="M62" s="1"/>
      <c r="N62" s="2"/>
      <c r="O62" s="1"/>
      <c r="P62" s="2">
        <v>1.7</v>
      </c>
    </row>
    <row r="63">
      <c r="A63" s="1" t="s">
        <v>77</v>
      </c>
      <c r="B63" s="1">
        <v>1967.0</v>
      </c>
      <c r="C63" s="1"/>
      <c r="D63" s="3"/>
      <c r="E63" s="4"/>
      <c r="F63" s="2"/>
      <c r="G63" s="1"/>
      <c r="H63" s="2"/>
      <c r="I63" s="1"/>
      <c r="J63" s="2"/>
      <c r="K63" s="1"/>
      <c r="L63" s="2"/>
      <c r="M63" s="1"/>
      <c r="N63" s="2"/>
      <c r="O63" s="1"/>
      <c r="P63" s="2">
        <v>2.54</v>
      </c>
    </row>
    <row r="64">
      <c r="A64" s="1" t="s">
        <v>78</v>
      </c>
      <c r="B64" s="1">
        <v>1968.0</v>
      </c>
      <c r="C64" s="1"/>
      <c r="D64" s="3"/>
      <c r="E64" s="4"/>
      <c r="F64" s="2"/>
      <c r="G64" s="1"/>
      <c r="H64" s="2"/>
      <c r="I64" s="1"/>
      <c r="J64" s="2"/>
      <c r="K64" s="1"/>
      <c r="L64" s="2"/>
      <c r="M64" s="1"/>
      <c r="N64" s="2"/>
      <c r="O64" s="1"/>
      <c r="P64" s="2">
        <v>2.26</v>
      </c>
    </row>
    <row r="65">
      <c r="A65" s="1" t="s">
        <v>79</v>
      </c>
      <c r="B65" s="1">
        <v>1968.0</v>
      </c>
      <c r="C65" s="1"/>
      <c r="D65" s="3"/>
      <c r="E65" s="4"/>
      <c r="F65" s="2"/>
      <c r="G65" s="1"/>
      <c r="H65" s="2"/>
      <c r="I65" s="1"/>
      <c r="J65" s="2"/>
      <c r="K65" s="1"/>
      <c r="L65" s="2"/>
      <c r="M65" s="1"/>
      <c r="N65" s="2"/>
      <c r="O65" s="1"/>
      <c r="P65" s="2">
        <v>2.63</v>
      </c>
    </row>
    <row r="66">
      <c r="A66" s="1" t="s">
        <v>80</v>
      </c>
      <c r="B66" s="1">
        <v>1969.0</v>
      </c>
      <c r="C66" s="1"/>
      <c r="D66" s="3"/>
      <c r="E66" s="4"/>
      <c r="F66" s="2"/>
      <c r="G66" s="1"/>
      <c r="H66" s="2"/>
      <c r="I66" s="1"/>
      <c r="J66" s="2"/>
      <c r="K66" s="1"/>
      <c r="L66" s="2"/>
      <c r="M66" s="1"/>
      <c r="N66" s="2"/>
      <c r="O66" s="1"/>
      <c r="P66" s="2">
        <v>2.54</v>
      </c>
    </row>
    <row r="67">
      <c r="A67" s="1" t="s">
        <v>81</v>
      </c>
      <c r="B67" s="1">
        <v>1969.0</v>
      </c>
      <c r="C67" s="1"/>
      <c r="D67" s="3"/>
      <c r="E67" s="4"/>
      <c r="F67" s="2"/>
      <c r="G67" s="1"/>
      <c r="H67" s="2"/>
      <c r="I67" s="1"/>
      <c r="J67" s="2"/>
      <c r="K67" s="1"/>
      <c r="L67" s="2"/>
      <c r="M67" s="1"/>
      <c r="N67" s="2"/>
      <c r="O67" s="1"/>
      <c r="P67" s="2">
        <v>2.59</v>
      </c>
    </row>
    <row r="68">
      <c r="A68" s="1" t="s">
        <v>82</v>
      </c>
      <c r="B68" s="1">
        <v>1969.0</v>
      </c>
      <c r="C68" s="1"/>
      <c r="D68" s="3"/>
      <c r="E68" s="4"/>
      <c r="F68" s="2"/>
      <c r="G68" s="1"/>
      <c r="H68" s="2"/>
      <c r="I68" s="1"/>
      <c r="J68" s="2"/>
      <c r="K68" s="1"/>
      <c r="L68" s="2"/>
      <c r="M68" s="1"/>
      <c r="N68" s="2"/>
      <c r="O68" s="1"/>
      <c r="P68" s="2">
        <v>3.0</v>
      </c>
    </row>
    <row r="69">
      <c r="A69" s="1" t="s">
        <v>83</v>
      </c>
      <c r="B69" s="1">
        <v>1969.0</v>
      </c>
      <c r="C69" s="1"/>
      <c r="D69" s="3"/>
      <c r="E69" s="4"/>
      <c r="F69" s="2"/>
      <c r="G69" s="1"/>
      <c r="H69" s="2"/>
      <c r="I69" s="1"/>
      <c r="J69" s="2"/>
      <c r="K69" s="1"/>
      <c r="L69" s="2"/>
      <c r="M69" s="1"/>
      <c r="N69" s="2"/>
      <c r="O69" s="1"/>
      <c r="P69" s="2">
        <v>3.35</v>
      </c>
    </row>
    <row r="70">
      <c r="A70" s="1" t="s">
        <v>84</v>
      </c>
      <c r="B70" s="1">
        <v>1971.0</v>
      </c>
      <c r="C70" s="1"/>
      <c r="D70" s="3"/>
      <c r="E70" s="4"/>
      <c r="F70" s="2"/>
      <c r="G70" s="1"/>
      <c r="H70" s="2"/>
      <c r="I70" s="1"/>
      <c r="J70" s="2"/>
      <c r="K70" s="1"/>
      <c r="L70" s="2"/>
      <c r="M70" s="1"/>
      <c r="N70" s="2"/>
      <c r="O70" s="1"/>
      <c r="P70" s="2">
        <v>2.36</v>
      </c>
    </row>
    <row r="71">
      <c r="A71" s="1" t="s">
        <v>85</v>
      </c>
      <c r="B71" s="1">
        <v>1971.0</v>
      </c>
      <c r="C71" s="1"/>
      <c r="D71" s="3"/>
      <c r="E71" s="4"/>
      <c r="F71" s="2"/>
      <c r="G71" s="1"/>
      <c r="H71" s="2"/>
      <c r="I71" s="1"/>
      <c r="J71" s="2"/>
      <c r="K71" s="1"/>
      <c r="L71" s="2"/>
      <c r="M71" s="1"/>
      <c r="N71" s="2"/>
      <c r="O71" s="1"/>
      <c r="P71" s="2">
        <v>2.94</v>
      </c>
    </row>
    <row r="72">
      <c r="A72" s="1" t="s">
        <v>86</v>
      </c>
      <c r="B72" s="1">
        <v>1972.0</v>
      </c>
      <c r="C72" s="1"/>
      <c r="D72" s="3"/>
      <c r="E72" s="4"/>
      <c r="F72" s="2"/>
      <c r="G72" s="1"/>
      <c r="H72" s="2"/>
      <c r="I72" s="1"/>
      <c r="J72" s="2"/>
      <c r="K72" s="1"/>
      <c r="L72" s="2"/>
      <c r="M72" s="1"/>
      <c r="N72" s="2"/>
      <c r="O72" s="1"/>
      <c r="P72" s="2">
        <v>2.36</v>
      </c>
    </row>
    <row r="73">
      <c r="A73" s="1" t="s">
        <v>87</v>
      </c>
      <c r="B73" s="1">
        <v>1972.0</v>
      </c>
      <c r="C73" s="1"/>
      <c r="D73" s="3"/>
      <c r="E73" s="4"/>
      <c r="F73" s="2"/>
      <c r="G73" s="1"/>
      <c r="H73" s="2"/>
      <c r="I73" s="1"/>
      <c r="J73" s="2"/>
      <c r="K73" s="1"/>
      <c r="L73" s="2"/>
      <c r="M73" s="1"/>
      <c r="N73" s="2"/>
      <c r="O73" s="1"/>
      <c r="P73" s="2">
        <v>2.62</v>
      </c>
    </row>
    <row r="74">
      <c r="A74" s="1" t="s">
        <v>88</v>
      </c>
      <c r="B74" s="1">
        <v>1972.0</v>
      </c>
      <c r="C74" s="1"/>
      <c r="D74" s="3"/>
      <c r="E74" s="4"/>
      <c r="F74" s="2"/>
      <c r="G74" s="1"/>
      <c r="H74" s="2"/>
      <c r="I74" s="1"/>
      <c r="J74" s="2"/>
      <c r="K74" s="1"/>
      <c r="L74" s="2"/>
      <c r="M74" s="1"/>
      <c r="N74" s="2"/>
      <c r="O74" s="1"/>
      <c r="P74" s="2">
        <v>2.8</v>
      </c>
    </row>
    <row r="75">
      <c r="A75" s="1" t="s">
        <v>89</v>
      </c>
      <c r="B75" s="1">
        <v>1973.0</v>
      </c>
      <c r="C75" s="1"/>
      <c r="D75" s="3"/>
      <c r="E75" s="4"/>
      <c r="F75" s="2"/>
      <c r="G75" s="1"/>
      <c r="H75" s="2"/>
      <c r="I75" s="1"/>
      <c r="J75" s="2"/>
      <c r="K75" s="1"/>
      <c r="L75" s="2"/>
      <c r="M75" s="1"/>
      <c r="N75" s="2"/>
      <c r="O75" s="1"/>
      <c r="P75" s="2">
        <v>2.17</v>
      </c>
    </row>
    <row r="76">
      <c r="A76" s="1" t="s">
        <v>90</v>
      </c>
      <c r="B76" s="1">
        <v>1973.0</v>
      </c>
      <c r="C76" s="1"/>
      <c r="D76" s="3"/>
      <c r="E76" s="4"/>
      <c r="F76" s="2"/>
      <c r="G76" s="1"/>
      <c r="H76" s="2"/>
      <c r="I76" s="1"/>
      <c r="J76" s="2"/>
      <c r="K76" s="1"/>
      <c r="L76" s="2"/>
      <c r="M76" s="1"/>
      <c r="N76" s="2"/>
      <c r="O76" s="1"/>
      <c r="P76" s="2">
        <v>2.83</v>
      </c>
    </row>
    <row r="77">
      <c r="A77" s="1" t="s">
        <v>91</v>
      </c>
      <c r="B77" s="1">
        <v>1973.0</v>
      </c>
      <c r="C77" s="1"/>
      <c r="D77" s="3"/>
      <c r="E77" s="4"/>
      <c r="F77" s="2"/>
      <c r="G77" s="1"/>
      <c r="H77" s="2"/>
      <c r="I77" s="1"/>
      <c r="J77" s="2"/>
      <c r="K77" s="1"/>
      <c r="L77" s="2"/>
      <c r="M77" s="1"/>
      <c r="N77" s="2"/>
      <c r="O77" s="1"/>
      <c r="P77" s="2">
        <v>3.51</v>
      </c>
    </row>
    <row r="78">
      <c r="A78" s="1" t="s">
        <v>92</v>
      </c>
      <c r="B78" s="1">
        <v>1973.0</v>
      </c>
      <c r="C78" s="1"/>
      <c r="D78" s="3"/>
      <c r="E78" s="4"/>
      <c r="F78" s="2"/>
      <c r="G78" s="1"/>
      <c r="H78" s="2"/>
      <c r="I78" s="1"/>
      <c r="J78" s="2"/>
      <c r="K78" s="1"/>
      <c r="L78" s="2"/>
      <c r="M78" s="1"/>
      <c r="N78" s="2"/>
      <c r="O78" s="1"/>
      <c r="P78" s="2">
        <v>3.55</v>
      </c>
    </row>
    <row r="79">
      <c r="A79" s="1" t="s">
        <v>93</v>
      </c>
      <c r="B79" s="1">
        <v>1974.0</v>
      </c>
      <c r="C79" s="1"/>
      <c r="D79" s="3"/>
      <c r="E79" s="4"/>
      <c r="F79" s="2"/>
      <c r="G79" s="1"/>
      <c r="H79" s="2"/>
      <c r="I79" s="1"/>
      <c r="J79" s="2"/>
      <c r="K79" s="1"/>
      <c r="L79" s="2"/>
      <c r="M79" s="1"/>
      <c r="N79" s="2"/>
      <c r="O79" s="1"/>
      <c r="P79" s="2">
        <v>2.38</v>
      </c>
    </row>
    <row r="80">
      <c r="A80" s="1" t="s">
        <v>94</v>
      </c>
      <c r="B80" s="1">
        <v>1975.0</v>
      </c>
      <c r="C80" s="1"/>
      <c r="D80" s="3"/>
      <c r="E80" s="4"/>
      <c r="F80" s="2"/>
      <c r="G80" s="1"/>
      <c r="H80" s="2"/>
      <c r="I80" s="1"/>
      <c r="J80" s="2"/>
      <c r="K80" s="1"/>
      <c r="L80" s="2"/>
      <c r="M80" s="1"/>
      <c r="N80" s="2"/>
      <c r="O80" s="1"/>
      <c r="P80" s="2">
        <v>3.35</v>
      </c>
    </row>
    <row r="81">
      <c r="A81" s="1" t="s">
        <v>95</v>
      </c>
      <c r="B81" s="1">
        <v>1975.0</v>
      </c>
      <c r="C81" s="1"/>
      <c r="D81" s="3"/>
      <c r="E81" s="4"/>
      <c r="F81" s="2"/>
      <c r="G81" s="1"/>
      <c r="H81" s="2"/>
      <c r="I81" s="1"/>
      <c r="J81" s="2"/>
      <c r="K81" s="1"/>
      <c r="L81" s="2"/>
      <c r="M81" s="1"/>
      <c r="N81" s="2"/>
      <c r="O81" s="1"/>
      <c r="P81" s="2">
        <v>3.56</v>
      </c>
    </row>
    <row r="82">
      <c r="A82" s="1" t="s">
        <v>96</v>
      </c>
      <c r="B82" s="1">
        <v>1976.0</v>
      </c>
      <c r="C82" s="1"/>
      <c r="D82" s="3"/>
      <c r="E82" s="4"/>
      <c r="F82" s="2"/>
      <c r="G82" s="1"/>
      <c r="H82" s="2"/>
      <c r="I82" s="1"/>
      <c r="J82" s="2"/>
      <c r="K82" s="1"/>
      <c r="L82" s="2"/>
      <c r="M82" s="1"/>
      <c r="N82" s="2"/>
      <c r="O82" s="1"/>
      <c r="P82" s="2">
        <v>2.22</v>
      </c>
    </row>
    <row r="83">
      <c r="A83" s="1" t="s">
        <v>97</v>
      </c>
      <c r="B83" s="1">
        <v>1977.0</v>
      </c>
      <c r="C83" s="1"/>
      <c r="D83" s="3"/>
      <c r="E83" s="4"/>
      <c r="F83" s="2"/>
      <c r="G83" s="1"/>
      <c r="H83" s="2"/>
      <c r="I83" s="1"/>
      <c r="J83" s="2"/>
      <c r="K83" s="1"/>
      <c r="L83" s="2"/>
      <c r="M83" s="1"/>
      <c r="N83" s="2"/>
      <c r="O83" s="1"/>
      <c r="P83" s="2">
        <v>2.76</v>
      </c>
    </row>
    <row r="84">
      <c r="A84" s="1" t="s">
        <v>98</v>
      </c>
      <c r="B84" s="1">
        <v>1978.0</v>
      </c>
      <c r="C84" s="1"/>
      <c r="D84" s="3"/>
      <c r="E84" s="4"/>
      <c r="F84" s="2"/>
      <c r="G84" s="1"/>
      <c r="H84" s="2"/>
      <c r="I84" s="1"/>
      <c r="J84" s="2"/>
      <c r="K84" s="1"/>
      <c r="L84" s="2"/>
      <c r="M84" s="1"/>
      <c r="N84" s="2"/>
      <c r="O84" s="1"/>
      <c r="P84" s="2">
        <v>2.54</v>
      </c>
    </row>
    <row r="85">
      <c r="A85" s="1" t="s">
        <v>99</v>
      </c>
      <c r="B85" s="1">
        <v>1978.0</v>
      </c>
      <c r="C85" s="1"/>
      <c r="D85" s="3"/>
      <c r="E85" s="4"/>
      <c r="F85" s="2"/>
      <c r="G85" s="1"/>
      <c r="H85" s="2"/>
      <c r="I85" s="1"/>
      <c r="J85" s="2"/>
      <c r="K85" s="1"/>
      <c r="L85" s="2"/>
      <c r="M85" s="1"/>
      <c r="N85" s="2"/>
      <c r="O85" s="1"/>
      <c r="P85" s="2">
        <v>2.79</v>
      </c>
    </row>
    <row r="86">
      <c r="A86" s="1" t="s">
        <v>100</v>
      </c>
      <c r="B86" s="1">
        <v>1978.0</v>
      </c>
      <c r="C86" s="1"/>
      <c r="D86" s="3"/>
      <c r="E86" s="4"/>
      <c r="F86" s="2"/>
      <c r="G86" s="1"/>
      <c r="H86" s="2"/>
      <c r="I86" s="1"/>
      <c r="J86" s="2"/>
      <c r="K86" s="1"/>
      <c r="L86" s="2"/>
      <c r="M86" s="1"/>
      <c r="N86" s="2"/>
      <c r="O86" s="1"/>
      <c r="P86" s="2">
        <v>2.83</v>
      </c>
    </row>
    <row r="87">
      <c r="A87" s="1" t="s">
        <v>101</v>
      </c>
      <c r="B87" s="1">
        <v>1978.0</v>
      </c>
      <c r="C87" s="1"/>
      <c r="D87" s="3"/>
      <c r="E87" s="4"/>
      <c r="F87" s="2"/>
      <c r="G87" s="1"/>
      <c r="H87" s="2"/>
      <c r="I87" s="1"/>
      <c r="J87" s="2"/>
      <c r="K87" s="1"/>
      <c r="L87" s="2"/>
      <c r="M87" s="1"/>
      <c r="N87" s="2"/>
      <c r="O87" s="1"/>
      <c r="P87" s="2">
        <v>3.19</v>
      </c>
    </row>
    <row r="88">
      <c r="A88" s="1" t="s">
        <v>102</v>
      </c>
      <c r="B88" s="1">
        <v>1979.0</v>
      </c>
      <c r="C88" s="1"/>
      <c r="D88" s="3"/>
      <c r="E88" s="4"/>
      <c r="F88" s="2"/>
      <c r="G88" s="1"/>
      <c r="H88" s="2"/>
      <c r="I88" s="1"/>
      <c r="J88" s="2"/>
      <c r="K88" s="1"/>
      <c r="L88" s="2"/>
      <c r="M88" s="1"/>
      <c r="N88" s="2"/>
      <c r="O88" s="1"/>
      <c r="P88" s="2">
        <v>2.55</v>
      </c>
    </row>
    <row r="89">
      <c r="A89" s="1" t="s">
        <v>103</v>
      </c>
      <c r="B89" s="1">
        <v>1980.0</v>
      </c>
      <c r="C89" s="1"/>
      <c r="D89" s="3"/>
      <c r="E89" s="4"/>
      <c r="F89" s="2"/>
      <c r="G89" s="1"/>
      <c r="H89" s="2"/>
      <c r="I89" s="1"/>
      <c r="J89" s="2"/>
      <c r="K89" s="1"/>
      <c r="L89" s="2"/>
      <c r="M89" s="1"/>
      <c r="N89" s="2"/>
      <c r="O89" s="1"/>
      <c r="P89" s="2">
        <v>2.43</v>
      </c>
    </row>
    <row r="90">
      <c r="A90" s="1" t="s">
        <v>104</v>
      </c>
      <c r="B90" s="1">
        <v>1980.0</v>
      </c>
      <c r="C90" s="1"/>
      <c r="D90" s="3"/>
      <c r="E90" s="4"/>
      <c r="F90" s="2"/>
      <c r="G90" s="1"/>
      <c r="H90" s="2"/>
      <c r="I90" s="1"/>
      <c r="J90" s="2"/>
      <c r="K90" s="1"/>
      <c r="L90" s="2"/>
      <c r="M90" s="1"/>
      <c r="N90" s="2"/>
      <c r="O90" s="1"/>
      <c r="P90" s="2">
        <v>2.68</v>
      </c>
    </row>
    <row r="91">
      <c r="A91" s="1" t="s">
        <v>105</v>
      </c>
      <c r="B91" s="1">
        <v>1981.0</v>
      </c>
      <c r="C91" s="1"/>
      <c r="D91" s="3"/>
      <c r="E91" s="4"/>
      <c r="F91" s="2"/>
      <c r="G91" s="1"/>
      <c r="H91" s="2"/>
      <c r="I91" s="1"/>
      <c r="J91" s="2"/>
      <c r="K91" s="1"/>
      <c r="L91" s="2"/>
      <c r="M91" s="1"/>
      <c r="N91" s="2"/>
      <c r="O91" s="1"/>
      <c r="P91" s="2">
        <v>2.78</v>
      </c>
    </row>
    <row r="92">
      <c r="A92" s="1" t="s">
        <v>106</v>
      </c>
      <c r="B92" s="1">
        <v>1982.0</v>
      </c>
      <c r="C92" s="1"/>
      <c r="D92" s="3"/>
      <c r="E92" s="4"/>
      <c r="F92" s="2"/>
      <c r="G92" s="1"/>
      <c r="H92" s="2"/>
      <c r="I92" s="1"/>
      <c r="J92" s="2"/>
      <c r="K92" s="1"/>
      <c r="L92" s="2"/>
      <c r="M92" s="1"/>
      <c r="N92" s="2"/>
      <c r="O92" s="1"/>
      <c r="P92" s="2">
        <v>2.3</v>
      </c>
    </row>
    <row r="93">
      <c r="A93" s="1" t="s">
        <v>107</v>
      </c>
      <c r="B93" s="1">
        <v>1982.0</v>
      </c>
      <c r="C93" s="1"/>
      <c r="D93" s="3"/>
      <c r="E93" s="4"/>
      <c r="F93" s="2"/>
      <c r="G93" s="1"/>
      <c r="H93" s="2"/>
      <c r="I93" s="1"/>
      <c r="J93" s="2"/>
      <c r="K93" s="1"/>
      <c r="L93" s="2"/>
      <c r="M93" s="1"/>
      <c r="N93" s="2"/>
      <c r="O93" s="1"/>
      <c r="P93" s="2">
        <v>2.77</v>
      </c>
    </row>
    <row r="94">
      <c r="A94" s="1" t="s">
        <v>108</v>
      </c>
      <c r="B94" s="1">
        <v>1984.0</v>
      </c>
      <c r="C94" s="1"/>
      <c r="D94" s="3"/>
      <c r="E94" s="4"/>
      <c r="F94" s="2"/>
      <c r="G94" s="1"/>
      <c r="H94" s="2"/>
      <c r="I94" s="1"/>
      <c r="J94" s="2"/>
      <c r="K94" s="1"/>
      <c r="L94" s="2"/>
      <c r="M94" s="1"/>
      <c r="N94" s="2"/>
      <c r="O94" s="1"/>
      <c r="P94" s="2">
        <v>2.84</v>
      </c>
    </row>
    <row r="95">
      <c r="A95" s="1" t="s">
        <v>109</v>
      </c>
      <c r="B95" s="1">
        <v>1985.0</v>
      </c>
      <c r="C95" s="1"/>
      <c r="D95" s="3"/>
      <c r="E95" s="4"/>
      <c r="F95" s="2"/>
      <c r="G95" s="1"/>
      <c r="H95" s="2"/>
      <c r="I95" s="1"/>
      <c r="J95" s="2"/>
      <c r="K95" s="1"/>
      <c r="L95" s="2"/>
      <c r="M95" s="1"/>
      <c r="N95" s="2"/>
      <c r="O95" s="1"/>
      <c r="P95" s="2">
        <v>2.6</v>
      </c>
    </row>
    <row r="96">
      <c r="A96" s="1" t="s">
        <v>110</v>
      </c>
      <c r="B96" s="1">
        <v>1985.0</v>
      </c>
      <c r="C96" s="1"/>
      <c r="D96" s="3"/>
      <c r="E96" s="4"/>
      <c r="F96" s="2"/>
      <c r="G96" s="1"/>
      <c r="H96" s="2"/>
      <c r="I96" s="1"/>
      <c r="J96" s="2"/>
      <c r="K96" s="1"/>
      <c r="L96" s="2"/>
      <c r="M96" s="1"/>
      <c r="N96" s="2"/>
      <c r="O96" s="1"/>
      <c r="P96" s="2">
        <v>2.7</v>
      </c>
    </row>
    <row r="97">
      <c r="A97" s="1" t="s">
        <v>111</v>
      </c>
      <c r="B97" s="1">
        <v>1986.0</v>
      </c>
      <c r="C97" s="1"/>
      <c r="D97" s="3"/>
      <c r="E97" s="4"/>
      <c r="F97" s="2"/>
      <c r="G97" s="1"/>
      <c r="H97" s="2"/>
      <c r="I97" s="1"/>
      <c r="J97" s="2"/>
      <c r="K97" s="1"/>
      <c r="L97" s="2"/>
      <c r="M97" s="1"/>
      <c r="N97" s="2"/>
      <c r="O97" s="1"/>
      <c r="P97" s="2">
        <v>2.75</v>
      </c>
    </row>
    <row r="98">
      <c r="A98" s="1" t="s">
        <v>112</v>
      </c>
      <c r="B98" s="1">
        <v>1987.0</v>
      </c>
      <c r="C98" s="1"/>
      <c r="D98" s="3"/>
      <c r="E98" s="4"/>
      <c r="F98" s="2"/>
      <c r="G98" s="1"/>
      <c r="H98" s="2"/>
      <c r="I98" s="1"/>
      <c r="J98" s="2"/>
      <c r="K98" s="1"/>
      <c r="L98" s="2"/>
      <c r="M98" s="1"/>
      <c r="N98" s="2"/>
      <c r="O98" s="1"/>
      <c r="P98" s="2">
        <v>2.74</v>
      </c>
    </row>
    <row r="99">
      <c r="A99" s="1" t="s">
        <v>113</v>
      </c>
      <c r="B99" s="1">
        <v>1987.0</v>
      </c>
      <c r="C99" s="1"/>
      <c r="D99" s="3"/>
      <c r="E99" s="4"/>
      <c r="F99" s="2"/>
      <c r="G99" s="1"/>
      <c r="H99" s="2"/>
      <c r="I99" s="1"/>
      <c r="J99" s="2"/>
      <c r="K99" s="1"/>
      <c r="L99" s="2"/>
      <c r="M99" s="1"/>
      <c r="N99" s="2"/>
      <c r="O99" s="1"/>
      <c r="P99" s="2">
        <v>2.75</v>
      </c>
    </row>
    <row r="100">
      <c r="A100" s="1" t="s">
        <v>114</v>
      </c>
      <c r="B100" s="1">
        <v>1988.0</v>
      </c>
      <c r="C100" s="1"/>
      <c r="D100" s="3"/>
      <c r="E100" s="4"/>
      <c r="F100" s="2"/>
      <c r="G100" s="1"/>
      <c r="H100" s="2"/>
      <c r="I100" s="1"/>
      <c r="J100" s="2"/>
      <c r="K100" s="1"/>
      <c r="L100" s="2"/>
      <c r="M100" s="1"/>
      <c r="N100" s="2"/>
      <c r="O100" s="1"/>
      <c r="P100" s="2">
        <v>2.83</v>
      </c>
    </row>
    <row r="101">
      <c r="A101" s="1" t="s">
        <v>115</v>
      </c>
      <c r="B101" s="1">
        <v>1989.0</v>
      </c>
      <c r="C101" s="1"/>
      <c r="D101" s="3"/>
      <c r="E101" s="4"/>
      <c r="F101" s="2"/>
      <c r="G101" s="1"/>
      <c r="H101" s="2"/>
      <c r="I101" s="1"/>
      <c r="J101" s="2"/>
      <c r="K101" s="1"/>
      <c r="L101" s="2"/>
      <c r="M101" s="1"/>
      <c r="N101" s="2"/>
      <c r="O101" s="1"/>
      <c r="P101" s="2">
        <v>2.44</v>
      </c>
    </row>
    <row r="102">
      <c r="A102" s="1" t="s">
        <v>116</v>
      </c>
      <c r="B102" s="1">
        <v>1989.0</v>
      </c>
      <c r="C102" s="1"/>
      <c r="D102" s="3"/>
      <c r="E102" s="4"/>
      <c r="F102" s="2"/>
      <c r="G102" s="1"/>
      <c r="H102" s="2"/>
      <c r="I102" s="1"/>
      <c r="J102" s="2"/>
      <c r="K102" s="1"/>
      <c r="L102" s="2"/>
      <c r="M102" s="1"/>
      <c r="N102" s="2"/>
      <c r="O102" s="1"/>
      <c r="P102" s="2">
        <v>2.99</v>
      </c>
    </row>
    <row r="103">
      <c r="A103" s="1" t="s">
        <v>117</v>
      </c>
      <c r="B103" s="1">
        <v>1993.0</v>
      </c>
      <c r="C103" s="1"/>
      <c r="D103" s="3"/>
      <c r="E103" s="4"/>
      <c r="F103" s="2"/>
      <c r="G103" s="1"/>
      <c r="H103" s="2"/>
      <c r="I103" s="1"/>
      <c r="J103" s="2"/>
      <c r="K103" s="1"/>
      <c r="L103" s="2"/>
      <c r="M103" s="1"/>
      <c r="N103" s="2"/>
      <c r="O103" s="1"/>
      <c r="P103" s="2">
        <v>2.99</v>
      </c>
    </row>
    <row r="104">
      <c r="A104" s="1" t="s">
        <v>118</v>
      </c>
      <c r="B104" s="1">
        <v>1997.0</v>
      </c>
      <c r="C104" s="1"/>
      <c r="D104" s="3"/>
      <c r="E104" s="4"/>
      <c r="F104" s="2"/>
      <c r="G104" s="1"/>
      <c r="H104" s="2"/>
      <c r="I104" s="1"/>
      <c r="J104" s="2"/>
      <c r="K104" s="1"/>
      <c r="L104" s="2"/>
      <c r="M104" s="1"/>
      <c r="N104" s="2"/>
      <c r="O104" s="1"/>
      <c r="P104" s="2">
        <v>2.85</v>
      </c>
    </row>
    <row r="105">
      <c r="A105" s="1" t="s">
        <v>119</v>
      </c>
      <c r="B105" s="1">
        <v>1997.0</v>
      </c>
      <c r="C105" s="1"/>
      <c r="D105" s="3"/>
      <c r="E105" s="4"/>
      <c r="F105" s="2"/>
      <c r="G105" s="1"/>
      <c r="H105" s="2"/>
      <c r="I105" s="1"/>
      <c r="J105" s="2"/>
      <c r="K105" s="1"/>
      <c r="L105" s="2"/>
      <c r="M105" s="1"/>
      <c r="N105" s="2"/>
      <c r="O105" s="1"/>
      <c r="P105" s="2">
        <v>2.89</v>
      </c>
    </row>
    <row r="106">
      <c r="A106" s="1" t="s">
        <v>120</v>
      </c>
      <c r="B106" s="1">
        <v>1997.0</v>
      </c>
      <c r="C106" s="1"/>
      <c r="D106" s="3"/>
      <c r="E106" s="4"/>
      <c r="F106" s="2"/>
      <c r="G106" s="1"/>
      <c r="H106" s="2"/>
      <c r="I106" s="1"/>
      <c r="J106" s="2"/>
      <c r="K106" s="1"/>
      <c r="L106" s="2"/>
      <c r="M106" s="1"/>
      <c r="N106" s="2"/>
      <c r="O106" s="1"/>
      <c r="P106" s="2">
        <v>3.75</v>
      </c>
    </row>
    <row r="107">
      <c r="A107" s="1" t="s">
        <v>121</v>
      </c>
      <c r="B107" s="1">
        <v>1997.0</v>
      </c>
      <c r="C107" s="1"/>
      <c r="D107" s="3"/>
      <c r="E107" s="4"/>
      <c r="F107" s="2"/>
      <c r="G107" s="1"/>
      <c r="H107" s="2"/>
      <c r="I107" s="1"/>
      <c r="J107" s="2"/>
      <c r="K107" s="1"/>
      <c r="L107" s="2"/>
      <c r="M107" s="1"/>
      <c r="N107" s="2"/>
      <c r="O107" s="1"/>
      <c r="P107" s="2">
        <v>3.75</v>
      </c>
    </row>
    <row r="108">
      <c r="A108" s="1" t="s">
        <v>122</v>
      </c>
      <c r="B108" s="1">
        <v>2004.0</v>
      </c>
      <c r="C108" s="1"/>
      <c r="D108" s="3"/>
      <c r="E108" s="4"/>
      <c r="F108" s="2"/>
      <c r="G108" s="1"/>
      <c r="H108" s="2"/>
      <c r="I108" s="1"/>
      <c r="J108" s="2"/>
      <c r="K108" s="1"/>
      <c r="L108" s="2"/>
      <c r="M108" s="1"/>
      <c r="N108" s="2"/>
      <c r="O108" s="1"/>
      <c r="P108" s="2">
        <v>2.64</v>
      </c>
    </row>
    <row r="109">
      <c r="A109" s="1" t="s">
        <v>123</v>
      </c>
      <c r="B109" s="1">
        <v>2006.0</v>
      </c>
      <c r="C109" s="1"/>
      <c r="D109" s="3"/>
      <c r="E109" s="4"/>
      <c r="F109" s="2"/>
      <c r="G109" s="1"/>
      <c r="H109" s="2"/>
      <c r="I109" s="1"/>
      <c r="J109" s="2"/>
      <c r="K109" s="1"/>
      <c r="L109" s="2"/>
      <c r="M109" s="1"/>
      <c r="N109" s="2"/>
      <c r="O109" s="1"/>
      <c r="P109" s="2">
        <v>3.11</v>
      </c>
    </row>
    <row r="110">
      <c r="A110" s="1" t="s">
        <v>124</v>
      </c>
      <c r="B110" s="1">
        <v>2006.0</v>
      </c>
      <c r="C110" s="1"/>
      <c r="D110" s="3"/>
      <c r="E110" s="4"/>
      <c r="F110" s="2"/>
      <c r="G110" s="1"/>
      <c r="H110" s="2"/>
      <c r="I110" s="1"/>
      <c r="J110" s="2"/>
      <c r="K110" s="1"/>
      <c r="L110" s="2"/>
      <c r="M110" s="1"/>
      <c r="N110" s="2"/>
      <c r="O110" s="1"/>
      <c r="P110" s="2">
        <v>3.11</v>
      </c>
    </row>
    <row r="111">
      <c r="A111" s="1" t="s">
        <v>125</v>
      </c>
      <c r="B111" s="1">
        <v>2007.0</v>
      </c>
      <c r="C111" s="1"/>
      <c r="D111" s="3"/>
      <c r="E111" s="4"/>
      <c r="F111" s="2"/>
      <c r="G111" s="1"/>
      <c r="H111" s="2"/>
      <c r="I111" s="1"/>
      <c r="J111" s="2"/>
      <c r="K111" s="1"/>
      <c r="L111" s="2"/>
      <c r="M111" s="1"/>
      <c r="N111" s="2"/>
      <c r="O111" s="1"/>
      <c r="P111" s="2">
        <v>2.7</v>
      </c>
    </row>
    <row r="112">
      <c r="A112" s="1" t="s">
        <v>126</v>
      </c>
      <c r="B112" s="1">
        <v>2008.0</v>
      </c>
      <c r="C112" s="1"/>
      <c r="D112" s="3"/>
      <c r="E112" s="4"/>
      <c r="F112" s="2"/>
      <c r="G112" s="1"/>
      <c r="H112" s="2"/>
      <c r="I112" s="1"/>
      <c r="J112" s="2"/>
      <c r="K112" s="1"/>
      <c r="L112" s="2"/>
      <c r="M112" s="1"/>
      <c r="N112" s="2"/>
      <c r="O112" s="1"/>
      <c r="P112" s="2">
        <v>2.67</v>
      </c>
    </row>
    <row r="113">
      <c r="A113" s="1" t="s">
        <v>127</v>
      </c>
      <c r="B113" s="1">
        <v>2008.0</v>
      </c>
      <c r="C113" s="1"/>
      <c r="D113" s="3"/>
      <c r="E113" s="4"/>
      <c r="F113" s="2"/>
      <c r="G113" s="1"/>
      <c r="H113" s="2"/>
      <c r="I113" s="1"/>
      <c r="J113" s="2"/>
      <c r="K113" s="1"/>
      <c r="L113" s="2"/>
      <c r="M113" s="1"/>
      <c r="N113" s="2"/>
      <c r="O113" s="1"/>
      <c r="P113" s="2">
        <v>3.1</v>
      </c>
    </row>
    <row r="114">
      <c r="A114" s="1" t="s">
        <v>128</v>
      </c>
      <c r="B114" s="1">
        <v>2009.0</v>
      </c>
      <c r="C114" s="1"/>
      <c r="D114" s="3"/>
      <c r="E114" s="4"/>
      <c r="F114" s="2"/>
      <c r="G114" s="1"/>
      <c r="H114" s="2"/>
      <c r="I114" s="1"/>
      <c r="J114" s="2"/>
      <c r="K114" s="1"/>
      <c r="L114" s="2"/>
      <c r="M114" s="1"/>
      <c r="N114" s="2"/>
      <c r="O114" s="1"/>
      <c r="P114" s="2">
        <v>3.11</v>
      </c>
    </row>
    <row r="115">
      <c r="A115" s="1" t="s">
        <v>129</v>
      </c>
      <c r="B115" s="1">
        <v>2011.0</v>
      </c>
      <c r="C115" s="1"/>
      <c r="D115" s="3"/>
      <c r="E115" s="4"/>
      <c r="F115" s="2"/>
      <c r="G115" s="1"/>
      <c r="H115" s="2"/>
      <c r="I115" s="1"/>
      <c r="J115" s="2"/>
      <c r="K115" s="1"/>
      <c r="L115" s="2"/>
      <c r="M115" s="1"/>
      <c r="N115" s="2"/>
      <c r="O115" s="1"/>
      <c r="P115" s="2">
        <v>2.69</v>
      </c>
    </row>
    <row r="116">
      <c r="A116" s="1" t="s">
        <v>130</v>
      </c>
      <c r="B116" s="1">
        <v>2018.0</v>
      </c>
      <c r="C116" s="1"/>
      <c r="D116" s="3"/>
      <c r="E116" s="4"/>
      <c r="F116" s="2"/>
      <c r="G116" s="1"/>
      <c r="H116" s="2"/>
      <c r="I116" s="1"/>
      <c r="J116" s="2"/>
      <c r="K116" s="1"/>
      <c r="L116" s="2"/>
      <c r="M116" s="1"/>
      <c r="N116" s="2"/>
      <c r="O116" s="1"/>
      <c r="P116" s="2">
        <v>3.1</v>
      </c>
    </row>
    <row r="117">
      <c r="A117" s="1" t="s">
        <v>131</v>
      </c>
      <c r="B117" s="1">
        <v>2020.0</v>
      </c>
      <c r="C117" s="1"/>
      <c r="D117" s="3"/>
      <c r="E117" s="4"/>
      <c r="F117" s="2"/>
      <c r="G117" s="1"/>
      <c r="H117" s="2"/>
      <c r="I117" s="1"/>
      <c r="J117" s="2"/>
      <c r="K117" s="1"/>
      <c r="L117" s="2"/>
      <c r="M117" s="1"/>
      <c r="N117" s="2"/>
      <c r="O117" s="1"/>
      <c r="P117" s="2">
        <v>3.11</v>
      </c>
    </row>
    <row r="119">
      <c r="C119" s="1" t="s">
        <v>132</v>
      </c>
    </row>
    <row r="120">
      <c r="C120" s="1" t="s">
        <v>133</v>
      </c>
    </row>
    <row r="121">
      <c r="C121" s="1" t="s">
        <v>134</v>
      </c>
    </row>
  </sheetData>
  <autoFilter ref="$A$1:$P$117">
    <sortState ref="A1:P117">
      <sortCondition ref="B1:B117"/>
      <sortCondition ref="P1:P117"/>
      <sortCondition ref="A1:A117"/>
    </sortState>
  </autoFilter>
  <conditionalFormatting sqref="P2:P11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135</v>
      </c>
      <c r="C1" s="1" t="s">
        <v>1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154</v>
      </c>
    </row>
    <row r="2">
      <c r="A2" s="13" t="s">
        <v>155</v>
      </c>
      <c r="B2" s="13" t="b">
        <v>1</v>
      </c>
      <c r="C2" s="13">
        <v>1943.0</v>
      </c>
      <c r="D2" s="13" t="s">
        <v>156</v>
      </c>
      <c r="E2" s="13">
        <v>443.0</v>
      </c>
      <c r="F2" s="13"/>
      <c r="G2" s="13"/>
      <c r="H2" s="13"/>
      <c r="I2" s="13">
        <v>0.075</v>
      </c>
      <c r="J2" s="13">
        <v>0.0</v>
      </c>
      <c r="K2" s="13">
        <v>4.5</v>
      </c>
      <c r="L2" s="13">
        <v>0.0</v>
      </c>
      <c r="M2" s="13">
        <v>0.3</v>
      </c>
      <c r="N2" s="13">
        <v>270.0</v>
      </c>
      <c r="O2" s="13">
        <v>0.95</v>
      </c>
      <c r="P2" s="13">
        <v>0.98</v>
      </c>
      <c r="Q2" s="13">
        <v>0.9</v>
      </c>
      <c r="R2" s="13">
        <v>25.0</v>
      </c>
      <c r="S2" s="13">
        <v>1000.0</v>
      </c>
      <c r="T2" s="13">
        <v>0.0</v>
      </c>
      <c r="U2" s="13"/>
      <c r="V2" s="13">
        <v>0.95</v>
      </c>
    </row>
    <row r="3">
      <c r="A3" s="14" t="s">
        <v>16</v>
      </c>
      <c r="B3" s="14" t="b">
        <v>1</v>
      </c>
      <c r="C3" s="14">
        <v>1943.0</v>
      </c>
      <c r="D3" s="14" t="s">
        <v>156</v>
      </c>
      <c r="E3" s="14">
        <v>386.0</v>
      </c>
      <c r="F3" s="14">
        <v>7.21</v>
      </c>
      <c r="G3" s="14">
        <v>0.0</v>
      </c>
      <c r="H3" s="14">
        <v>1.118</v>
      </c>
      <c r="I3" s="14">
        <v>0.083</v>
      </c>
      <c r="J3" s="14">
        <v>0.0</v>
      </c>
      <c r="K3" s="14">
        <v>3.8</v>
      </c>
      <c r="L3" s="14">
        <v>0.0</v>
      </c>
      <c r="M3" s="14">
        <v>0.3</v>
      </c>
      <c r="N3" s="14">
        <v>280.0</v>
      </c>
      <c r="O3" s="14">
        <v>0.95</v>
      </c>
      <c r="P3" s="14">
        <v>0.98</v>
      </c>
      <c r="Q3" s="14">
        <v>0.8</v>
      </c>
      <c r="R3" s="14">
        <v>27.0</v>
      </c>
      <c r="S3" s="14">
        <v>923.0</v>
      </c>
      <c r="T3" s="14">
        <v>0.0</v>
      </c>
      <c r="U3" s="14">
        <v>500.0</v>
      </c>
      <c r="V3" s="14">
        <v>0.95</v>
      </c>
    </row>
    <row r="4">
      <c r="A4" s="13" t="s">
        <v>157</v>
      </c>
      <c r="B4" s="13" t="b">
        <v>1</v>
      </c>
      <c r="C4" s="13">
        <v>1944.0</v>
      </c>
      <c r="D4" s="13" t="s">
        <v>158</v>
      </c>
      <c r="E4" s="13">
        <v>720.0</v>
      </c>
      <c r="F4" s="13"/>
      <c r="G4" s="13"/>
      <c r="H4" s="13"/>
      <c r="I4" s="13">
        <v>0.1</v>
      </c>
      <c r="J4" s="13">
        <v>0.0</v>
      </c>
      <c r="K4" s="13">
        <v>3.14</v>
      </c>
      <c r="L4" s="13">
        <v>0.0</v>
      </c>
      <c r="M4" s="13">
        <v>0.3</v>
      </c>
      <c r="N4" s="13">
        <v>280.0</v>
      </c>
      <c r="O4" s="13">
        <v>0.95</v>
      </c>
      <c r="P4" s="13">
        <v>0.98</v>
      </c>
      <c r="Q4" s="13">
        <v>0.8</v>
      </c>
      <c r="R4" s="13">
        <v>25.0</v>
      </c>
      <c r="S4" s="13">
        <v>900.0</v>
      </c>
      <c r="T4" s="13">
        <v>0.0</v>
      </c>
      <c r="U4" s="15"/>
      <c r="V4" s="15"/>
    </row>
    <row r="5">
      <c r="A5" s="16" t="s">
        <v>17</v>
      </c>
      <c r="B5" s="17"/>
      <c r="C5" s="16">
        <v>1945.0</v>
      </c>
      <c r="D5" s="16" t="s">
        <v>159</v>
      </c>
      <c r="E5" s="16">
        <v>570.0</v>
      </c>
      <c r="F5" s="16">
        <v>15.56</v>
      </c>
      <c r="G5" s="16">
        <v>0.0</v>
      </c>
      <c r="H5" s="16">
        <v>1.03</v>
      </c>
      <c r="I5" s="16">
        <v>0.124</v>
      </c>
      <c r="J5" s="16">
        <v>0.0</v>
      </c>
      <c r="K5" s="16">
        <v>4.0</v>
      </c>
      <c r="L5" s="16">
        <v>0.0</v>
      </c>
      <c r="M5" s="16">
        <v>0.5</v>
      </c>
      <c r="N5" s="16">
        <v>260.0</v>
      </c>
      <c r="O5" s="16">
        <v>0.95</v>
      </c>
      <c r="P5" s="16">
        <v>0.98</v>
      </c>
      <c r="Q5" s="16">
        <v>0.8</v>
      </c>
      <c r="R5" s="16">
        <v>27.0</v>
      </c>
      <c r="S5" s="16">
        <v>1168.0</v>
      </c>
      <c r="T5" s="16">
        <v>0.0</v>
      </c>
      <c r="U5" s="16">
        <v>500.0</v>
      </c>
      <c r="V5" s="16">
        <v>0.95</v>
      </c>
    </row>
    <row r="6">
      <c r="A6" s="16" t="s">
        <v>18</v>
      </c>
      <c r="B6" s="17"/>
      <c r="C6" s="16">
        <v>1946.0</v>
      </c>
      <c r="D6" s="16" t="s">
        <v>160</v>
      </c>
      <c r="E6" s="16">
        <v>1113.0</v>
      </c>
      <c r="F6" s="16">
        <v>16.68</v>
      </c>
      <c r="G6" s="16">
        <v>0.0</v>
      </c>
      <c r="H6" s="16">
        <v>1.12</v>
      </c>
      <c r="I6" s="16">
        <v>0.2</v>
      </c>
      <c r="J6" s="16">
        <v>0.0</v>
      </c>
      <c r="K6" s="16">
        <v>4.0</v>
      </c>
      <c r="L6" s="16">
        <v>0.0</v>
      </c>
      <c r="M6" s="16">
        <v>0.3</v>
      </c>
      <c r="N6" s="16">
        <v>280.0</v>
      </c>
      <c r="O6" s="16">
        <v>0.95</v>
      </c>
      <c r="P6" s="16">
        <v>0.98</v>
      </c>
      <c r="Q6" s="16">
        <v>0.8</v>
      </c>
      <c r="R6" s="16">
        <v>25.0</v>
      </c>
      <c r="S6" s="16">
        <v>1030.0</v>
      </c>
      <c r="T6" s="16">
        <v>0.0</v>
      </c>
      <c r="U6" s="16">
        <v>500.0</v>
      </c>
      <c r="V6" s="16">
        <v>0.95</v>
      </c>
    </row>
    <row r="7">
      <c r="A7" s="14" t="s">
        <v>161</v>
      </c>
      <c r="B7" s="14" t="b">
        <v>1</v>
      </c>
      <c r="C7" s="14">
        <v>1946.0</v>
      </c>
      <c r="D7" s="14" t="s">
        <v>162</v>
      </c>
      <c r="E7" s="14">
        <v>753.0</v>
      </c>
      <c r="F7" s="14"/>
      <c r="G7" s="14"/>
      <c r="H7" s="14"/>
      <c r="I7" s="14">
        <v>0.19</v>
      </c>
      <c r="J7" s="14">
        <v>0.0</v>
      </c>
      <c r="K7" s="14">
        <v>4.44</v>
      </c>
      <c r="L7" s="14">
        <v>0.0</v>
      </c>
      <c r="M7" s="14">
        <v>0.8</v>
      </c>
      <c r="N7" s="14">
        <v>260.0</v>
      </c>
      <c r="O7" s="14">
        <v>0.95</v>
      </c>
      <c r="P7" s="14">
        <v>0.98</v>
      </c>
      <c r="Q7" s="14">
        <v>0.8</v>
      </c>
      <c r="R7" s="14">
        <v>27.0</v>
      </c>
      <c r="S7" s="14">
        <v>1030.0</v>
      </c>
      <c r="T7" s="14">
        <v>0.0</v>
      </c>
      <c r="U7" s="14"/>
      <c r="V7" s="14">
        <v>0.95</v>
      </c>
    </row>
    <row r="8">
      <c r="A8" s="16" t="s">
        <v>19</v>
      </c>
      <c r="B8" s="16"/>
      <c r="C8" s="16">
        <v>1947.0</v>
      </c>
      <c r="D8" s="16" t="s">
        <v>163</v>
      </c>
      <c r="E8" s="16">
        <v>600.0</v>
      </c>
      <c r="F8" s="16">
        <v>15.7</v>
      </c>
      <c r="G8" s="16">
        <v>0.0</v>
      </c>
      <c r="H8" s="16">
        <v>1.07</v>
      </c>
      <c r="I8" s="16">
        <v>0.124</v>
      </c>
      <c r="J8" s="16">
        <v>0.0</v>
      </c>
      <c r="K8" s="16">
        <v>4.0</v>
      </c>
      <c r="L8" s="16">
        <v>0.0</v>
      </c>
      <c r="M8" s="16">
        <v>0.5</v>
      </c>
      <c r="N8" s="16">
        <v>250.0</v>
      </c>
      <c r="O8" s="16">
        <v>0.95</v>
      </c>
      <c r="P8" s="16">
        <v>0.98</v>
      </c>
      <c r="Q8" s="16">
        <v>0.8</v>
      </c>
      <c r="R8" s="16">
        <v>27.0</v>
      </c>
      <c r="S8" s="16">
        <v>1148.0</v>
      </c>
      <c r="T8" s="16">
        <v>0.0</v>
      </c>
      <c r="U8" s="16">
        <v>500.0</v>
      </c>
      <c r="V8" s="16">
        <v>0.95</v>
      </c>
    </row>
    <row r="9">
      <c r="A9" s="16" t="s">
        <v>20</v>
      </c>
      <c r="B9" s="17"/>
      <c r="C9" s="16">
        <v>1949.0</v>
      </c>
      <c r="D9" s="16" t="s">
        <v>164</v>
      </c>
      <c r="E9" s="16">
        <v>814.0</v>
      </c>
      <c r="F9" s="16">
        <v>26.47</v>
      </c>
      <c r="G9" s="16">
        <v>0.0</v>
      </c>
      <c r="H9" s="16">
        <v>1.069</v>
      </c>
      <c r="I9" s="16">
        <v>0.2</v>
      </c>
      <c r="J9" s="16">
        <v>0.0</v>
      </c>
      <c r="K9" s="16">
        <v>4.4</v>
      </c>
      <c r="L9" s="16">
        <v>0.0</v>
      </c>
      <c r="M9" s="16">
        <v>0.8</v>
      </c>
      <c r="N9" s="16">
        <v>260.0</v>
      </c>
      <c r="O9" s="16">
        <v>0.95</v>
      </c>
      <c r="P9" s="16">
        <v>0.98</v>
      </c>
      <c r="Q9" s="16">
        <v>0.8</v>
      </c>
      <c r="R9" s="16">
        <v>27.0</v>
      </c>
      <c r="S9" s="16">
        <v>1148.0</v>
      </c>
      <c r="T9" s="16">
        <v>0.0</v>
      </c>
      <c r="U9" s="16">
        <v>520.0</v>
      </c>
      <c r="V9" s="16">
        <v>0.95</v>
      </c>
    </row>
    <row r="10">
      <c r="A10" s="16" t="s">
        <v>21</v>
      </c>
      <c r="B10" s="17"/>
      <c r="C10" s="16">
        <v>1950.0</v>
      </c>
      <c r="D10" s="16" t="s">
        <v>165</v>
      </c>
      <c r="E10" s="16">
        <v>1141.0</v>
      </c>
      <c r="F10" s="16">
        <v>23.13</v>
      </c>
      <c r="G10" s="16">
        <v>26.69</v>
      </c>
      <c r="H10" s="16">
        <v>1.12</v>
      </c>
      <c r="I10" s="16">
        <v>0.19</v>
      </c>
      <c r="J10" s="16">
        <v>0.0</v>
      </c>
      <c r="K10" s="16">
        <v>4.5</v>
      </c>
      <c r="L10" s="16">
        <v>0.0</v>
      </c>
      <c r="M10" s="16">
        <v>0.3</v>
      </c>
      <c r="N10" s="16">
        <v>280.0</v>
      </c>
      <c r="O10" s="16">
        <v>0.95</v>
      </c>
      <c r="P10" s="16">
        <v>0.98</v>
      </c>
      <c r="Q10" s="16">
        <v>0.9</v>
      </c>
      <c r="R10" s="16">
        <v>29.0</v>
      </c>
      <c r="S10" s="16">
        <v>1080.0</v>
      </c>
      <c r="T10" s="16">
        <v>0.0</v>
      </c>
      <c r="U10" s="16">
        <v>500.0</v>
      </c>
      <c r="V10" s="16">
        <v>0.95</v>
      </c>
    </row>
    <row r="11">
      <c r="A11" s="16" t="s">
        <v>22</v>
      </c>
      <c r="B11" s="17"/>
      <c r="C11" s="16">
        <v>1950.0</v>
      </c>
      <c r="D11" s="16" t="s">
        <v>166</v>
      </c>
      <c r="E11" s="16">
        <v>939.0</v>
      </c>
      <c r="F11" s="16">
        <v>28.2</v>
      </c>
      <c r="G11" s="16">
        <v>36.9</v>
      </c>
      <c r="H11" s="16">
        <v>1.16</v>
      </c>
      <c r="I11" s="16">
        <v>0.221</v>
      </c>
      <c r="J11" s="16">
        <v>0.0</v>
      </c>
      <c r="K11" s="16">
        <v>4.4</v>
      </c>
      <c r="L11" s="16">
        <v>0.0</v>
      </c>
      <c r="M11" s="16">
        <v>0.8</v>
      </c>
      <c r="N11" s="16">
        <v>260.0</v>
      </c>
      <c r="O11" s="16">
        <v>0.95</v>
      </c>
      <c r="P11" s="16">
        <v>0.98</v>
      </c>
      <c r="Q11" s="16">
        <v>0.85</v>
      </c>
      <c r="R11" s="16">
        <v>27.0</v>
      </c>
      <c r="S11" s="16">
        <v>1050.0</v>
      </c>
      <c r="T11" s="16">
        <v>1384.0</v>
      </c>
      <c r="U11" s="16">
        <v>520.0</v>
      </c>
      <c r="V11" s="16">
        <v>0.95</v>
      </c>
    </row>
    <row r="12">
      <c r="A12" s="16" t="s">
        <v>26</v>
      </c>
      <c r="B12" s="16"/>
      <c r="C12" s="16">
        <v>1951.0</v>
      </c>
      <c r="D12" s="16" t="s">
        <v>167</v>
      </c>
      <c r="E12" s="16">
        <v>1300.0</v>
      </c>
      <c r="F12" s="16">
        <v>33.4</v>
      </c>
      <c r="G12" s="16">
        <v>0.0</v>
      </c>
      <c r="H12" s="16">
        <v>0.883</v>
      </c>
      <c r="I12" s="16">
        <v>0.335</v>
      </c>
      <c r="J12" s="16">
        <v>0.0</v>
      </c>
      <c r="K12" s="16">
        <v>7.0</v>
      </c>
      <c r="L12" s="16">
        <v>0.0</v>
      </c>
      <c r="M12" s="16">
        <v>0.8</v>
      </c>
      <c r="N12" s="16">
        <v>260.0</v>
      </c>
      <c r="O12" s="16">
        <v>0.95</v>
      </c>
      <c r="P12" s="16">
        <v>0.98</v>
      </c>
      <c r="Q12" s="16">
        <v>0.8</v>
      </c>
      <c r="R12" s="16">
        <v>27.0</v>
      </c>
      <c r="S12" s="16">
        <v>1100.0</v>
      </c>
      <c r="T12" s="16">
        <v>0.0</v>
      </c>
      <c r="U12" s="16">
        <v>625.0</v>
      </c>
      <c r="V12" s="16">
        <v>0.95</v>
      </c>
    </row>
    <row r="13">
      <c r="A13" s="16" t="s">
        <v>23</v>
      </c>
      <c r="B13" s="17"/>
      <c r="C13" s="16">
        <v>1951.0</v>
      </c>
      <c r="D13" s="16" t="s">
        <v>168</v>
      </c>
      <c r="E13" s="16">
        <v>1025.0</v>
      </c>
      <c r="F13" s="16">
        <v>21.8</v>
      </c>
      <c r="G13" s="16">
        <v>0.0</v>
      </c>
      <c r="H13" s="16">
        <v>1.08</v>
      </c>
      <c r="I13" s="16">
        <v>0.2</v>
      </c>
      <c r="J13" s="16">
        <v>0.0</v>
      </c>
      <c r="K13" s="16">
        <v>4.7</v>
      </c>
      <c r="L13" s="16">
        <v>0.0</v>
      </c>
      <c r="M13" s="16">
        <v>0.3</v>
      </c>
      <c r="N13" s="16">
        <v>280.0</v>
      </c>
      <c r="O13" s="16">
        <v>0.95</v>
      </c>
      <c r="P13" s="16">
        <v>0.98</v>
      </c>
      <c r="Q13" s="16">
        <v>0.8</v>
      </c>
      <c r="R13" s="16">
        <v>25.0</v>
      </c>
      <c r="S13" s="16">
        <v>1100.0</v>
      </c>
      <c r="T13" s="16">
        <v>0.0</v>
      </c>
      <c r="U13" s="16">
        <v>520.0</v>
      </c>
      <c r="V13" s="16">
        <v>0.95</v>
      </c>
    </row>
    <row r="14">
      <c r="A14" s="16" t="s">
        <v>25</v>
      </c>
      <c r="B14" s="17"/>
      <c r="C14" s="16">
        <v>1951.0</v>
      </c>
      <c r="D14" s="16" t="s">
        <v>169</v>
      </c>
      <c r="E14" s="16">
        <v>2155.0</v>
      </c>
      <c r="F14" s="16">
        <v>45.3</v>
      </c>
      <c r="G14" s="16">
        <v>64.5</v>
      </c>
      <c r="H14" s="16">
        <v>0.8</v>
      </c>
      <c r="I14" s="16">
        <v>0.24</v>
      </c>
      <c r="J14" s="16">
        <v>0.0</v>
      </c>
      <c r="K14" s="16">
        <v>11.7</v>
      </c>
      <c r="L14" s="16">
        <v>0.0</v>
      </c>
      <c r="M14" s="16">
        <v>0.8</v>
      </c>
      <c r="N14" s="16">
        <v>260.0</v>
      </c>
      <c r="O14" s="16">
        <v>0.95</v>
      </c>
      <c r="P14" s="16">
        <v>0.98</v>
      </c>
      <c r="Q14" s="16">
        <v>0.7</v>
      </c>
      <c r="R14" s="16">
        <v>29.0</v>
      </c>
      <c r="S14" s="16">
        <v>1080.0</v>
      </c>
      <c r="T14" s="16">
        <v>1685.0</v>
      </c>
      <c r="U14" s="16">
        <v>705.0</v>
      </c>
      <c r="V14" s="16">
        <v>0.95</v>
      </c>
    </row>
    <row r="15">
      <c r="A15" s="16" t="s">
        <v>24</v>
      </c>
      <c r="B15" s="17"/>
      <c r="C15" s="16">
        <v>1951.0</v>
      </c>
      <c r="D15" s="16" t="s">
        <v>170</v>
      </c>
      <c r="E15" s="16">
        <v>695.0</v>
      </c>
      <c r="F15" s="16">
        <v>25.5</v>
      </c>
      <c r="G15" s="16">
        <v>31.9</v>
      </c>
      <c r="H15" s="16">
        <v>0.96</v>
      </c>
      <c r="I15" s="16">
        <v>0.14</v>
      </c>
      <c r="J15" s="16">
        <v>0.0</v>
      </c>
      <c r="K15" s="16">
        <v>7.14</v>
      </c>
      <c r="L15" s="16">
        <v>0.0</v>
      </c>
      <c r="M15" s="16">
        <v>0.8</v>
      </c>
      <c r="N15" s="16">
        <v>270.0</v>
      </c>
      <c r="O15" s="16">
        <v>0.95</v>
      </c>
      <c r="P15" s="16">
        <v>0.98</v>
      </c>
      <c r="Q15" s="16">
        <v>0.7</v>
      </c>
      <c r="R15" s="16">
        <v>22.0</v>
      </c>
      <c r="S15" s="16">
        <v>1133.0</v>
      </c>
      <c r="T15" s="16">
        <v>1365.0</v>
      </c>
      <c r="U15" s="16">
        <v>630.0</v>
      </c>
      <c r="V15" s="16">
        <v>0.95</v>
      </c>
    </row>
    <row r="16">
      <c r="A16" s="13" t="s">
        <v>27</v>
      </c>
      <c r="B16" s="13" t="b">
        <v>1</v>
      </c>
      <c r="C16" s="13">
        <v>1952.0</v>
      </c>
      <c r="D16" s="13" t="s">
        <v>171</v>
      </c>
      <c r="E16" s="13">
        <v>1158.0</v>
      </c>
      <c r="F16" s="13">
        <v>26.47</v>
      </c>
      <c r="G16" s="13">
        <v>0.0</v>
      </c>
      <c r="H16" s="13">
        <v>0.902</v>
      </c>
      <c r="I16" s="13">
        <v>0.19</v>
      </c>
      <c r="J16" s="13">
        <v>0.0</v>
      </c>
      <c r="K16" s="13">
        <v>5.5</v>
      </c>
      <c r="L16" s="13">
        <v>0.0</v>
      </c>
      <c r="M16" s="13">
        <v>0.3</v>
      </c>
      <c r="N16" s="13">
        <v>280.0</v>
      </c>
      <c r="O16" s="13">
        <v>0.95</v>
      </c>
      <c r="P16" s="13">
        <v>0.98</v>
      </c>
      <c r="Q16" s="13">
        <v>0.9</v>
      </c>
      <c r="R16" s="13">
        <v>29.0</v>
      </c>
      <c r="S16" s="13">
        <v>1080.0</v>
      </c>
      <c r="T16" s="13">
        <v>0.0</v>
      </c>
      <c r="U16" s="13">
        <v>520.0</v>
      </c>
      <c r="V16" s="13">
        <v>0.95</v>
      </c>
    </row>
    <row r="17">
      <c r="A17" s="16" t="s">
        <v>28</v>
      </c>
      <c r="B17" s="16"/>
      <c r="C17" s="16">
        <v>1952.0</v>
      </c>
      <c r="D17" s="16" t="s">
        <v>172</v>
      </c>
      <c r="E17" s="16">
        <v>940.0</v>
      </c>
      <c r="F17" s="16">
        <v>32.2</v>
      </c>
      <c r="G17" s="16">
        <v>37.8</v>
      </c>
      <c r="H17" s="16">
        <v>1.14</v>
      </c>
      <c r="I17" s="16">
        <v>0.221</v>
      </c>
      <c r="J17" s="16">
        <v>0.0</v>
      </c>
      <c r="K17" s="16">
        <v>4.5</v>
      </c>
      <c r="L17" s="16">
        <v>0.0</v>
      </c>
      <c r="M17" s="16">
        <v>0.8</v>
      </c>
      <c r="N17" s="16">
        <v>260.0</v>
      </c>
      <c r="O17" s="16">
        <v>0.95</v>
      </c>
      <c r="P17" s="16">
        <v>0.98</v>
      </c>
      <c r="Q17" s="16">
        <v>0.85</v>
      </c>
      <c r="R17" s="16">
        <v>27.0</v>
      </c>
      <c r="S17" s="16">
        <v>1100.0</v>
      </c>
      <c r="T17" s="16">
        <v>1167.0</v>
      </c>
      <c r="U17" s="16">
        <v>550.0</v>
      </c>
      <c r="V17" s="16">
        <v>0.95</v>
      </c>
    </row>
    <row r="18">
      <c r="A18" s="16" t="s">
        <v>29</v>
      </c>
      <c r="B18" s="17"/>
      <c r="C18" s="16">
        <v>1952.0</v>
      </c>
      <c r="D18" s="16" t="s">
        <v>173</v>
      </c>
      <c r="E18" s="16">
        <v>1991.0</v>
      </c>
      <c r="F18" s="16">
        <v>40.03</v>
      </c>
      <c r="G18" s="16">
        <v>50.71</v>
      </c>
      <c r="H18" s="16">
        <v>0.78</v>
      </c>
      <c r="I18" s="16">
        <v>0.24</v>
      </c>
      <c r="J18" s="16">
        <v>0.0</v>
      </c>
      <c r="K18" s="16">
        <v>10.0</v>
      </c>
      <c r="L18" s="16">
        <v>0.0</v>
      </c>
      <c r="M18" s="16">
        <v>0.8</v>
      </c>
      <c r="N18" s="16">
        <v>260.0</v>
      </c>
      <c r="O18" s="16">
        <v>0.95</v>
      </c>
      <c r="P18" s="16">
        <v>0.98</v>
      </c>
      <c r="Q18" s="16">
        <v>0.9</v>
      </c>
      <c r="R18" s="16">
        <v>29.0</v>
      </c>
      <c r="S18" s="16">
        <v>1080.0</v>
      </c>
      <c r="T18" s="16">
        <v>0.0</v>
      </c>
      <c r="U18" s="16">
        <v>705.0</v>
      </c>
      <c r="V18" s="16">
        <v>0.95</v>
      </c>
    </row>
    <row r="19">
      <c r="A19" s="16" t="s">
        <v>30</v>
      </c>
      <c r="B19" s="17"/>
      <c r="C19" s="16">
        <v>1953.0</v>
      </c>
      <c r="D19" s="16" t="s">
        <v>174</v>
      </c>
      <c r="E19" s="16">
        <v>1158.0</v>
      </c>
      <c r="F19" s="16">
        <v>25.22</v>
      </c>
      <c r="G19" s="16">
        <v>32.03</v>
      </c>
      <c r="H19" s="16">
        <v>0.902</v>
      </c>
      <c r="I19" s="16">
        <v>0.19</v>
      </c>
      <c r="J19" s="16">
        <v>0.0</v>
      </c>
      <c r="K19" s="16">
        <v>5.5</v>
      </c>
      <c r="L19" s="16">
        <v>0.0</v>
      </c>
      <c r="M19" s="16">
        <v>0.3</v>
      </c>
      <c r="N19" s="16">
        <v>280.0</v>
      </c>
      <c r="O19" s="16">
        <v>0.95</v>
      </c>
      <c r="P19" s="16">
        <v>0.98</v>
      </c>
      <c r="Q19" s="16">
        <v>0.9</v>
      </c>
      <c r="R19" s="16">
        <v>29.0</v>
      </c>
      <c r="S19" s="16">
        <v>1080.0</v>
      </c>
      <c r="T19" s="16">
        <v>0.0</v>
      </c>
      <c r="U19" s="16">
        <v>550.0</v>
      </c>
      <c r="V19" s="16">
        <v>0.95</v>
      </c>
    </row>
    <row r="20">
      <c r="A20" s="16" t="s">
        <v>31</v>
      </c>
      <c r="B20" s="16"/>
      <c r="C20" s="16">
        <v>1953.0</v>
      </c>
      <c r="D20" s="16" t="s">
        <v>175</v>
      </c>
      <c r="E20" s="16">
        <v>1383.0</v>
      </c>
      <c r="F20" s="16">
        <v>36.9</v>
      </c>
      <c r="G20" s="16">
        <v>0.0</v>
      </c>
      <c r="H20" s="16">
        <v>0.9</v>
      </c>
      <c r="I20" s="16">
        <v>0.28</v>
      </c>
      <c r="J20" s="16">
        <v>0.0</v>
      </c>
      <c r="K20" s="16">
        <v>7.0</v>
      </c>
      <c r="L20" s="16">
        <v>0.0</v>
      </c>
      <c r="M20" s="16">
        <v>0.8</v>
      </c>
      <c r="N20" s="16">
        <v>260.0</v>
      </c>
      <c r="O20" s="16">
        <v>0.95</v>
      </c>
      <c r="P20" s="16">
        <v>0.98</v>
      </c>
      <c r="Q20" s="16">
        <v>0.8</v>
      </c>
      <c r="R20" s="16">
        <v>27.0</v>
      </c>
      <c r="S20" s="16">
        <v>1050.0</v>
      </c>
      <c r="T20" s="16">
        <v>0.0</v>
      </c>
      <c r="U20" s="16">
        <v>650.0</v>
      </c>
      <c r="V20" s="16">
        <v>0.95</v>
      </c>
    </row>
    <row r="21">
      <c r="A21" s="16" t="s">
        <v>32</v>
      </c>
      <c r="B21" s="16"/>
      <c r="C21" s="16">
        <v>1954.0</v>
      </c>
      <c r="D21" s="16" t="s">
        <v>176</v>
      </c>
      <c r="E21" s="16">
        <v>940.0</v>
      </c>
      <c r="F21" s="16">
        <v>29.42</v>
      </c>
      <c r="G21" s="16">
        <v>0.0</v>
      </c>
      <c r="H21" s="16">
        <v>1.089</v>
      </c>
      <c r="I21" s="16">
        <v>0.206</v>
      </c>
      <c r="J21" s="16">
        <v>0.0</v>
      </c>
      <c r="K21" s="16">
        <v>4.5</v>
      </c>
      <c r="L21" s="16">
        <v>0.0</v>
      </c>
      <c r="M21" s="16">
        <v>0.8</v>
      </c>
      <c r="N21" s="16">
        <v>260.0</v>
      </c>
      <c r="O21" s="16">
        <v>0.95</v>
      </c>
      <c r="P21" s="16">
        <v>0.98</v>
      </c>
      <c r="Q21" s="16">
        <v>0.8</v>
      </c>
      <c r="R21" s="16">
        <v>27.0</v>
      </c>
      <c r="S21" s="16">
        <v>1080.0</v>
      </c>
      <c r="T21" s="16">
        <v>0.0</v>
      </c>
      <c r="U21" s="16">
        <v>550.0</v>
      </c>
      <c r="V21" s="16">
        <v>0.95</v>
      </c>
    </row>
    <row r="22">
      <c r="A22" s="16" t="s">
        <v>33</v>
      </c>
      <c r="B22" s="16"/>
      <c r="C22" s="16">
        <v>1954.0</v>
      </c>
      <c r="D22" s="16" t="s">
        <v>177</v>
      </c>
      <c r="E22" s="16">
        <v>1400.0</v>
      </c>
      <c r="F22" s="16">
        <v>33.4</v>
      </c>
      <c r="G22" s="16">
        <v>42.3</v>
      </c>
      <c r="H22" s="16">
        <v>0.863</v>
      </c>
      <c r="I22" s="16">
        <v>0.335</v>
      </c>
      <c r="J22" s="16">
        <v>0.0</v>
      </c>
      <c r="K22" s="16">
        <v>7.0</v>
      </c>
      <c r="L22" s="16">
        <v>0.0</v>
      </c>
      <c r="M22" s="16">
        <v>0.9</v>
      </c>
      <c r="N22" s="16">
        <v>250.0</v>
      </c>
      <c r="O22" s="16">
        <v>0.95</v>
      </c>
      <c r="P22" s="16">
        <v>0.98</v>
      </c>
      <c r="Q22" s="16">
        <v>0.7</v>
      </c>
      <c r="R22" s="16">
        <v>27.0</v>
      </c>
      <c r="S22" s="16">
        <v>1100.0</v>
      </c>
      <c r="T22" s="16">
        <v>1359.0</v>
      </c>
      <c r="U22" s="16">
        <v>690.0</v>
      </c>
      <c r="V22" s="16">
        <v>0.85</v>
      </c>
    </row>
    <row r="23">
      <c r="A23" s="14" t="s">
        <v>34</v>
      </c>
      <c r="B23" s="14" t="b">
        <v>1</v>
      </c>
      <c r="C23" s="14">
        <v>1954.0</v>
      </c>
      <c r="D23" s="14" t="s">
        <v>178</v>
      </c>
      <c r="E23" s="14">
        <v>2155.0</v>
      </c>
      <c r="F23" s="14">
        <v>45.4</v>
      </c>
      <c r="G23" s="14">
        <v>75.4</v>
      </c>
      <c r="H23" s="14">
        <v>0.77</v>
      </c>
      <c r="I23" s="14">
        <v>0.24</v>
      </c>
      <c r="J23" s="14">
        <v>0.0</v>
      </c>
      <c r="K23" s="14">
        <v>13.0</v>
      </c>
      <c r="L23" s="14">
        <v>0.0</v>
      </c>
      <c r="M23" s="14">
        <v>0.9</v>
      </c>
      <c r="N23" s="14">
        <v>250.0</v>
      </c>
      <c r="O23" s="14">
        <v>0.95</v>
      </c>
      <c r="P23" s="14">
        <v>0.98</v>
      </c>
      <c r="Q23" s="14">
        <v>0.7</v>
      </c>
      <c r="R23" s="14">
        <v>35.0</v>
      </c>
      <c r="S23" s="14">
        <v>1330.0</v>
      </c>
      <c r="T23" s="14">
        <v>2825.0</v>
      </c>
      <c r="U23" s="14">
        <v>800.0</v>
      </c>
      <c r="V23" s="14">
        <v>0.95</v>
      </c>
    </row>
    <row r="24">
      <c r="A24" s="16" t="s">
        <v>37</v>
      </c>
      <c r="B24" s="17"/>
      <c r="C24" s="16">
        <v>1955.0</v>
      </c>
      <c r="D24" s="16" t="s">
        <v>179</v>
      </c>
      <c r="E24" s="16">
        <v>2347.0</v>
      </c>
      <c r="F24" s="16">
        <v>66.7</v>
      </c>
      <c r="G24" s="16">
        <v>88.8</v>
      </c>
      <c r="H24" s="16">
        <v>0.99</v>
      </c>
      <c r="I24" s="16">
        <v>0.53</v>
      </c>
      <c r="J24" s="16">
        <v>0.0</v>
      </c>
      <c r="K24" s="16">
        <v>9.5</v>
      </c>
      <c r="L24" s="16">
        <v>0.0</v>
      </c>
      <c r="M24" s="16">
        <v>0.9</v>
      </c>
      <c r="N24" s="16">
        <v>250.0</v>
      </c>
      <c r="O24" s="16">
        <v>0.95</v>
      </c>
      <c r="P24" s="16">
        <v>0.98</v>
      </c>
      <c r="Q24" s="16">
        <v>0.7</v>
      </c>
      <c r="R24" s="16">
        <v>27.0</v>
      </c>
      <c r="S24" s="16">
        <v>1133.0</v>
      </c>
      <c r="T24" s="16">
        <v>1546.0</v>
      </c>
      <c r="U24" s="16">
        <v>750.0</v>
      </c>
      <c r="V24" s="16">
        <v>0.85</v>
      </c>
    </row>
    <row r="25">
      <c r="A25" s="16" t="s">
        <v>35</v>
      </c>
      <c r="B25" s="17"/>
      <c r="C25" s="16">
        <v>1955.0</v>
      </c>
      <c r="D25" s="16" t="s">
        <v>180</v>
      </c>
      <c r="E25" s="16">
        <v>1900.0</v>
      </c>
      <c r="F25" s="16">
        <v>49.82</v>
      </c>
      <c r="G25" s="16">
        <v>0.0</v>
      </c>
      <c r="H25" s="16">
        <v>0.77</v>
      </c>
      <c r="I25" s="16">
        <v>0.24</v>
      </c>
      <c r="J25" s="16">
        <v>0.0</v>
      </c>
      <c r="K25" s="16">
        <v>13.0</v>
      </c>
      <c r="L25" s="16">
        <v>0.0</v>
      </c>
      <c r="M25" s="16">
        <v>0.8</v>
      </c>
      <c r="N25" s="16">
        <v>260.0</v>
      </c>
      <c r="O25" s="16">
        <v>0.95</v>
      </c>
      <c r="P25" s="16">
        <v>0.98</v>
      </c>
      <c r="Q25" s="16">
        <v>0.95</v>
      </c>
      <c r="R25" s="16">
        <v>35.0</v>
      </c>
      <c r="S25" s="16">
        <v>1330.0</v>
      </c>
      <c r="T25" s="16">
        <v>0.0</v>
      </c>
      <c r="U25" s="16">
        <v>800.0</v>
      </c>
      <c r="V25" s="16">
        <v>0.95</v>
      </c>
    </row>
    <row r="26">
      <c r="A26" s="16" t="s">
        <v>36</v>
      </c>
      <c r="B26" s="16"/>
      <c r="C26" s="16">
        <v>1955.0</v>
      </c>
      <c r="D26" s="16" t="s">
        <v>181</v>
      </c>
      <c r="E26" s="16">
        <v>1383.0</v>
      </c>
      <c r="F26" s="16">
        <v>48.9</v>
      </c>
      <c r="G26" s="16">
        <v>0.0</v>
      </c>
      <c r="H26" s="16">
        <v>0.885</v>
      </c>
      <c r="I26" s="16">
        <v>0.28</v>
      </c>
      <c r="J26" s="16">
        <v>0.0</v>
      </c>
      <c r="K26" s="16">
        <v>7.0</v>
      </c>
      <c r="L26" s="16">
        <v>0.0</v>
      </c>
      <c r="M26" s="16">
        <v>0.8</v>
      </c>
      <c r="N26" s="16">
        <v>260.0</v>
      </c>
      <c r="O26" s="16">
        <v>0.95</v>
      </c>
      <c r="P26" s="16">
        <v>0.98</v>
      </c>
      <c r="Q26" s="16">
        <v>0.8</v>
      </c>
      <c r="R26" s="16">
        <v>27.0</v>
      </c>
      <c r="S26" s="16">
        <v>1100.0</v>
      </c>
      <c r="T26" s="16">
        <v>0.0</v>
      </c>
      <c r="U26" s="16">
        <v>750.0</v>
      </c>
      <c r="V26" s="16">
        <v>0.95</v>
      </c>
    </row>
    <row r="27">
      <c r="A27" s="14" t="s">
        <v>38</v>
      </c>
      <c r="B27" s="14" t="b">
        <v>1</v>
      </c>
      <c r="C27" s="14">
        <v>1956.0</v>
      </c>
      <c r="D27" s="14" t="s">
        <v>182</v>
      </c>
      <c r="E27" s="14">
        <v>2665.0</v>
      </c>
      <c r="F27" s="14">
        <v>76.51</v>
      </c>
      <c r="G27" s="14">
        <v>109.0</v>
      </c>
      <c r="H27" s="14">
        <v>0.8</v>
      </c>
      <c r="I27" s="14">
        <v>0.4</v>
      </c>
      <c r="J27" s="14">
        <v>0.0</v>
      </c>
      <c r="K27" s="14">
        <v>12.0</v>
      </c>
      <c r="L27" s="14">
        <v>0.0</v>
      </c>
      <c r="M27" s="14">
        <v>0.9</v>
      </c>
      <c r="N27" s="14">
        <v>250.0</v>
      </c>
      <c r="O27" s="14">
        <v>0.95</v>
      </c>
      <c r="P27" s="14">
        <v>0.98</v>
      </c>
      <c r="Q27" s="14">
        <v>0.7</v>
      </c>
      <c r="R27" s="14">
        <v>30.0</v>
      </c>
      <c r="S27" s="14">
        <v>1150.0</v>
      </c>
      <c r="T27" s="14">
        <v>1797.0</v>
      </c>
      <c r="U27" s="14">
        <v>825.0</v>
      </c>
      <c r="V27" s="14">
        <v>0.85</v>
      </c>
    </row>
    <row r="28">
      <c r="A28" s="16" t="s">
        <v>43</v>
      </c>
      <c r="B28" s="16"/>
      <c r="C28" s="16">
        <v>1957.0</v>
      </c>
      <c r="D28" s="16" t="s">
        <v>183</v>
      </c>
      <c r="E28" s="16">
        <v>940.0</v>
      </c>
      <c r="F28" s="16">
        <v>34.3</v>
      </c>
      <c r="G28" s="16">
        <v>0.0</v>
      </c>
      <c r="H28" s="16">
        <v>0.079</v>
      </c>
      <c r="I28" s="16">
        <v>0.206</v>
      </c>
      <c r="J28" s="16">
        <v>0.0</v>
      </c>
      <c r="K28" s="16">
        <v>4.8</v>
      </c>
      <c r="L28" s="16">
        <v>0.0</v>
      </c>
      <c r="M28" s="16">
        <v>0.8</v>
      </c>
      <c r="N28" s="16">
        <v>260.0</v>
      </c>
      <c r="O28" s="16">
        <v>0.95</v>
      </c>
      <c r="P28" s="16">
        <v>0.98</v>
      </c>
      <c r="Q28" s="16">
        <v>0.8</v>
      </c>
      <c r="R28" s="16">
        <v>27.0</v>
      </c>
      <c r="S28" s="16">
        <v>1080.0</v>
      </c>
      <c r="T28" s="16">
        <v>0.0</v>
      </c>
      <c r="U28" s="16">
        <v>650.0</v>
      </c>
      <c r="V28" s="16">
        <v>0.95</v>
      </c>
    </row>
    <row r="29">
      <c r="A29" s="16" t="s">
        <v>41</v>
      </c>
      <c r="B29" s="17"/>
      <c r="C29" s="16">
        <v>1957.0</v>
      </c>
      <c r="D29" s="16" t="s">
        <v>184</v>
      </c>
      <c r="E29" s="16">
        <v>1957.0</v>
      </c>
      <c r="F29" s="16">
        <v>49.82</v>
      </c>
      <c r="G29" s="16">
        <v>61.16</v>
      </c>
      <c r="H29" s="16">
        <v>0.77</v>
      </c>
      <c r="I29" s="16">
        <v>0.24</v>
      </c>
      <c r="J29" s="16">
        <v>0.0</v>
      </c>
      <c r="K29" s="16">
        <v>12.5</v>
      </c>
      <c r="L29" s="16">
        <v>0.0</v>
      </c>
      <c r="M29" s="16">
        <v>0.8</v>
      </c>
      <c r="N29" s="16">
        <v>260.0</v>
      </c>
      <c r="O29" s="16">
        <v>0.95</v>
      </c>
      <c r="P29" s="16">
        <v>0.98</v>
      </c>
      <c r="Q29" s="16">
        <v>0.9</v>
      </c>
      <c r="R29" s="16">
        <v>35.0</v>
      </c>
      <c r="S29" s="16">
        <v>1330.0</v>
      </c>
      <c r="T29" s="16">
        <v>0.0</v>
      </c>
      <c r="U29" s="16">
        <v>800.0</v>
      </c>
      <c r="V29" s="16">
        <v>0.95</v>
      </c>
    </row>
    <row r="30">
      <c r="A30" s="16" t="s">
        <v>44</v>
      </c>
      <c r="B30" s="17"/>
      <c r="C30" s="16">
        <v>1957.0</v>
      </c>
      <c r="D30" s="16" t="s">
        <v>185</v>
      </c>
      <c r="E30" s="16">
        <v>3447.0</v>
      </c>
      <c r="F30" s="16">
        <v>57.6</v>
      </c>
      <c r="G30" s="16">
        <v>99.42</v>
      </c>
      <c r="H30" s="16">
        <v>0.795</v>
      </c>
      <c r="I30" s="16">
        <v>0.45</v>
      </c>
      <c r="J30" s="16">
        <v>0.0</v>
      </c>
      <c r="K30" s="16">
        <v>10.5</v>
      </c>
      <c r="L30" s="16">
        <v>0.0</v>
      </c>
      <c r="M30" s="16">
        <v>0.9</v>
      </c>
      <c r="N30" s="16">
        <v>250.0</v>
      </c>
      <c r="O30" s="16">
        <v>0.95</v>
      </c>
      <c r="P30" s="16">
        <v>0.98</v>
      </c>
      <c r="Q30" s="16">
        <v>0.9</v>
      </c>
      <c r="R30" s="16">
        <v>29.0</v>
      </c>
      <c r="S30" s="16">
        <v>1089.0</v>
      </c>
      <c r="T30" s="16">
        <v>2498.0</v>
      </c>
      <c r="U30" s="16">
        <v>760.0</v>
      </c>
      <c r="V30" s="16">
        <v>0.85</v>
      </c>
    </row>
    <row r="31">
      <c r="A31" s="16" t="s">
        <v>39</v>
      </c>
      <c r="B31" s="16"/>
      <c r="C31" s="16">
        <v>1957.0</v>
      </c>
      <c r="D31" s="16" t="s">
        <v>186</v>
      </c>
      <c r="E31" s="16">
        <v>1508.0</v>
      </c>
      <c r="F31" s="16">
        <v>43.59</v>
      </c>
      <c r="G31" s="16">
        <v>66.72</v>
      </c>
      <c r="H31" s="16">
        <v>0.847</v>
      </c>
      <c r="I31" s="16">
        <v>0.29</v>
      </c>
      <c r="J31" s="16">
        <v>0.0</v>
      </c>
      <c r="K31" s="16">
        <v>12.0</v>
      </c>
      <c r="L31" s="16">
        <v>0.0</v>
      </c>
      <c r="M31" s="16">
        <v>0.9</v>
      </c>
      <c r="N31" s="16">
        <v>250.0</v>
      </c>
      <c r="O31" s="16">
        <v>0.95</v>
      </c>
      <c r="P31" s="16">
        <v>0.98</v>
      </c>
      <c r="Q31" s="16">
        <v>0.7</v>
      </c>
      <c r="R31" s="16">
        <v>28.0</v>
      </c>
      <c r="S31" s="16">
        <v>1150.0</v>
      </c>
      <c r="T31" s="16">
        <v>2075.0</v>
      </c>
      <c r="U31" s="16">
        <v>775.0</v>
      </c>
      <c r="V31" s="16">
        <v>0.85</v>
      </c>
    </row>
    <row r="32">
      <c r="A32" s="16" t="s">
        <v>42</v>
      </c>
      <c r="B32" s="17"/>
      <c r="C32" s="16">
        <v>1957.0</v>
      </c>
      <c r="D32" s="16" t="s">
        <v>187</v>
      </c>
      <c r="E32" s="16">
        <v>1921.0</v>
      </c>
      <c r="F32" s="16">
        <v>49.82</v>
      </c>
      <c r="G32" s="16">
        <v>60.05</v>
      </c>
      <c r="H32" s="16">
        <v>0.785</v>
      </c>
      <c r="I32" s="16">
        <v>0.24</v>
      </c>
      <c r="J32" s="16">
        <v>0.0</v>
      </c>
      <c r="K32" s="16">
        <v>12.5</v>
      </c>
      <c r="L32" s="16">
        <v>0.0</v>
      </c>
      <c r="M32" s="16">
        <v>0.8</v>
      </c>
      <c r="N32" s="16">
        <v>260.0</v>
      </c>
      <c r="O32" s="16">
        <v>0.8</v>
      </c>
      <c r="P32" s="16">
        <v>0.98</v>
      </c>
      <c r="Q32" s="16">
        <v>0.9</v>
      </c>
      <c r="R32" s="16">
        <v>35.0</v>
      </c>
      <c r="S32" s="16">
        <v>1330.0</v>
      </c>
      <c r="T32" s="16">
        <v>0.0</v>
      </c>
      <c r="U32" s="16">
        <v>800.0</v>
      </c>
      <c r="V32" s="16">
        <v>0.95</v>
      </c>
    </row>
    <row r="33">
      <c r="A33" s="16" t="s">
        <v>40</v>
      </c>
      <c r="B33" s="16" t="b">
        <v>1</v>
      </c>
      <c r="C33" s="16">
        <v>1957.0</v>
      </c>
      <c r="D33" s="16" t="s">
        <v>188</v>
      </c>
      <c r="E33" s="16">
        <v>750.0</v>
      </c>
      <c r="F33" s="16">
        <v>29.4</v>
      </c>
      <c r="G33" s="16">
        <v>36.9</v>
      </c>
      <c r="H33" s="16">
        <v>1.02</v>
      </c>
      <c r="I33" s="16">
        <v>0.14</v>
      </c>
      <c r="J33" s="16">
        <v>0.0</v>
      </c>
      <c r="K33" s="16">
        <v>7.4</v>
      </c>
      <c r="L33" s="16">
        <v>0.0</v>
      </c>
      <c r="M33" s="16">
        <v>0.8</v>
      </c>
      <c r="N33" s="16">
        <v>270.0</v>
      </c>
      <c r="O33" s="16">
        <v>0.95</v>
      </c>
      <c r="P33" s="16">
        <v>0.98</v>
      </c>
      <c r="Q33" s="16">
        <v>0.7</v>
      </c>
      <c r="R33" s="16">
        <v>22.0</v>
      </c>
      <c r="S33" s="16">
        <v>1133.0</v>
      </c>
      <c r="T33" s="16">
        <v>1374.0</v>
      </c>
      <c r="U33" s="16">
        <v>700.0</v>
      </c>
      <c r="V33" s="16">
        <v>0.95</v>
      </c>
    </row>
    <row r="34">
      <c r="A34" s="16" t="s">
        <v>47</v>
      </c>
      <c r="B34" s="16"/>
      <c r="C34" s="16">
        <v>1958.0</v>
      </c>
      <c r="D34" s="16" t="s">
        <v>189</v>
      </c>
      <c r="E34" s="16">
        <v>2703.0</v>
      </c>
      <c r="F34" s="16">
        <v>72.06</v>
      </c>
      <c r="G34" s="16">
        <v>111.2</v>
      </c>
      <c r="H34" s="16">
        <v>0.79</v>
      </c>
      <c r="I34" s="16">
        <v>0.4</v>
      </c>
      <c r="J34" s="16">
        <v>0.0</v>
      </c>
      <c r="K34" s="16">
        <v>12.0</v>
      </c>
      <c r="L34" s="16">
        <v>0.0</v>
      </c>
      <c r="M34" s="16">
        <v>0.9</v>
      </c>
      <c r="N34" s="16">
        <v>250.0</v>
      </c>
      <c r="O34" s="16">
        <v>0.95</v>
      </c>
      <c r="P34" s="16">
        <v>0.98</v>
      </c>
      <c r="Q34" s="16">
        <v>0.7</v>
      </c>
      <c r="R34" s="16">
        <v>30.0</v>
      </c>
      <c r="S34" s="16">
        <v>1200.0</v>
      </c>
      <c r="T34" s="16">
        <v>2200.0</v>
      </c>
      <c r="U34" s="16">
        <v>825.0</v>
      </c>
      <c r="V34" s="16">
        <v>0.85</v>
      </c>
    </row>
    <row r="35">
      <c r="A35" s="16" t="s">
        <v>48</v>
      </c>
      <c r="B35" s="16"/>
      <c r="C35" s="16">
        <v>1958.0</v>
      </c>
      <c r="D35" s="16" t="s">
        <v>190</v>
      </c>
      <c r="E35" s="16">
        <v>2703.0</v>
      </c>
      <c r="F35" s="16">
        <v>76.51</v>
      </c>
      <c r="G35" s="16">
        <v>131.2</v>
      </c>
      <c r="H35" s="16">
        <v>0.8</v>
      </c>
      <c r="I35" s="16">
        <v>0.4</v>
      </c>
      <c r="J35" s="16">
        <v>0.0</v>
      </c>
      <c r="K35" s="16">
        <v>12.0</v>
      </c>
      <c r="L35" s="16">
        <v>0.0</v>
      </c>
      <c r="M35" s="16">
        <v>0.9</v>
      </c>
      <c r="N35" s="16">
        <v>250.0</v>
      </c>
      <c r="O35" s="16">
        <v>0.95</v>
      </c>
      <c r="P35" s="16">
        <v>0.98</v>
      </c>
      <c r="Q35" s="16">
        <v>0.7</v>
      </c>
      <c r="R35" s="16">
        <v>30.0</v>
      </c>
      <c r="S35" s="16">
        <v>1200.0</v>
      </c>
      <c r="T35" s="16">
        <v>2717.0</v>
      </c>
      <c r="U35" s="16">
        <v>850.0</v>
      </c>
      <c r="V35" s="16">
        <v>0.85</v>
      </c>
    </row>
    <row r="36">
      <c r="A36" s="16" t="s">
        <v>46</v>
      </c>
      <c r="B36" s="16"/>
      <c r="C36" s="16">
        <v>1958.0</v>
      </c>
      <c r="D36" s="16" t="s">
        <v>191</v>
      </c>
      <c r="E36" s="16">
        <v>1642.0</v>
      </c>
      <c r="F36" s="16">
        <v>46.04</v>
      </c>
      <c r="G36" s="16">
        <v>71.84</v>
      </c>
      <c r="H36" s="16">
        <v>0.87</v>
      </c>
      <c r="I36" s="16">
        <v>0.29</v>
      </c>
      <c r="J36" s="16">
        <v>0.0</v>
      </c>
      <c r="K36" s="16">
        <v>12.5</v>
      </c>
      <c r="L36" s="16">
        <v>0.0</v>
      </c>
      <c r="M36" s="16">
        <v>0.9</v>
      </c>
      <c r="N36" s="16">
        <v>250.0</v>
      </c>
      <c r="O36" s="16">
        <v>0.95</v>
      </c>
      <c r="P36" s="16">
        <v>0.98</v>
      </c>
      <c r="Q36" s="16">
        <v>0.7</v>
      </c>
      <c r="R36" s="16">
        <v>28.0</v>
      </c>
      <c r="S36" s="16">
        <v>1200.0</v>
      </c>
      <c r="T36" s="16">
        <v>2250.0</v>
      </c>
      <c r="U36" s="16">
        <v>775.0</v>
      </c>
      <c r="V36" s="16">
        <v>0.85</v>
      </c>
    </row>
    <row r="37">
      <c r="A37" s="14" t="s">
        <v>45</v>
      </c>
      <c r="B37" s="14" t="b">
        <v>1</v>
      </c>
      <c r="C37" s="14">
        <v>1958.0</v>
      </c>
      <c r="D37" s="14" t="s">
        <v>192</v>
      </c>
      <c r="E37" s="14">
        <v>180.0</v>
      </c>
      <c r="F37" s="14">
        <v>13.1</v>
      </c>
      <c r="G37" s="14">
        <v>0.0</v>
      </c>
      <c r="H37" s="14">
        <v>0.98</v>
      </c>
      <c r="I37" s="14">
        <v>0.085</v>
      </c>
      <c r="J37" s="14">
        <v>0.0</v>
      </c>
      <c r="K37" s="14">
        <v>6.5</v>
      </c>
      <c r="L37" s="14">
        <v>0.0</v>
      </c>
      <c r="M37" s="14">
        <v>0.7</v>
      </c>
      <c r="N37" s="14">
        <v>250.0</v>
      </c>
      <c r="O37" s="14">
        <v>0.95</v>
      </c>
      <c r="P37" s="14">
        <v>0.98</v>
      </c>
      <c r="Q37" s="14">
        <v>0.8</v>
      </c>
      <c r="R37" s="14">
        <v>28.0</v>
      </c>
      <c r="S37" s="14">
        <v>1250.0</v>
      </c>
      <c r="T37" s="14">
        <v>0.0</v>
      </c>
      <c r="U37" s="14">
        <v>650.0</v>
      </c>
      <c r="V37" s="14">
        <v>0.95</v>
      </c>
    </row>
    <row r="38">
      <c r="A38" s="16" t="s">
        <v>53</v>
      </c>
      <c r="B38" s="17"/>
      <c r="C38" s="16">
        <v>1959.0</v>
      </c>
      <c r="D38" s="16" t="s">
        <v>193</v>
      </c>
      <c r="E38" s="16">
        <v>2100.0</v>
      </c>
      <c r="F38" s="16">
        <v>68.6</v>
      </c>
      <c r="G38" s="16">
        <v>94.1</v>
      </c>
      <c r="H38" s="16">
        <v>0.977</v>
      </c>
      <c r="I38" s="16">
        <v>0.53</v>
      </c>
      <c r="J38" s="16">
        <v>0.0</v>
      </c>
      <c r="K38" s="16">
        <v>9.1</v>
      </c>
      <c r="L38" s="16">
        <v>0.0</v>
      </c>
      <c r="M38" s="16">
        <v>0.9</v>
      </c>
      <c r="N38" s="16">
        <v>250.0</v>
      </c>
      <c r="O38" s="16">
        <v>0.95</v>
      </c>
      <c r="P38" s="16">
        <v>0.98</v>
      </c>
      <c r="Q38" s="16">
        <v>0.7</v>
      </c>
      <c r="R38" s="16">
        <v>27.0</v>
      </c>
      <c r="S38" s="16">
        <v>1203.0</v>
      </c>
      <c r="T38" s="16">
        <v>1743.0</v>
      </c>
      <c r="U38" s="16">
        <v>800.0</v>
      </c>
      <c r="V38" s="16">
        <v>0.85</v>
      </c>
    </row>
    <row r="39">
      <c r="A39" s="16" t="s">
        <v>52</v>
      </c>
      <c r="B39" s="16"/>
      <c r="C39" s="16">
        <v>1959.0</v>
      </c>
      <c r="D39" s="16" t="s">
        <v>194</v>
      </c>
      <c r="E39" s="16">
        <v>1582.0</v>
      </c>
      <c r="F39" s="16">
        <v>40.92</v>
      </c>
      <c r="G39" s="16">
        <v>58.84</v>
      </c>
      <c r="H39" s="16">
        <v>1.01</v>
      </c>
      <c r="I39" s="16">
        <v>0.29</v>
      </c>
      <c r="J39" s="16">
        <v>0.0</v>
      </c>
      <c r="K39" s="16">
        <v>5.7</v>
      </c>
      <c r="L39" s="16">
        <v>0.0</v>
      </c>
      <c r="M39" s="16">
        <v>0.9</v>
      </c>
      <c r="N39" s="16">
        <v>250.0</v>
      </c>
      <c r="O39" s="16">
        <v>0.95</v>
      </c>
      <c r="P39" s="16">
        <v>0.98</v>
      </c>
      <c r="Q39" s="16">
        <v>0.7</v>
      </c>
      <c r="R39" s="16">
        <v>29.0</v>
      </c>
      <c r="S39" s="16">
        <v>1300.0</v>
      </c>
      <c r="T39" s="16">
        <v>2070.0</v>
      </c>
      <c r="U39" s="16">
        <v>700.0</v>
      </c>
      <c r="V39" s="16">
        <v>0.85</v>
      </c>
    </row>
    <row r="40">
      <c r="A40" s="16" t="s">
        <v>50</v>
      </c>
      <c r="B40" s="16"/>
      <c r="C40" s="16">
        <v>1959.0</v>
      </c>
      <c r="D40" s="16" t="s">
        <v>195</v>
      </c>
      <c r="E40" s="16">
        <v>265.0</v>
      </c>
      <c r="F40" s="16">
        <v>11.9</v>
      </c>
      <c r="G40" s="16">
        <v>17.1</v>
      </c>
      <c r="H40" s="16">
        <v>1.03</v>
      </c>
      <c r="I40" s="16">
        <v>0.085</v>
      </c>
      <c r="J40" s="16">
        <v>0.0</v>
      </c>
      <c r="K40" s="16">
        <v>6.5</v>
      </c>
      <c r="L40" s="16">
        <v>0.0</v>
      </c>
      <c r="M40" s="16">
        <v>0.9</v>
      </c>
      <c r="N40" s="16">
        <v>250.0</v>
      </c>
      <c r="O40" s="16">
        <v>0.95</v>
      </c>
      <c r="P40" s="16">
        <v>0.98</v>
      </c>
      <c r="Q40" s="16">
        <v>0.7</v>
      </c>
      <c r="R40" s="16">
        <v>28.0</v>
      </c>
      <c r="S40" s="16">
        <v>1250.0</v>
      </c>
      <c r="T40" s="16">
        <v>1987.0</v>
      </c>
      <c r="U40" s="16">
        <v>650.0</v>
      </c>
      <c r="V40" s="16">
        <v>0.85</v>
      </c>
    </row>
    <row r="41">
      <c r="A41" s="16" t="s">
        <v>54</v>
      </c>
      <c r="B41" s="17"/>
      <c r="C41" s="16">
        <v>1959.0</v>
      </c>
      <c r="D41" s="16" t="s">
        <v>196</v>
      </c>
      <c r="E41" s="16">
        <v>2500.0</v>
      </c>
      <c r="F41" s="16">
        <v>32.1</v>
      </c>
      <c r="G41" s="16">
        <v>60.1</v>
      </c>
      <c r="H41" s="16">
        <v>0.381</v>
      </c>
      <c r="I41" s="16">
        <v>0.24</v>
      </c>
      <c r="J41" s="16">
        <v>0.0</v>
      </c>
      <c r="K41" s="16">
        <v>5.1</v>
      </c>
      <c r="L41" s="16">
        <v>0.0</v>
      </c>
      <c r="M41" s="16">
        <v>0.9</v>
      </c>
      <c r="N41" s="16">
        <v>250.0</v>
      </c>
      <c r="O41" s="16">
        <v>0.95</v>
      </c>
      <c r="P41" s="16">
        <v>0.98</v>
      </c>
      <c r="Q41" s="16">
        <v>0.7</v>
      </c>
      <c r="R41" s="16">
        <v>98.0</v>
      </c>
      <c r="S41" s="16">
        <v>1500.0</v>
      </c>
      <c r="T41" s="16">
        <v>4049.0</v>
      </c>
      <c r="U41" s="16">
        <v>850.0</v>
      </c>
      <c r="V41" s="16">
        <v>0.85</v>
      </c>
    </row>
    <row r="42">
      <c r="A42" s="16" t="s">
        <v>51</v>
      </c>
      <c r="B42" s="17"/>
      <c r="C42" s="16">
        <v>1959.0</v>
      </c>
      <c r="D42" s="16" t="s">
        <v>197</v>
      </c>
      <c r="E42" s="16">
        <v>1146.0</v>
      </c>
      <c r="F42" s="16">
        <v>38.26</v>
      </c>
      <c r="G42" s="16">
        <v>56.41</v>
      </c>
      <c r="H42" s="16">
        <v>0.941</v>
      </c>
      <c r="I42" s="16">
        <v>0.25</v>
      </c>
      <c r="J42" s="16">
        <v>0.0</v>
      </c>
      <c r="K42" s="16">
        <v>8.85</v>
      </c>
      <c r="L42" s="16">
        <v>0.0</v>
      </c>
      <c r="M42" s="16">
        <v>0.9</v>
      </c>
      <c r="N42" s="16">
        <v>250.0</v>
      </c>
      <c r="O42" s="16">
        <v>0.95</v>
      </c>
      <c r="P42" s="16">
        <v>0.98</v>
      </c>
      <c r="Q42" s="16">
        <v>0.7</v>
      </c>
      <c r="R42" s="16">
        <v>30.0</v>
      </c>
      <c r="S42" s="16">
        <v>1150.0</v>
      </c>
      <c r="T42" s="16">
        <v>1925.0</v>
      </c>
      <c r="U42" s="16">
        <v>750.0</v>
      </c>
      <c r="V42" s="16">
        <v>0.85</v>
      </c>
    </row>
    <row r="43">
      <c r="A43" s="16" t="s">
        <v>49</v>
      </c>
      <c r="B43" s="17"/>
      <c r="C43" s="16">
        <v>1959.0</v>
      </c>
      <c r="D43" s="16" t="s">
        <v>198</v>
      </c>
      <c r="E43" s="16">
        <v>708.0</v>
      </c>
      <c r="F43" s="16">
        <v>25.49</v>
      </c>
      <c r="G43" s="16">
        <v>31.87</v>
      </c>
      <c r="H43" s="16">
        <v>0.99</v>
      </c>
      <c r="I43" s="16">
        <v>0.14</v>
      </c>
      <c r="J43" s="16">
        <v>0.0</v>
      </c>
      <c r="K43" s="16">
        <v>7.14</v>
      </c>
      <c r="L43" s="16">
        <v>0.0</v>
      </c>
      <c r="M43" s="16">
        <v>0.8</v>
      </c>
      <c r="N43" s="16">
        <v>270.0</v>
      </c>
      <c r="O43" s="16">
        <v>0.95</v>
      </c>
      <c r="P43" s="16">
        <v>0.98</v>
      </c>
      <c r="Q43" s="16">
        <v>0.7</v>
      </c>
      <c r="R43" s="16">
        <v>22.0</v>
      </c>
      <c r="S43" s="16">
        <v>1143.0</v>
      </c>
      <c r="T43" s="16">
        <v>1375.0</v>
      </c>
      <c r="U43" s="16">
        <v>650.0</v>
      </c>
      <c r="V43" s="16">
        <v>0.95</v>
      </c>
    </row>
    <row r="44">
      <c r="A44" s="16" t="s">
        <v>61</v>
      </c>
      <c r="B44" s="17"/>
      <c r="C44" s="16">
        <v>1960.0</v>
      </c>
      <c r="D44" s="16" t="s">
        <v>199</v>
      </c>
      <c r="E44" s="16">
        <v>2100.0</v>
      </c>
      <c r="F44" s="16">
        <v>68.6</v>
      </c>
      <c r="G44" s="16">
        <v>94.1</v>
      </c>
      <c r="H44" s="16">
        <v>0.91</v>
      </c>
      <c r="I44" s="16">
        <v>0.53</v>
      </c>
      <c r="J44" s="16">
        <v>0.0</v>
      </c>
      <c r="K44" s="16">
        <v>9.3</v>
      </c>
      <c r="L44" s="16">
        <v>0.0</v>
      </c>
      <c r="M44" s="16">
        <v>0.9</v>
      </c>
      <c r="N44" s="16">
        <v>250.0</v>
      </c>
      <c r="O44" s="16">
        <v>0.95</v>
      </c>
      <c r="P44" s="16">
        <v>0.98</v>
      </c>
      <c r="Q44" s="16">
        <v>0.7</v>
      </c>
      <c r="R44" s="16">
        <v>27.0</v>
      </c>
      <c r="S44" s="16">
        <v>1203.0</v>
      </c>
      <c r="T44" s="16">
        <v>1743.0</v>
      </c>
      <c r="U44" s="16">
        <v>800.0</v>
      </c>
      <c r="V44" s="16">
        <v>0.85</v>
      </c>
    </row>
    <row r="45">
      <c r="A45" s="16" t="s">
        <v>60</v>
      </c>
      <c r="B45" s="16"/>
      <c r="C45" s="16">
        <v>1960.0</v>
      </c>
      <c r="D45" s="16" t="s">
        <v>200</v>
      </c>
      <c r="E45" s="16">
        <v>1400.0</v>
      </c>
      <c r="F45" s="16">
        <v>50.04</v>
      </c>
      <c r="G45" s="16">
        <v>63.92</v>
      </c>
      <c r="H45" s="16">
        <v>0.88</v>
      </c>
      <c r="I45" s="16">
        <v>0.335</v>
      </c>
      <c r="J45" s="16">
        <v>0.0</v>
      </c>
      <c r="K45" s="16">
        <v>7.8</v>
      </c>
      <c r="L45" s="16">
        <v>0.0</v>
      </c>
      <c r="M45" s="16">
        <v>0.9</v>
      </c>
      <c r="N45" s="16">
        <v>250.0</v>
      </c>
      <c r="O45" s="16">
        <v>0.95</v>
      </c>
      <c r="P45" s="16">
        <v>0.98</v>
      </c>
      <c r="Q45" s="16">
        <v>0.7</v>
      </c>
      <c r="R45" s="16">
        <v>29.0</v>
      </c>
      <c r="S45" s="16">
        <v>1200.0</v>
      </c>
      <c r="T45" s="16">
        <v>1508.0</v>
      </c>
      <c r="U45" s="16">
        <v>740.0</v>
      </c>
      <c r="V45" s="16">
        <v>0.85</v>
      </c>
    </row>
    <row r="46">
      <c r="A46" s="16" t="s">
        <v>56</v>
      </c>
      <c r="B46" s="16"/>
      <c r="C46" s="16">
        <v>1960.0</v>
      </c>
      <c r="D46" s="16" t="s">
        <v>201</v>
      </c>
      <c r="E46" s="16">
        <v>1457.0</v>
      </c>
      <c r="F46" s="16">
        <v>51.82</v>
      </c>
      <c r="G46" s="16">
        <v>0.0</v>
      </c>
      <c r="H46" s="16">
        <v>0.784</v>
      </c>
      <c r="I46" s="16">
        <v>0.29</v>
      </c>
      <c r="J46" s="16">
        <v>0.0</v>
      </c>
      <c r="K46" s="16">
        <v>13.0</v>
      </c>
      <c r="L46" s="16">
        <v>0.0</v>
      </c>
      <c r="M46" s="16">
        <v>0.8</v>
      </c>
      <c r="N46" s="16">
        <v>260.0</v>
      </c>
      <c r="O46" s="16">
        <v>0.95</v>
      </c>
      <c r="P46" s="16">
        <v>0.98</v>
      </c>
      <c r="Q46" s="16">
        <v>0.9</v>
      </c>
      <c r="R46" s="16">
        <v>28.0</v>
      </c>
      <c r="S46" s="16">
        <v>1205.0</v>
      </c>
      <c r="T46" s="16">
        <v>0.0</v>
      </c>
      <c r="U46" s="16">
        <v>800.0</v>
      </c>
      <c r="V46" s="16">
        <v>0.95</v>
      </c>
    </row>
    <row r="47">
      <c r="A47" s="16" t="s">
        <v>58</v>
      </c>
      <c r="B47" s="17"/>
      <c r="C47" s="16">
        <v>1960.0</v>
      </c>
      <c r="D47" s="16" t="s">
        <v>202</v>
      </c>
      <c r="E47" s="16">
        <v>2155.0</v>
      </c>
      <c r="F47" s="16">
        <v>47.6</v>
      </c>
      <c r="G47" s="16">
        <v>83.2</v>
      </c>
      <c r="H47" s="16">
        <v>0.77</v>
      </c>
      <c r="I47" s="16">
        <v>0.24</v>
      </c>
      <c r="J47" s="16">
        <v>0.0</v>
      </c>
      <c r="K47" s="16">
        <v>13.0</v>
      </c>
      <c r="L47" s="16">
        <v>0.0</v>
      </c>
      <c r="M47" s="16">
        <v>0.9</v>
      </c>
      <c r="N47" s="16">
        <v>250.0</v>
      </c>
      <c r="O47" s="16">
        <v>0.95</v>
      </c>
      <c r="P47" s="16">
        <v>0.98</v>
      </c>
      <c r="Q47" s="16">
        <v>0.7</v>
      </c>
      <c r="R47" s="16">
        <v>35.0</v>
      </c>
      <c r="S47" s="16">
        <v>1330.0</v>
      </c>
      <c r="T47" s="16">
        <v>3129.0</v>
      </c>
      <c r="U47" s="16">
        <v>810.0</v>
      </c>
      <c r="V47" s="16">
        <v>0.85</v>
      </c>
    </row>
    <row r="48">
      <c r="A48" s="16" t="s">
        <v>203</v>
      </c>
      <c r="B48" s="16"/>
      <c r="C48" s="16">
        <v>1960.0</v>
      </c>
      <c r="D48" s="16" t="s">
        <v>204</v>
      </c>
      <c r="E48" s="16">
        <v>1642.0</v>
      </c>
      <c r="F48" s="16">
        <v>45.81</v>
      </c>
      <c r="G48" s="16">
        <v>69.39</v>
      </c>
      <c r="H48" s="16">
        <v>0.843</v>
      </c>
      <c r="I48" s="16">
        <v>0.29</v>
      </c>
      <c r="J48" s="16">
        <v>0.0</v>
      </c>
      <c r="K48" s="16">
        <v>12.5</v>
      </c>
      <c r="L48" s="16">
        <v>0.0</v>
      </c>
      <c r="M48" s="16">
        <v>0.9</v>
      </c>
      <c r="N48" s="16">
        <v>250.0</v>
      </c>
      <c r="O48" s="16">
        <v>0.95</v>
      </c>
      <c r="P48" s="16">
        <v>0.98</v>
      </c>
      <c r="Q48" s="16">
        <v>0.7</v>
      </c>
      <c r="R48" s="16">
        <v>28.0</v>
      </c>
      <c r="S48" s="16">
        <v>1200.0</v>
      </c>
      <c r="T48" s="16">
        <v>2120.0</v>
      </c>
      <c r="U48" s="16">
        <v>800.0</v>
      </c>
      <c r="V48" s="16">
        <v>0.85</v>
      </c>
    </row>
    <row r="49">
      <c r="A49" s="16" t="s">
        <v>59</v>
      </c>
      <c r="B49" s="17"/>
      <c r="C49" s="16">
        <v>1960.0</v>
      </c>
      <c r="D49" s="16" t="s">
        <v>205</v>
      </c>
      <c r="E49" s="16">
        <v>1174.0</v>
      </c>
      <c r="F49" s="16">
        <v>38.26</v>
      </c>
      <c r="G49" s="16">
        <v>60.82</v>
      </c>
      <c r="H49" s="16">
        <v>0.96</v>
      </c>
      <c r="I49" s="16">
        <v>0.25</v>
      </c>
      <c r="J49" s="16">
        <v>0.0</v>
      </c>
      <c r="K49" s="16">
        <v>8.8</v>
      </c>
      <c r="L49" s="16">
        <v>0.0</v>
      </c>
      <c r="M49" s="16">
        <v>0.9</v>
      </c>
      <c r="N49" s="16">
        <v>250.0</v>
      </c>
      <c r="O49" s="16">
        <v>0.95</v>
      </c>
      <c r="P49" s="16">
        <v>0.98</v>
      </c>
      <c r="Q49" s="16">
        <v>0.7</v>
      </c>
      <c r="R49" s="16">
        <v>30.0</v>
      </c>
      <c r="S49" s="16">
        <v>1150.0</v>
      </c>
      <c r="T49" s="16">
        <v>2238.0</v>
      </c>
      <c r="U49" s="16">
        <v>750.0</v>
      </c>
      <c r="V49" s="16">
        <v>0.85</v>
      </c>
    </row>
    <row r="50">
      <c r="A50" s="16" t="s">
        <v>55</v>
      </c>
      <c r="B50" s="17"/>
      <c r="C50" s="16">
        <v>1960.0</v>
      </c>
      <c r="D50" s="16" t="s">
        <v>206</v>
      </c>
      <c r="E50" s="16">
        <v>750.0</v>
      </c>
      <c r="F50" s="16">
        <v>29.4</v>
      </c>
      <c r="G50" s="16">
        <v>37.2</v>
      </c>
      <c r="H50" s="16">
        <v>1.02</v>
      </c>
      <c r="I50" s="16">
        <v>0.14</v>
      </c>
      <c r="J50" s="16">
        <v>0.0</v>
      </c>
      <c r="K50" s="16">
        <v>7.2</v>
      </c>
      <c r="L50" s="16">
        <v>0.0</v>
      </c>
      <c r="M50" s="16">
        <v>0.8</v>
      </c>
      <c r="N50" s="16">
        <v>270.0</v>
      </c>
      <c r="O50" s="16">
        <v>0.95</v>
      </c>
      <c r="P50" s="16">
        <v>0.98</v>
      </c>
      <c r="Q50" s="16">
        <v>0.7</v>
      </c>
      <c r="R50" s="16">
        <v>22.0</v>
      </c>
      <c r="S50" s="16">
        <v>1133.0</v>
      </c>
      <c r="T50" s="16">
        <v>1397.0</v>
      </c>
      <c r="U50" s="16">
        <v>700.0</v>
      </c>
      <c r="V50" s="16">
        <v>0.95</v>
      </c>
    </row>
    <row r="51">
      <c r="A51" s="16" t="s">
        <v>207</v>
      </c>
      <c r="B51" s="16"/>
      <c r="C51" s="16">
        <v>1961.0</v>
      </c>
      <c r="D51" s="16" t="s">
        <v>208</v>
      </c>
      <c r="E51" s="16">
        <v>1692.0</v>
      </c>
      <c r="F51" s="16"/>
      <c r="G51" s="16"/>
      <c r="H51" s="16"/>
      <c r="I51" s="16">
        <v>0.4</v>
      </c>
      <c r="J51" s="16">
        <v>1.4</v>
      </c>
      <c r="K51" s="16">
        <v>13.0</v>
      </c>
      <c r="L51" s="16">
        <v>1.66</v>
      </c>
      <c r="M51" s="16">
        <v>0.9</v>
      </c>
      <c r="N51" s="16">
        <v>250.0</v>
      </c>
      <c r="O51" s="16">
        <v>0.95</v>
      </c>
      <c r="P51" s="16">
        <v>0.98</v>
      </c>
      <c r="Q51" s="16">
        <v>0.9</v>
      </c>
      <c r="R51" s="16">
        <v>28.0</v>
      </c>
      <c r="S51" s="16">
        <v>1205.0</v>
      </c>
      <c r="T51" s="16">
        <v>0.0</v>
      </c>
      <c r="U51" s="16"/>
      <c r="V51" s="16">
        <v>0.95</v>
      </c>
    </row>
    <row r="52">
      <c r="A52" s="16" t="s">
        <v>62</v>
      </c>
      <c r="B52" s="16"/>
      <c r="C52" s="16">
        <v>1962.0</v>
      </c>
      <c r="D52" s="16" t="s">
        <v>209</v>
      </c>
      <c r="E52" s="16">
        <v>1665.0</v>
      </c>
      <c r="F52" s="16">
        <v>48.49</v>
      </c>
      <c r="G52" s="16">
        <v>75.62</v>
      </c>
      <c r="H52" s="16">
        <v>0.86</v>
      </c>
      <c r="I52" s="16">
        <v>0.29</v>
      </c>
      <c r="J52" s="16">
        <v>0.0</v>
      </c>
      <c r="K52" s="16">
        <v>12.9</v>
      </c>
      <c r="L52" s="16">
        <v>0.0</v>
      </c>
      <c r="M52" s="16">
        <v>0.9</v>
      </c>
      <c r="N52" s="16">
        <v>250.0</v>
      </c>
      <c r="O52" s="16">
        <v>0.95</v>
      </c>
      <c r="P52" s="16">
        <v>0.98</v>
      </c>
      <c r="Q52" s="16">
        <v>0.7</v>
      </c>
      <c r="R52" s="16">
        <v>28.0</v>
      </c>
      <c r="S52" s="16">
        <v>1200.0</v>
      </c>
      <c r="T52" s="16">
        <v>2247.0</v>
      </c>
      <c r="U52" s="16">
        <v>800.0</v>
      </c>
      <c r="V52" s="16">
        <v>0.85</v>
      </c>
    </row>
    <row r="53">
      <c r="A53" s="16" t="s">
        <v>63</v>
      </c>
      <c r="B53" s="16"/>
      <c r="C53" s="16">
        <v>1963.0</v>
      </c>
      <c r="D53" s="16" t="s">
        <v>210</v>
      </c>
      <c r="E53" s="16">
        <v>1454.0</v>
      </c>
      <c r="F53" s="16">
        <v>62.275</v>
      </c>
      <c r="G53" s="16">
        <v>0.0</v>
      </c>
      <c r="H53" s="16">
        <v>0.585</v>
      </c>
      <c r="I53" s="16">
        <v>0.4</v>
      </c>
      <c r="J53" s="16">
        <v>1.07</v>
      </c>
      <c r="K53" s="16">
        <v>15.4</v>
      </c>
      <c r="L53" s="16">
        <v>1.93</v>
      </c>
      <c r="M53" s="16">
        <v>0.8</v>
      </c>
      <c r="N53" s="16">
        <v>250.0</v>
      </c>
      <c r="O53" s="16">
        <v>0.95</v>
      </c>
      <c r="P53" s="16">
        <v>0.98</v>
      </c>
      <c r="Q53" s="16">
        <v>0.9</v>
      </c>
      <c r="R53" s="16">
        <v>28.0</v>
      </c>
      <c r="S53" s="16">
        <v>1300.0</v>
      </c>
      <c r="T53" s="16">
        <v>0.0</v>
      </c>
      <c r="U53" s="16">
        <v>800.0</v>
      </c>
      <c r="V53" s="16">
        <v>0.95</v>
      </c>
    </row>
    <row r="54">
      <c r="A54" s="13" t="s">
        <v>211</v>
      </c>
      <c r="B54" s="13" t="b">
        <v>1</v>
      </c>
      <c r="C54" s="13">
        <v>1963.0</v>
      </c>
      <c r="D54" s="13" t="s">
        <v>212</v>
      </c>
      <c r="E54" s="13">
        <v>650.0</v>
      </c>
      <c r="F54" s="13">
        <v>30.5</v>
      </c>
      <c r="G54" s="13">
        <v>51.8</v>
      </c>
      <c r="H54" s="13"/>
      <c r="I54" s="13">
        <v>0.13</v>
      </c>
      <c r="J54" s="13">
        <v>0.7</v>
      </c>
      <c r="K54" s="13">
        <v>18.0</v>
      </c>
      <c r="L54" s="13">
        <v>3.0</v>
      </c>
      <c r="M54" s="13">
        <v>0.8</v>
      </c>
      <c r="N54" s="13">
        <v>260.0</v>
      </c>
      <c r="O54" s="13">
        <v>0.95</v>
      </c>
      <c r="P54" s="13">
        <v>0.98</v>
      </c>
      <c r="Q54" s="13">
        <v>0.7</v>
      </c>
      <c r="R54" s="13">
        <v>24.0</v>
      </c>
      <c r="S54" s="13">
        <v>1350.0</v>
      </c>
      <c r="T54" s="13">
        <v>2340.0</v>
      </c>
      <c r="U54" s="13"/>
      <c r="V54" s="13">
        <v>0.85</v>
      </c>
    </row>
    <row r="55">
      <c r="A55" s="16" t="s">
        <v>65</v>
      </c>
      <c r="B55" s="16"/>
      <c r="C55" s="16">
        <v>1964.0</v>
      </c>
      <c r="D55" s="16" t="s">
        <v>213</v>
      </c>
      <c r="E55" s="16">
        <v>1615.0</v>
      </c>
      <c r="F55" s="16">
        <v>44.48</v>
      </c>
      <c r="G55" s="16">
        <v>70.28</v>
      </c>
      <c r="H55" s="16">
        <v>0.843</v>
      </c>
      <c r="I55" s="16">
        <v>0.29</v>
      </c>
      <c r="J55" s="16">
        <v>0.0</v>
      </c>
      <c r="K55" s="16">
        <v>12.9</v>
      </c>
      <c r="L55" s="16">
        <v>0.0</v>
      </c>
      <c r="M55" s="16">
        <v>0.9</v>
      </c>
      <c r="N55" s="16">
        <v>250.0</v>
      </c>
      <c r="O55" s="16">
        <v>0.95</v>
      </c>
      <c r="P55" s="16">
        <v>0.98</v>
      </c>
      <c r="Q55" s="16">
        <v>0.7</v>
      </c>
      <c r="R55" s="16">
        <v>28.0</v>
      </c>
      <c r="S55" s="16">
        <v>1200.0</v>
      </c>
      <c r="T55" s="16">
        <v>2307.0</v>
      </c>
      <c r="U55" s="16">
        <v>810.0</v>
      </c>
      <c r="V55" s="16">
        <v>0.85</v>
      </c>
    </row>
    <row r="56">
      <c r="A56" s="16" t="s">
        <v>68</v>
      </c>
      <c r="B56" s="16" t="b">
        <v>1</v>
      </c>
      <c r="C56" s="16">
        <v>1964.0</v>
      </c>
      <c r="D56" s="16" t="s">
        <v>214</v>
      </c>
      <c r="E56" s="16">
        <v>2368.0</v>
      </c>
      <c r="F56" s="16">
        <v>97.86</v>
      </c>
      <c r="G56" s="16">
        <v>137.89</v>
      </c>
      <c r="H56" s="16">
        <v>0.7</v>
      </c>
      <c r="I56" s="16">
        <v>0.6</v>
      </c>
      <c r="J56" s="16">
        <v>0.0</v>
      </c>
      <c r="K56" s="16">
        <v>9.5</v>
      </c>
      <c r="L56" s="16">
        <v>0.0</v>
      </c>
      <c r="M56" s="16">
        <v>0.3</v>
      </c>
      <c r="N56" s="16">
        <v>280.0</v>
      </c>
      <c r="O56" s="16">
        <v>0.95</v>
      </c>
      <c r="P56" s="16">
        <v>0.98</v>
      </c>
      <c r="Q56" s="16">
        <v>0.7</v>
      </c>
      <c r="R56" s="16">
        <v>22.5</v>
      </c>
      <c r="S56" s="16">
        <v>1422.0</v>
      </c>
      <c r="T56" s="16">
        <v>2174.0</v>
      </c>
      <c r="U56" s="16">
        <v>950.0</v>
      </c>
      <c r="V56" s="16">
        <v>0.85</v>
      </c>
    </row>
    <row r="57">
      <c r="A57" s="16" t="s">
        <v>64</v>
      </c>
      <c r="B57" s="16"/>
      <c r="C57" s="16">
        <v>1964.0</v>
      </c>
      <c r="D57" s="16" t="s">
        <v>215</v>
      </c>
      <c r="E57" s="16">
        <v>2498.0</v>
      </c>
      <c r="F57" s="16">
        <v>93.16</v>
      </c>
      <c r="G57" s="16">
        <v>0.0</v>
      </c>
      <c r="H57" s="16">
        <v>0.628</v>
      </c>
      <c r="I57" s="16">
        <v>0.5</v>
      </c>
      <c r="J57" s="16">
        <v>1.0</v>
      </c>
      <c r="K57" s="16">
        <v>19.4</v>
      </c>
      <c r="L57" s="16">
        <v>2.15</v>
      </c>
      <c r="M57" s="16">
        <v>0.8</v>
      </c>
      <c r="N57" s="16">
        <v>250.0</v>
      </c>
      <c r="O57" s="16">
        <v>0.95</v>
      </c>
      <c r="P57" s="16">
        <v>0.98</v>
      </c>
      <c r="Q57" s="16">
        <v>0.9</v>
      </c>
      <c r="R57" s="16">
        <v>24.0</v>
      </c>
      <c r="S57" s="16">
        <v>1143.0</v>
      </c>
      <c r="T57" s="16">
        <v>0.0</v>
      </c>
      <c r="U57" s="16">
        <v>800.0</v>
      </c>
      <c r="V57" s="16">
        <v>0.95</v>
      </c>
    </row>
    <row r="58">
      <c r="A58" s="16" t="s">
        <v>66</v>
      </c>
      <c r="B58" s="17"/>
      <c r="C58" s="16">
        <v>1964.0</v>
      </c>
      <c r="D58" s="16" t="s">
        <v>216</v>
      </c>
      <c r="E58" s="16">
        <v>1194.0</v>
      </c>
      <c r="F58" s="16">
        <v>38.26</v>
      </c>
      <c r="G58" s="16">
        <v>60.56</v>
      </c>
      <c r="H58" s="16">
        <v>0.95</v>
      </c>
      <c r="I58" s="16">
        <v>0.25</v>
      </c>
      <c r="J58" s="16">
        <v>0.0</v>
      </c>
      <c r="K58" s="16">
        <v>8.9</v>
      </c>
      <c r="L58" s="16">
        <v>0.0</v>
      </c>
      <c r="M58" s="16">
        <v>0.9</v>
      </c>
      <c r="N58" s="16">
        <v>250.0</v>
      </c>
      <c r="O58" s="16">
        <v>0.95</v>
      </c>
      <c r="P58" s="16">
        <v>0.98</v>
      </c>
      <c r="Q58" s="16">
        <v>0.7</v>
      </c>
      <c r="R58" s="16">
        <v>30.0</v>
      </c>
      <c r="S58" s="16">
        <v>1150.0</v>
      </c>
      <c r="T58" s="16">
        <v>2218.0</v>
      </c>
      <c r="U58" s="16">
        <v>750.0</v>
      </c>
      <c r="V58" s="16">
        <v>0.85</v>
      </c>
    </row>
    <row r="59">
      <c r="A59" s="16" t="s">
        <v>67</v>
      </c>
      <c r="B59" s="17"/>
      <c r="C59" s="16">
        <v>1964.0</v>
      </c>
      <c r="D59" s="16" t="s">
        <v>217</v>
      </c>
      <c r="E59" s="16">
        <v>2706.0</v>
      </c>
      <c r="F59" s="16">
        <v>73.54</v>
      </c>
      <c r="G59" s="16">
        <v>109.8</v>
      </c>
      <c r="H59" s="16">
        <v>1.23</v>
      </c>
      <c r="I59" s="16">
        <v>0.3</v>
      </c>
      <c r="J59" s="16">
        <v>0.0</v>
      </c>
      <c r="K59" s="16">
        <v>4.75</v>
      </c>
      <c r="L59" s="16">
        <v>0.0</v>
      </c>
      <c r="M59" s="16">
        <v>0.9</v>
      </c>
      <c r="N59" s="16">
        <v>250.0</v>
      </c>
      <c r="O59" s="16">
        <v>0.95</v>
      </c>
      <c r="P59" s="16">
        <v>0.98</v>
      </c>
      <c r="Q59" s="16">
        <v>0.8</v>
      </c>
      <c r="R59" s="16">
        <v>32.0</v>
      </c>
      <c r="S59" s="16">
        <v>1215.0</v>
      </c>
      <c r="T59" s="16">
        <v>2086.0</v>
      </c>
      <c r="U59" s="16">
        <v>750.0</v>
      </c>
      <c r="V59" s="16">
        <v>0.85</v>
      </c>
    </row>
    <row r="60">
      <c r="A60" s="13" t="s">
        <v>71</v>
      </c>
      <c r="B60" s="13" t="b">
        <v>1</v>
      </c>
      <c r="C60" s="13">
        <v>1965.0</v>
      </c>
      <c r="D60" s="13" t="s">
        <v>218</v>
      </c>
      <c r="E60" s="13">
        <v>1300.0</v>
      </c>
      <c r="F60" s="13">
        <v>56.45</v>
      </c>
      <c r="G60" s="13">
        <v>72.77</v>
      </c>
      <c r="H60" s="13">
        <v>0.85</v>
      </c>
      <c r="I60" s="13">
        <v>0.335</v>
      </c>
      <c r="J60" s="13">
        <v>0.0</v>
      </c>
      <c r="K60" s="13">
        <v>8.4</v>
      </c>
      <c r="L60" s="13">
        <v>0.0</v>
      </c>
      <c r="M60" s="13">
        <v>0.8</v>
      </c>
      <c r="N60" s="13">
        <v>260.0</v>
      </c>
      <c r="O60" s="13">
        <v>0.95</v>
      </c>
      <c r="P60" s="13">
        <v>0.98</v>
      </c>
      <c r="Q60" s="13">
        <v>0.8</v>
      </c>
      <c r="R60" s="13">
        <v>29.0</v>
      </c>
      <c r="S60" s="13">
        <v>1250.0</v>
      </c>
      <c r="T60" s="13">
        <v>1600.0</v>
      </c>
      <c r="U60" s="13">
        <v>800.0</v>
      </c>
      <c r="V60" s="13">
        <v>0.85</v>
      </c>
    </row>
    <row r="61">
      <c r="A61" s="16" t="s">
        <v>69</v>
      </c>
      <c r="B61" s="16"/>
      <c r="C61" s="16">
        <v>1965.0</v>
      </c>
      <c r="D61" s="16" t="s">
        <v>219</v>
      </c>
      <c r="E61" s="16">
        <v>125.0</v>
      </c>
      <c r="F61" s="16">
        <v>24.47</v>
      </c>
      <c r="G61" s="16">
        <v>0.0</v>
      </c>
      <c r="H61" s="16">
        <v>0.96</v>
      </c>
      <c r="I61" s="16">
        <v>0.1</v>
      </c>
      <c r="J61" s="16">
        <v>0.0</v>
      </c>
      <c r="K61" s="16">
        <v>4.5</v>
      </c>
      <c r="L61" s="16">
        <v>0.0</v>
      </c>
      <c r="M61" s="16">
        <v>0.0</v>
      </c>
      <c r="N61" s="16">
        <v>290.0</v>
      </c>
      <c r="O61" s="16">
        <v>0.95</v>
      </c>
      <c r="P61" s="16">
        <v>0.98</v>
      </c>
      <c r="Q61" s="16">
        <v>0.7</v>
      </c>
      <c r="R61" s="16">
        <v>24.0</v>
      </c>
      <c r="S61" s="16">
        <v>1350.0</v>
      </c>
      <c r="T61" s="16">
        <v>0.0</v>
      </c>
      <c r="U61" s="16">
        <v>500.0</v>
      </c>
      <c r="V61" s="16">
        <v>0.95</v>
      </c>
    </row>
    <row r="62">
      <c r="A62" s="16" t="s">
        <v>70</v>
      </c>
      <c r="B62" s="17"/>
      <c r="C62" s="16">
        <v>1965.0</v>
      </c>
      <c r="D62" s="16" t="s">
        <v>220</v>
      </c>
      <c r="E62" s="16">
        <v>725.0</v>
      </c>
      <c r="F62" s="16">
        <v>29.4</v>
      </c>
      <c r="G62" s="16">
        <v>36.8</v>
      </c>
      <c r="H62" s="16">
        <v>1.0</v>
      </c>
      <c r="I62" s="16">
        <v>0.14</v>
      </c>
      <c r="J62" s="16">
        <v>0.0</v>
      </c>
      <c r="K62" s="16">
        <v>7.44</v>
      </c>
      <c r="L62" s="16">
        <v>0.0</v>
      </c>
      <c r="M62" s="16">
        <v>0.8</v>
      </c>
      <c r="N62" s="16">
        <v>270.0</v>
      </c>
      <c r="O62" s="16">
        <v>0.95</v>
      </c>
      <c r="P62" s="16">
        <v>0.98</v>
      </c>
      <c r="Q62" s="16">
        <v>0.7</v>
      </c>
      <c r="R62" s="16">
        <v>22.0</v>
      </c>
      <c r="S62" s="16">
        <v>1193.0</v>
      </c>
      <c r="T62" s="16">
        <v>1438.0</v>
      </c>
      <c r="U62" s="16">
        <v>675.0</v>
      </c>
      <c r="V62" s="16">
        <v>0.95</v>
      </c>
    </row>
    <row r="63">
      <c r="A63" s="14" t="s">
        <v>74</v>
      </c>
      <c r="B63" s="14" t="b">
        <v>1</v>
      </c>
      <c r="C63" s="14">
        <v>1966.0</v>
      </c>
      <c r="D63" s="14" t="s">
        <v>221</v>
      </c>
      <c r="E63" s="14">
        <v>1582.0</v>
      </c>
      <c r="F63" s="14">
        <v>49.18</v>
      </c>
      <c r="G63" s="14">
        <v>70.6</v>
      </c>
      <c r="H63" s="14">
        <v>0.98</v>
      </c>
      <c r="I63" s="14">
        <v>0.29</v>
      </c>
      <c r="J63" s="14">
        <v>0.0</v>
      </c>
      <c r="K63" s="14">
        <v>6.2</v>
      </c>
      <c r="L63" s="14">
        <v>0.0</v>
      </c>
      <c r="M63" s="14">
        <v>0.9</v>
      </c>
      <c r="N63" s="14">
        <v>250.0</v>
      </c>
      <c r="O63" s="14">
        <v>0.95</v>
      </c>
      <c r="P63" s="14">
        <v>0.98</v>
      </c>
      <c r="Q63" s="14">
        <v>0.8</v>
      </c>
      <c r="R63" s="14">
        <v>30.0</v>
      </c>
      <c r="S63" s="14">
        <v>1360.0</v>
      </c>
      <c r="T63" s="14">
        <v>2158.0</v>
      </c>
      <c r="U63" s="14">
        <v>750.0</v>
      </c>
      <c r="V63" s="14">
        <v>0.85</v>
      </c>
    </row>
    <row r="64">
      <c r="A64" s="13" t="s">
        <v>75</v>
      </c>
      <c r="B64" s="13" t="b">
        <v>1</v>
      </c>
      <c r="C64" s="13">
        <v>1966.0</v>
      </c>
      <c r="D64" s="13" t="s">
        <v>222</v>
      </c>
      <c r="E64" s="13">
        <v>2835.0</v>
      </c>
      <c r="F64" s="13">
        <v>111.2</v>
      </c>
      <c r="G64" s="13">
        <v>151.2</v>
      </c>
      <c r="H64" s="13">
        <v>0.8</v>
      </c>
      <c r="I64" s="13">
        <v>0.58</v>
      </c>
      <c r="J64" s="13">
        <v>0.0</v>
      </c>
      <c r="K64" s="13">
        <v>8.5</v>
      </c>
      <c r="L64" s="13">
        <v>0.0</v>
      </c>
      <c r="M64" s="13">
        <v>0.3</v>
      </c>
      <c r="N64" s="13">
        <v>280.0</v>
      </c>
      <c r="O64" s="13">
        <v>0.95</v>
      </c>
      <c r="P64" s="13">
        <v>0.98</v>
      </c>
      <c r="Q64" s="13">
        <v>0.9</v>
      </c>
      <c r="R64" s="13">
        <v>32.0</v>
      </c>
      <c r="S64" s="13">
        <v>1363.0</v>
      </c>
      <c r="T64" s="13">
        <v>1940.0</v>
      </c>
      <c r="U64" s="13">
        <v>1000.0</v>
      </c>
      <c r="V64" s="13">
        <v>0.85</v>
      </c>
    </row>
    <row r="65">
      <c r="A65" s="16" t="s">
        <v>73</v>
      </c>
      <c r="B65" s="16"/>
      <c r="C65" s="16">
        <v>1966.0</v>
      </c>
      <c r="D65" s="16" t="s">
        <v>223</v>
      </c>
      <c r="E65" s="16">
        <v>1749.0</v>
      </c>
      <c r="F65" s="16">
        <v>52.8</v>
      </c>
      <c r="G65" s="16">
        <v>79.45</v>
      </c>
      <c r="H65" s="16">
        <v>0.843</v>
      </c>
      <c r="I65" s="16">
        <v>0.29</v>
      </c>
      <c r="J65" s="16">
        <v>0.0</v>
      </c>
      <c r="K65" s="16">
        <v>13.4</v>
      </c>
      <c r="L65" s="16">
        <v>0.0</v>
      </c>
      <c r="M65" s="16">
        <v>0.9</v>
      </c>
      <c r="N65" s="16">
        <v>250.0</v>
      </c>
      <c r="O65" s="16">
        <v>0.95</v>
      </c>
      <c r="P65" s="16">
        <v>0.98</v>
      </c>
      <c r="Q65" s="16">
        <v>0.7</v>
      </c>
      <c r="R65" s="16">
        <v>28.0</v>
      </c>
      <c r="S65" s="16">
        <v>1261.0</v>
      </c>
      <c r="T65" s="16">
        <v>2198.0</v>
      </c>
      <c r="U65" s="16">
        <v>825.0</v>
      </c>
      <c r="V65" s="16">
        <v>0.85</v>
      </c>
    </row>
    <row r="66">
      <c r="A66" s="13" t="s">
        <v>72</v>
      </c>
      <c r="B66" s="15"/>
      <c r="C66" s="13">
        <v>1966.0</v>
      </c>
      <c r="D66" s="13" t="s">
        <v>224</v>
      </c>
      <c r="E66" s="13">
        <v>1151.0</v>
      </c>
      <c r="F66" s="13">
        <v>38.25</v>
      </c>
      <c r="G66" s="13">
        <v>56.39</v>
      </c>
      <c r="H66" s="13">
        <v>0.989</v>
      </c>
      <c r="I66" s="13">
        <v>0.25</v>
      </c>
      <c r="J66" s="13">
        <v>0.0</v>
      </c>
      <c r="K66" s="13">
        <v>8.85</v>
      </c>
      <c r="L66" s="13">
        <v>0.0</v>
      </c>
      <c r="M66" s="13">
        <v>0.9</v>
      </c>
      <c r="N66" s="13">
        <v>250.0</v>
      </c>
      <c r="O66" s="13">
        <v>0.95</v>
      </c>
      <c r="P66" s="13">
        <v>0.98</v>
      </c>
      <c r="Q66" s="13">
        <v>0.7</v>
      </c>
      <c r="R66" s="13">
        <v>30.0</v>
      </c>
      <c r="S66" s="13">
        <v>1188.0</v>
      </c>
      <c r="T66" s="15"/>
      <c r="U66" s="13">
        <v>750.0</v>
      </c>
      <c r="V66" s="13">
        <v>0.85</v>
      </c>
    </row>
    <row r="67">
      <c r="A67" s="14" t="s">
        <v>77</v>
      </c>
      <c r="B67" s="14" t="b">
        <v>1</v>
      </c>
      <c r="C67" s="14">
        <v>1967.0</v>
      </c>
      <c r="D67" s="14" t="s">
        <v>225</v>
      </c>
      <c r="E67" s="14">
        <v>1740.0</v>
      </c>
      <c r="F67" s="14">
        <v>52.8</v>
      </c>
      <c r="G67" s="14">
        <v>79.62</v>
      </c>
      <c r="H67" s="14">
        <v>0.843</v>
      </c>
      <c r="I67" s="14">
        <v>0.29</v>
      </c>
      <c r="J67" s="14">
        <v>0.0</v>
      </c>
      <c r="K67" s="14">
        <v>13.5</v>
      </c>
      <c r="L67" s="14">
        <v>0.0</v>
      </c>
      <c r="M67" s="14">
        <v>0.9</v>
      </c>
      <c r="N67" s="14">
        <v>250.0</v>
      </c>
      <c r="O67" s="14">
        <v>0.95</v>
      </c>
      <c r="P67" s="14">
        <v>0.98</v>
      </c>
      <c r="Q67" s="14">
        <v>0.7</v>
      </c>
      <c r="R67" s="14">
        <v>28.0</v>
      </c>
      <c r="S67" s="14">
        <v>1261.0</v>
      </c>
      <c r="T67" s="14">
        <v>2208.0</v>
      </c>
      <c r="U67" s="14">
        <v>825.0</v>
      </c>
      <c r="V67" s="14">
        <v>0.85</v>
      </c>
    </row>
    <row r="68">
      <c r="A68" s="16" t="s">
        <v>76</v>
      </c>
      <c r="B68" s="16"/>
      <c r="C68" s="16">
        <v>1967.0</v>
      </c>
      <c r="D68" s="16" t="s">
        <v>226</v>
      </c>
      <c r="E68" s="16">
        <v>125.0</v>
      </c>
      <c r="F68" s="16">
        <v>19.57</v>
      </c>
      <c r="G68" s="16">
        <v>0.0</v>
      </c>
      <c r="H68" s="16">
        <v>0.96</v>
      </c>
      <c r="I68" s="16">
        <v>0.1</v>
      </c>
      <c r="J68" s="16">
        <v>0.0</v>
      </c>
      <c r="K68" s="16">
        <v>4.3</v>
      </c>
      <c r="L68" s="16">
        <v>0.0</v>
      </c>
      <c r="M68" s="16">
        <v>0.0</v>
      </c>
      <c r="N68" s="16">
        <v>290.0</v>
      </c>
      <c r="O68" s="16">
        <v>0.95</v>
      </c>
      <c r="P68" s="16">
        <v>0.98</v>
      </c>
      <c r="Q68" s="16">
        <v>0.7</v>
      </c>
      <c r="R68" s="16">
        <v>24.0</v>
      </c>
      <c r="S68" s="16">
        <v>1300.0</v>
      </c>
      <c r="T68" s="16">
        <v>0.0</v>
      </c>
      <c r="U68" s="16">
        <v>500.0</v>
      </c>
      <c r="V68" s="16">
        <v>0.95</v>
      </c>
    </row>
    <row r="69">
      <c r="A69" s="16" t="s">
        <v>79</v>
      </c>
      <c r="B69" s="16"/>
      <c r="C69" s="16">
        <v>1968.0</v>
      </c>
      <c r="D69" s="16" t="s">
        <v>227</v>
      </c>
      <c r="E69" s="16">
        <v>3540.0</v>
      </c>
      <c r="F69" s="16">
        <v>127.49</v>
      </c>
      <c r="G69" s="16">
        <v>171.62</v>
      </c>
      <c r="H69" s="16">
        <v>0.965</v>
      </c>
      <c r="I69" s="16">
        <v>0.72</v>
      </c>
      <c r="J69" s="16">
        <v>0.6</v>
      </c>
      <c r="K69" s="16">
        <v>14.2</v>
      </c>
      <c r="L69" s="16">
        <v>2.45</v>
      </c>
      <c r="M69" s="16">
        <v>0.9</v>
      </c>
      <c r="N69" s="16">
        <v>250.0</v>
      </c>
      <c r="O69" s="16">
        <v>0.95</v>
      </c>
      <c r="P69" s="16">
        <v>0.98</v>
      </c>
      <c r="Q69" s="16">
        <v>0.7</v>
      </c>
      <c r="R69" s="16">
        <v>24.0</v>
      </c>
      <c r="S69" s="16">
        <v>1360.0</v>
      </c>
      <c r="T69" s="16">
        <v>1355.0</v>
      </c>
      <c r="U69" s="16">
        <v>850.0</v>
      </c>
      <c r="V69" s="16">
        <v>0.85</v>
      </c>
    </row>
    <row r="70">
      <c r="A70" s="16" t="s">
        <v>78</v>
      </c>
      <c r="B70" s="16"/>
      <c r="C70" s="16">
        <v>1968.0</v>
      </c>
      <c r="D70" s="16" t="s">
        <v>228</v>
      </c>
      <c r="E70" s="16">
        <v>2100.0</v>
      </c>
      <c r="F70" s="16">
        <v>93.16</v>
      </c>
      <c r="G70" s="16">
        <v>0.0</v>
      </c>
      <c r="H70" s="16">
        <v>0.576</v>
      </c>
      <c r="I70" s="16">
        <v>0.5</v>
      </c>
      <c r="J70" s="16">
        <v>1.0</v>
      </c>
      <c r="K70" s="16">
        <v>21.5</v>
      </c>
      <c r="L70" s="16">
        <v>2.15</v>
      </c>
      <c r="M70" s="16">
        <v>0.8</v>
      </c>
      <c r="N70" s="16">
        <v>250.0</v>
      </c>
      <c r="O70" s="16">
        <v>0.95</v>
      </c>
      <c r="P70" s="16">
        <v>0.98</v>
      </c>
      <c r="Q70" s="16">
        <v>0.9</v>
      </c>
      <c r="R70" s="16">
        <v>24.0</v>
      </c>
      <c r="S70" s="16">
        <v>1143.0</v>
      </c>
      <c r="T70" s="16">
        <v>0.0</v>
      </c>
      <c r="U70" s="16">
        <v>850.0</v>
      </c>
      <c r="V70" s="16">
        <v>0.95</v>
      </c>
    </row>
    <row r="71">
      <c r="A71" s="16" t="s">
        <v>81</v>
      </c>
      <c r="B71" s="16"/>
      <c r="C71" s="16">
        <v>1969.0</v>
      </c>
      <c r="D71" s="16" t="s">
        <v>229</v>
      </c>
      <c r="E71" s="16">
        <v>3540.0</v>
      </c>
      <c r="F71" s="16">
        <v>127.49</v>
      </c>
      <c r="G71" s="16">
        <v>215.75</v>
      </c>
      <c r="H71" s="16">
        <v>0.917</v>
      </c>
      <c r="I71" s="16">
        <v>0.72</v>
      </c>
      <c r="J71" s="16">
        <v>0.6</v>
      </c>
      <c r="K71" s="16">
        <v>14.75</v>
      </c>
      <c r="L71" s="16">
        <v>2.45</v>
      </c>
      <c r="M71" s="16">
        <v>0.9</v>
      </c>
      <c r="N71" s="16">
        <v>250.0</v>
      </c>
      <c r="O71" s="16">
        <v>0.95</v>
      </c>
      <c r="P71" s="16">
        <v>0.98</v>
      </c>
      <c r="Q71" s="16">
        <v>0.7</v>
      </c>
      <c r="R71" s="16">
        <v>24.0</v>
      </c>
      <c r="S71" s="16">
        <v>1390.0</v>
      </c>
      <c r="T71" s="16">
        <v>2183.0</v>
      </c>
      <c r="U71" s="16">
        <v>800.0</v>
      </c>
      <c r="V71" s="16">
        <v>0.85</v>
      </c>
    </row>
    <row r="72">
      <c r="A72" s="16" t="s">
        <v>230</v>
      </c>
      <c r="B72" s="16"/>
      <c r="C72" s="16">
        <v>1969.0</v>
      </c>
      <c r="D72" s="16" t="s">
        <v>231</v>
      </c>
      <c r="E72" s="16">
        <v>3175.0</v>
      </c>
      <c r="F72" s="16">
        <v>139.4</v>
      </c>
      <c r="G72" s="16">
        <v>169.2</v>
      </c>
      <c r="H72" s="16">
        <v>0.87</v>
      </c>
      <c r="I72" s="16">
        <v>0.58</v>
      </c>
      <c r="J72" s="16">
        <v>0.0</v>
      </c>
      <c r="K72" s="16">
        <v>15.5</v>
      </c>
      <c r="L72" s="16">
        <v>0.0</v>
      </c>
      <c r="M72" s="16">
        <v>0.9</v>
      </c>
      <c r="N72" s="16">
        <v>250.0</v>
      </c>
      <c r="O72" s="16">
        <v>0.95</v>
      </c>
      <c r="P72" s="16">
        <v>0.98</v>
      </c>
      <c r="Q72" s="16">
        <v>0.9</v>
      </c>
      <c r="R72" s="16">
        <v>29.0</v>
      </c>
      <c r="S72" s="16">
        <v>1467.0</v>
      </c>
      <c r="T72" s="16">
        <v>1664.0</v>
      </c>
      <c r="U72" s="16">
        <v>950.0</v>
      </c>
      <c r="V72" s="16">
        <v>0.85</v>
      </c>
    </row>
    <row r="73">
      <c r="A73" s="16" t="s">
        <v>83</v>
      </c>
      <c r="B73" s="17"/>
      <c r="C73" s="16">
        <v>1969.0</v>
      </c>
      <c r="D73" s="16" t="s">
        <v>232</v>
      </c>
      <c r="E73" s="16">
        <v>2706.0</v>
      </c>
      <c r="F73" s="16">
        <v>86.3</v>
      </c>
      <c r="G73" s="16">
        <v>109.8</v>
      </c>
      <c r="H73" s="16">
        <v>1.2</v>
      </c>
      <c r="I73" s="16">
        <v>0.3</v>
      </c>
      <c r="J73" s="16">
        <v>0.0</v>
      </c>
      <c r="K73" s="16">
        <v>4.75</v>
      </c>
      <c r="L73" s="16">
        <v>0.0</v>
      </c>
      <c r="M73" s="16">
        <v>0.9</v>
      </c>
      <c r="N73" s="16">
        <v>250.0</v>
      </c>
      <c r="O73" s="16">
        <v>0.95</v>
      </c>
      <c r="P73" s="16">
        <v>0.98</v>
      </c>
      <c r="Q73" s="16">
        <v>0.8</v>
      </c>
      <c r="R73" s="16">
        <v>32.0</v>
      </c>
      <c r="S73" s="16">
        <v>1215.0</v>
      </c>
      <c r="T73" s="16">
        <v>1514.0</v>
      </c>
      <c r="U73" s="16">
        <v>850.0</v>
      </c>
      <c r="V73" s="16">
        <v>0.85</v>
      </c>
    </row>
    <row r="74">
      <c r="A74" s="13" t="s">
        <v>80</v>
      </c>
      <c r="B74" s="15"/>
      <c r="C74" s="13">
        <v>1969.0</v>
      </c>
      <c r="D74" s="13" t="s">
        <v>233</v>
      </c>
      <c r="E74" s="13">
        <v>1158.0</v>
      </c>
      <c r="F74" s="13">
        <v>43.15</v>
      </c>
      <c r="G74" s="13">
        <v>58.84</v>
      </c>
      <c r="H74" s="13">
        <v>0.997</v>
      </c>
      <c r="I74" s="13">
        <v>0.25</v>
      </c>
      <c r="J74" s="13">
        <v>0.0</v>
      </c>
      <c r="K74" s="13">
        <v>8.85</v>
      </c>
      <c r="L74" s="13">
        <v>0.0</v>
      </c>
      <c r="M74" s="13">
        <v>0.9</v>
      </c>
      <c r="N74" s="13">
        <v>250.0</v>
      </c>
      <c r="O74" s="13">
        <v>0.95</v>
      </c>
      <c r="P74" s="13">
        <v>0.98</v>
      </c>
      <c r="Q74" s="13">
        <v>0.7</v>
      </c>
      <c r="R74" s="13">
        <v>30.0</v>
      </c>
      <c r="S74" s="13">
        <v>1288.0</v>
      </c>
      <c r="T74" s="15"/>
      <c r="U74" s="13">
        <v>750.0</v>
      </c>
      <c r="V74" s="13">
        <v>0.85</v>
      </c>
    </row>
    <row r="75">
      <c r="A75" s="16" t="s">
        <v>234</v>
      </c>
      <c r="B75" s="16"/>
      <c r="C75" s="16">
        <v>1970.0</v>
      </c>
      <c r="D75" s="16" t="s">
        <v>235</v>
      </c>
      <c r="E75" s="16">
        <v>3709.0</v>
      </c>
      <c r="F75" s="16">
        <v>184.6</v>
      </c>
      <c r="G75" s="16">
        <v>0.0</v>
      </c>
      <c r="H75" s="16">
        <v>0.35</v>
      </c>
      <c r="I75" s="16">
        <v>0.57</v>
      </c>
      <c r="J75" s="16">
        <v>5.9</v>
      </c>
      <c r="K75" s="16">
        <v>25.0</v>
      </c>
      <c r="L75" s="16">
        <v>1.5</v>
      </c>
      <c r="M75" s="16">
        <v>0.8</v>
      </c>
      <c r="N75" s="16">
        <v>250.0</v>
      </c>
      <c r="O75" s="16">
        <v>0.95</v>
      </c>
      <c r="P75" s="16">
        <v>0.98</v>
      </c>
      <c r="Q75" s="16">
        <v>0.9</v>
      </c>
      <c r="R75" s="16">
        <v>32.0</v>
      </c>
      <c r="S75" s="16">
        <v>1600.0</v>
      </c>
      <c r="T75" s="16">
        <v>0.0</v>
      </c>
      <c r="U75" s="16">
        <v>900.0</v>
      </c>
      <c r="V75" s="16">
        <v>0.95</v>
      </c>
    </row>
    <row r="76">
      <c r="A76" s="16" t="s">
        <v>236</v>
      </c>
      <c r="B76" s="16"/>
      <c r="C76" s="16">
        <v>1971.0</v>
      </c>
      <c r="D76" s="16" t="s">
        <v>237</v>
      </c>
      <c r="E76" s="16">
        <v>4003.0</v>
      </c>
      <c r="F76" s="16">
        <v>218.0</v>
      </c>
      <c r="G76" s="16">
        <v>0.0</v>
      </c>
      <c r="H76" s="16">
        <v>0.385</v>
      </c>
      <c r="I76" s="16">
        <v>0.57</v>
      </c>
      <c r="J76" s="16">
        <v>4.24</v>
      </c>
      <c r="K76" s="16">
        <v>29.2</v>
      </c>
      <c r="L76" s="16">
        <v>1.7</v>
      </c>
      <c r="M76" s="16">
        <v>0.8</v>
      </c>
      <c r="N76" s="16">
        <v>250.0</v>
      </c>
      <c r="O76" s="16">
        <v>0.95</v>
      </c>
      <c r="P76" s="16">
        <v>0.98</v>
      </c>
      <c r="Q76" s="16">
        <v>0.9</v>
      </c>
      <c r="R76" s="16">
        <v>32.0</v>
      </c>
      <c r="S76" s="16">
        <v>1600.0</v>
      </c>
      <c r="T76" s="16">
        <v>0.0</v>
      </c>
      <c r="U76" s="16">
        <v>900.0</v>
      </c>
      <c r="V76" s="16">
        <v>0.95</v>
      </c>
    </row>
    <row r="77">
      <c r="A77" s="14" t="s">
        <v>238</v>
      </c>
      <c r="B77" s="14" t="b">
        <v>1</v>
      </c>
      <c r="C77" s="14">
        <v>1971.0</v>
      </c>
      <c r="D77" s="14" t="s">
        <v>239</v>
      </c>
      <c r="E77" s="14">
        <v>1051.0</v>
      </c>
      <c r="F77" s="14"/>
      <c r="G77" s="14"/>
      <c r="H77" s="14"/>
      <c r="I77" s="14">
        <v>0.255</v>
      </c>
      <c r="J77" s="14">
        <v>0.0</v>
      </c>
      <c r="K77" s="14">
        <v>14.6</v>
      </c>
      <c r="L77" s="14">
        <v>0.0</v>
      </c>
      <c r="M77" s="14">
        <v>0.8</v>
      </c>
      <c r="N77" s="14">
        <v>270.0</v>
      </c>
      <c r="O77" s="14">
        <v>0.95</v>
      </c>
      <c r="P77" s="14">
        <v>0.98</v>
      </c>
      <c r="Q77" s="14">
        <v>0.9</v>
      </c>
      <c r="R77" s="14">
        <v>25.0</v>
      </c>
      <c r="S77" s="14">
        <v>1300.0</v>
      </c>
      <c r="T77" s="14">
        <v>0.0</v>
      </c>
      <c r="U77" s="14"/>
      <c r="V77" s="14">
        <v>0.95</v>
      </c>
    </row>
    <row r="78">
      <c r="A78" s="16" t="s">
        <v>85</v>
      </c>
      <c r="B78" s="17"/>
      <c r="C78" s="16">
        <v>1971.0</v>
      </c>
      <c r="D78" s="16" t="s">
        <v>240</v>
      </c>
      <c r="E78" s="16">
        <v>1212.0</v>
      </c>
      <c r="F78" s="16">
        <v>40.3</v>
      </c>
      <c r="G78" s="16">
        <v>97.1</v>
      </c>
      <c r="H78" s="16">
        <v>0.96</v>
      </c>
      <c r="I78" s="16">
        <v>0.25</v>
      </c>
      <c r="J78" s="16">
        <v>0.0</v>
      </c>
      <c r="K78" s="16">
        <v>9.5</v>
      </c>
      <c r="L78" s="16">
        <v>0.0</v>
      </c>
      <c r="M78" s="16">
        <v>0.9</v>
      </c>
      <c r="N78" s="16">
        <v>250.0</v>
      </c>
      <c r="O78" s="16">
        <v>0.95</v>
      </c>
      <c r="P78" s="16">
        <v>0.98</v>
      </c>
      <c r="Q78" s="16">
        <v>0.8</v>
      </c>
      <c r="R78" s="16">
        <v>30.0</v>
      </c>
      <c r="S78" s="16">
        <v>1313.0</v>
      </c>
      <c r="T78" s="16">
        <v>5000.0</v>
      </c>
      <c r="U78" s="16">
        <v>850.0</v>
      </c>
      <c r="V78" s="16">
        <v>0.85</v>
      </c>
    </row>
    <row r="79">
      <c r="A79" s="16" t="s">
        <v>241</v>
      </c>
      <c r="B79" s="16"/>
      <c r="C79" s="16">
        <v>1971.0</v>
      </c>
      <c r="D79" s="16" t="s">
        <v>242</v>
      </c>
      <c r="E79" s="16">
        <v>125.0</v>
      </c>
      <c r="F79" s="16">
        <v>26.73</v>
      </c>
      <c r="G79" s="16">
        <v>0.0</v>
      </c>
      <c r="H79" s="16">
        <v>0.96</v>
      </c>
      <c r="I79" s="16">
        <v>0.1</v>
      </c>
      <c r="J79" s="16">
        <v>0.0</v>
      </c>
      <c r="K79" s="16">
        <v>4.5</v>
      </c>
      <c r="L79" s="16">
        <v>0.0</v>
      </c>
      <c r="M79" s="16">
        <v>0.0</v>
      </c>
      <c r="N79" s="16">
        <v>290.0</v>
      </c>
      <c r="O79" s="16">
        <v>0.95</v>
      </c>
      <c r="P79" s="16">
        <v>0.98</v>
      </c>
      <c r="Q79" s="16">
        <v>0.7</v>
      </c>
      <c r="R79" s="16">
        <v>24.0</v>
      </c>
      <c r="S79" s="16">
        <v>1350.0</v>
      </c>
      <c r="T79" s="16">
        <v>0.0</v>
      </c>
      <c r="U79" s="16">
        <v>500.0</v>
      </c>
      <c r="V79" s="16">
        <v>0.95</v>
      </c>
    </row>
    <row r="80">
      <c r="A80" s="16" t="s">
        <v>84</v>
      </c>
      <c r="B80" s="17"/>
      <c r="C80" s="16">
        <v>1971.0</v>
      </c>
      <c r="D80" s="16" t="s">
        <v>243</v>
      </c>
      <c r="E80" s="16">
        <v>750.0</v>
      </c>
      <c r="F80" s="16">
        <v>24.5</v>
      </c>
      <c r="G80" s="16">
        <v>39.7</v>
      </c>
      <c r="H80" s="16">
        <v>1.02</v>
      </c>
      <c r="I80" s="16">
        <v>0.14</v>
      </c>
      <c r="J80" s="16">
        <v>0.0</v>
      </c>
      <c r="K80" s="16">
        <v>7.44</v>
      </c>
      <c r="L80" s="16">
        <v>0.0</v>
      </c>
      <c r="M80" s="16">
        <v>0.8</v>
      </c>
      <c r="N80" s="16">
        <v>270.0</v>
      </c>
      <c r="O80" s="16">
        <v>0.95</v>
      </c>
      <c r="P80" s="16">
        <v>0.98</v>
      </c>
      <c r="Q80" s="16">
        <v>0.7</v>
      </c>
      <c r="R80" s="16">
        <v>22.0</v>
      </c>
      <c r="S80" s="16">
        <v>1193.0</v>
      </c>
      <c r="T80" s="16">
        <v>2412.0</v>
      </c>
      <c r="U80" s="16">
        <v>700.0</v>
      </c>
      <c r="V80" s="16">
        <v>0.95</v>
      </c>
    </row>
    <row r="81">
      <c r="A81" s="16" t="s">
        <v>88</v>
      </c>
      <c r="B81" s="16"/>
      <c r="C81" s="16">
        <v>1972.0</v>
      </c>
      <c r="D81" s="16" t="s">
        <v>244</v>
      </c>
      <c r="E81" s="16">
        <v>1442.0</v>
      </c>
      <c r="F81" s="16">
        <v>65.26</v>
      </c>
      <c r="G81" s="16">
        <v>106.0</v>
      </c>
      <c r="H81" s="16">
        <v>0.719</v>
      </c>
      <c r="I81" s="16">
        <v>0.29</v>
      </c>
      <c r="J81" s="16">
        <v>0.71</v>
      </c>
      <c r="K81" s="16">
        <v>24.8</v>
      </c>
      <c r="L81" s="16">
        <v>3.8</v>
      </c>
      <c r="M81" s="16">
        <v>0.9</v>
      </c>
      <c r="N81" s="16">
        <v>250.0</v>
      </c>
      <c r="O81" s="16">
        <v>0.95</v>
      </c>
      <c r="P81" s="16">
        <v>0.98</v>
      </c>
      <c r="Q81" s="16">
        <v>0.7</v>
      </c>
      <c r="R81" s="16">
        <v>22.5</v>
      </c>
      <c r="S81" s="16">
        <v>1673.0</v>
      </c>
      <c r="T81" s="16">
        <v>2005.0</v>
      </c>
      <c r="U81" s="16">
        <v>1000.0</v>
      </c>
      <c r="V81" s="16">
        <v>0.95</v>
      </c>
    </row>
    <row r="82">
      <c r="A82" s="16" t="s">
        <v>87</v>
      </c>
      <c r="B82" s="16"/>
      <c r="C82" s="16">
        <v>1972.0</v>
      </c>
      <c r="D82" s="16" t="s">
        <v>213</v>
      </c>
      <c r="E82" s="16">
        <v>1615.0</v>
      </c>
      <c r="F82" s="16">
        <v>46.7</v>
      </c>
      <c r="G82" s="16">
        <v>71.17</v>
      </c>
      <c r="H82" s="16">
        <v>0.843</v>
      </c>
      <c r="I82" s="16">
        <v>0.29</v>
      </c>
      <c r="J82" s="16">
        <v>0.0</v>
      </c>
      <c r="K82" s="16">
        <v>12.4</v>
      </c>
      <c r="L82" s="16">
        <v>0.0</v>
      </c>
      <c r="M82" s="16">
        <v>0.9</v>
      </c>
      <c r="N82" s="16">
        <v>250.0</v>
      </c>
      <c r="O82" s="16">
        <v>0.95</v>
      </c>
      <c r="P82" s="16">
        <v>0.98</v>
      </c>
      <c r="Q82" s="16">
        <v>0.7</v>
      </c>
      <c r="R82" s="16">
        <v>28.0</v>
      </c>
      <c r="S82" s="16">
        <v>1261.0</v>
      </c>
      <c r="T82" s="16">
        <v>2255.0</v>
      </c>
      <c r="U82" s="16">
        <v>825.0</v>
      </c>
      <c r="V82" s="16">
        <v>0.85</v>
      </c>
    </row>
    <row r="83">
      <c r="A83" s="16" t="s">
        <v>86</v>
      </c>
      <c r="B83" s="16"/>
      <c r="C83" s="16">
        <v>1972.0</v>
      </c>
      <c r="D83" s="16" t="s">
        <v>245</v>
      </c>
      <c r="E83" s="16">
        <v>290.0</v>
      </c>
      <c r="F83" s="16">
        <v>16.0</v>
      </c>
      <c r="G83" s="16">
        <v>22.2</v>
      </c>
      <c r="H83" s="16">
        <v>1.24</v>
      </c>
      <c r="I83" s="16">
        <v>0.085</v>
      </c>
      <c r="J83" s="16">
        <v>0.0</v>
      </c>
      <c r="K83" s="16">
        <v>8.1</v>
      </c>
      <c r="L83" s="16">
        <v>0.0</v>
      </c>
      <c r="M83" s="16">
        <v>0.9</v>
      </c>
      <c r="N83" s="16">
        <v>250.0</v>
      </c>
      <c r="O83" s="16">
        <v>0.95</v>
      </c>
      <c r="P83" s="16">
        <v>0.98</v>
      </c>
      <c r="Q83" s="16">
        <v>0.8</v>
      </c>
      <c r="R83" s="16">
        <v>28.0</v>
      </c>
      <c r="S83" s="16">
        <v>1300.0</v>
      </c>
      <c r="T83" s="16">
        <v>1927.0</v>
      </c>
      <c r="U83" s="16">
        <v>700.0</v>
      </c>
      <c r="V83" s="16">
        <v>0.85</v>
      </c>
    </row>
    <row r="84">
      <c r="A84" s="16" t="s">
        <v>246</v>
      </c>
      <c r="B84" s="16" t="b">
        <v>1</v>
      </c>
      <c r="C84" s="16">
        <v>1972.0</v>
      </c>
      <c r="D84" s="16" t="s">
        <v>247</v>
      </c>
      <c r="E84" s="16">
        <v>653.0</v>
      </c>
      <c r="F84" s="16">
        <v>40.32</v>
      </c>
      <c r="G84" s="16">
        <v>0.0</v>
      </c>
      <c r="H84" s="16">
        <v>0.37</v>
      </c>
      <c r="I84" s="16">
        <v>0.135</v>
      </c>
      <c r="J84" s="16">
        <v>6.24</v>
      </c>
      <c r="K84" s="16">
        <v>20.0</v>
      </c>
      <c r="L84" s="16">
        <v>1.5</v>
      </c>
      <c r="M84" s="16">
        <v>0.8</v>
      </c>
      <c r="N84" s="16">
        <v>250.0</v>
      </c>
      <c r="O84" s="16">
        <v>0.95</v>
      </c>
      <c r="P84" s="16">
        <v>0.98</v>
      </c>
      <c r="Q84" s="16">
        <v>0.9</v>
      </c>
      <c r="R84" s="16">
        <v>32.0</v>
      </c>
      <c r="S84" s="16">
        <v>1250.0</v>
      </c>
      <c r="T84" s="16">
        <v>0.0</v>
      </c>
      <c r="U84" s="16">
        <v>900.0</v>
      </c>
      <c r="V84" s="16">
        <v>0.95</v>
      </c>
    </row>
    <row r="85">
      <c r="A85" s="14" t="s">
        <v>92</v>
      </c>
      <c r="B85" s="14" t="b">
        <v>1</v>
      </c>
      <c r="C85" s="14">
        <v>1973.0</v>
      </c>
      <c r="D85" s="14" t="s">
        <v>248</v>
      </c>
      <c r="E85" s="14">
        <v>5100.0</v>
      </c>
      <c r="F85" s="14">
        <v>220.0</v>
      </c>
      <c r="G85" s="14">
        <v>281.0</v>
      </c>
      <c r="H85" s="14">
        <v>1.04</v>
      </c>
      <c r="I85" s="14">
        <v>0.7</v>
      </c>
      <c r="J85" s="14">
        <v>0.0</v>
      </c>
      <c r="K85" s="14">
        <v>12.5</v>
      </c>
      <c r="L85" s="14">
        <v>0.0</v>
      </c>
      <c r="M85" s="14">
        <v>1.0</v>
      </c>
      <c r="N85" s="14">
        <v>280.0</v>
      </c>
      <c r="O85" s="14">
        <v>0.95</v>
      </c>
      <c r="P85" s="14">
        <v>0.98</v>
      </c>
      <c r="Q85" s="14">
        <v>0.9</v>
      </c>
      <c r="R85" s="14">
        <v>36.0</v>
      </c>
      <c r="S85" s="14">
        <v>1533.0</v>
      </c>
      <c r="T85" s="14">
        <v>1966.0</v>
      </c>
      <c r="U85" s="14">
        <v>1100.0</v>
      </c>
      <c r="V85" s="14">
        <v>0.85</v>
      </c>
    </row>
    <row r="86">
      <c r="A86" s="16" t="s">
        <v>90</v>
      </c>
      <c r="B86" s="16"/>
      <c r="C86" s="16">
        <v>1973.0</v>
      </c>
      <c r="D86" s="16" t="s">
        <v>249</v>
      </c>
      <c r="E86" s="16">
        <v>3540.0</v>
      </c>
      <c r="F86" s="16">
        <v>147.1</v>
      </c>
      <c r="G86" s="16">
        <v>196.13</v>
      </c>
      <c r="H86" s="16">
        <v>0.925</v>
      </c>
      <c r="I86" s="16">
        <v>0.72</v>
      </c>
      <c r="J86" s="16">
        <v>0.53</v>
      </c>
      <c r="K86" s="16">
        <v>14.75</v>
      </c>
      <c r="L86" s="16">
        <v>2.45</v>
      </c>
      <c r="M86" s="16">
        <v>0.9</v>
      </c>
      <c r="N86" s="16">
        <v>250.0</v>
      </c>
      <c r="O86" s="16">
        <v>0.95</v>
      </c>
      <c r="P86" s="16">
        <v>0.98</v>
      </c>
      <c r="Q86" s="16">
        <v>0.7</v>
      </c>
      <c r="R86" s="16">
        <v>24.0</v>
      </c>
      <c r="S86" s="16">
        <v>1390.0</v>
      </c>
      <c r="T86" s="16">
        <v>1397.0</v>
      </c>
      <c r="U86" s="16">
        <v>900.0</v>
      </c>
      <c r="V86" s="16">
        <v>0.85</v>
      </c>
    </row>
    <row r="87">
      <c r="A87" s="16" t="s">
        <v>89</v>
      </c>
      <c r="B87" s="16"/>
      <c r="C87" s="16">
        <v>1973.0</v>
      </c>
      <c r="D87" s="16" t="s">
        <v>250</v>
      </c>
      <c r="E87" s="16">
        <v>2100.0</v>
      </c>
      <c r="F87" s="16">
        <v>102.97</v>
      </c>
      <c r="G87" s="16">
        <v>0.0</v>
      </c>
      <c r="H87" s="16">
        <v>0.569</v>
      </c>
      <c r="I87" s="16">
        <v>0.5</v>
      </c>
      <c r="J87" s="16">
        <v>1.05</v>
      </c>
      <c r="K87" s="16">
        <v>23.2</v>
      </c>
      <c r="L87" s="16">
        <v>2.15</v>
      </c>
      <c r="M87" s="16">
        <v>0.8</v>
      </c>
      <c r="N87" s="16">
        <v>250.0</v>
      </c>
      <c r="O87" s="16">
        <v>0.95</v>
      </c>
      <c r="P87" s="16">
        <v>0.98</v>
      </c>
      <c r="Q87" s="16">
        <v>0.9</v>
      </c>
      <c r="R87" s="16">
        <v>24.0</v>
      </c>
      <c r="S87" s="16">
        <v>1143.0</v>
      </c>
      <c r="T87" s="16">
        <v>0.0</v>
      </c>
      <c r="U87" s="16">
        <v>850.0</v>
      </c>
      <c r="V87" s="16">
        <v>0.95</v>
      </c>
    </row>
    <row r="88">
      <c r="A88" s="16" t="s">
        <v>91</v>
      </c>
      <c r="B88" s="17"/>
      <c r="C88" s="16">
        <v>1973.0</v>
      </c>
      <c r="D88" s="16" t="s">
        <v>251</v>
      </c>
      <c r="E88" s="16">
        <v>2706.0</v>
      </c>
      <c r="F88" s="16">
        <v>98.07</v>
      </c>
      <c r="G88" s="16">
        <v>142.2</v>
      </c>
      <c r="H88" s="16">
        <v>1.0</v>
      </c>
      <c r="I88" s="16">
        <v>0.3</v>
      </c>
      <c r="J88" s="16">
        <v>0.0</v>
      </c>
      <c r="K88" s="16">
        <v>4.9</v>
      </c>
      <c r="L88" s="16">
        <v>0.0</v>
      </c>
      <c r="M88" s="16">
        <v>0.9</v>
      </c>
      <c r="N88" s="16">
        <v>250.0</v>
      </c>
      <c r="O88" s="16">
        <v>0.95</v>
      </c>
      <c r="P88" s="16">
        <v>0.98</v>
      </c>
      <c r="Q88" s="16">
        <v>0.8</v>
      </c>
      <c r="R88" s="16">
        <v>32.0</v>
      </c>
      <c r="S88" s="16">
        <v>1315.0</v>
      </c>
      <c r="T88" s="16">
        <v>2129.0</v>
      </c>
      <c r="U88" s="16">
        <v>900.0</v>
      </c>
      <c r="V88" s="16">
        <v>0.85</v>
      </c>
    </row>
    <row r="89">
      <c r="A89" s="16" t="s">
        <v>93</v>
      </c>
      <c r="B89" s="16"/>
      <c r="C89" s="16">
        <v>1974.0</v>
      </c>
      <c r="D89" s="16" t="s">
        <v>252</v>
      </c>
      <c r="E89" s="16">
        <v>1560.0</v>
      </c>
      <c r="F89" s="16">
        <v>71.17</v>
      </c>
      <c r="G89" s="16">
        <v>0.0</v>
      </c>
      <c r="H89" s="16">
        <v>0.6</v>
      </c>
      <c r="I89" s="16">
        <v>0.4</v>
      </c>
      <c r="J89" s="16">
        <v>0.96</v>
      </c>
      <c r="K89" s="16">
        <v>16.9</v>
      </c>
      <c r="L89" s="16">
        <v>1.91</v>
      </c>
      <c r="M89" s="16">
        <v>0.8</v>
      </c>
      <c r="N89" s="16">
        <v>250.0</v>
      </c>
      <c r="O89" s="16">
        <v>0.95</v>
      </c>
      <c r="P89" s="16">
        <v>0.98</v>
      </c>
      <c r="Q89" s="16">
        <v>0.9</v>
      </c>
      <c r="R89" s="16">
        <v>28.0</v>
      </c>
      <c r="S89" s="16">
        <v>1300.0</v>
      </c>
      <c r="T89" s="16">
        <v>0.0</v>
      </c>
      <c r="U89" s="16">
        <v>825.0</v>
      </c>
      <c r="V89" s="16">
        <v>0.95</v>
      </c>
    </row>
    <row r="90">
      <c r="A90" s="13" t="s">
        <v>253</v>
      </c>
      <c r="B90" s="13" t="b">
        <v>1</v>
      </c>
      <c r="C90" s="13">
        <v>1974.0</v>
      </c>
      <c r="D90" s="13" t="s">
        <v>254</v>
      </c>
      <c r="E90" s="13">
        <v>400.0</v>
      </c>
      <c r="F90" s="13"/>
      <c r="G90" s="13"/>
      <c r="H90" s="13"/>
      <c r="I90" s="13">
        <v>0.1</v>
      </c>
      <c r="J90" s="13">
        <v>1.3</v>
      </c>
      <c r="K90" s="13">
        <v>14.6</v>
      </c>
      <c r="L90" s="13">
        <v>2.0</v>
      </c>
      <c r="M90" s="13">
        <v>0.8</v>
      </c>
      <c r="N90" s="13">
        <v>250.0</v>
      </c>
      <c r="O90" s="13">
        <v>0.95</v>
      </c>
      <c r="P90" s="13">
        <v>0.98</v>
      </c>
      <c r="Q90" s="13">
        <v>0.9</v>
      </c>
      <c r="R90" s="13">
        <v>25.5</v>
      </c>
      <c r="S90" s="13">
        <v>1222.0</v>
      </c>
      <c r="T90" s="13">
        <v>0.0</v>
      </c>
      <c r="U90" s="13"/>
      <c r="V90" s="13">
        <v>0.95</v>
      </c>
    </row>
    <row r="91">
      <c r="A91" s="14" t="s">
        <v>94</v>
      </c>
      <c r="B91" s="14" t="b">
        <v>1</v>
      </c>
      <c r="C91" s="14">
        <v>1975.0</v>
      </c>
      <c r="D91" s="14" t="s">
        <v>255</v>
      </c>
      <c r="E91" s="14">
        <v>2416.0</v>
      </c>
      <c r="F91" s="14">
        <v>93.2</v>
      </c>
      <c r="G91" s="14">
        <v>152.0</v>
      </c>
      <c r="H91" s="14">
        <v>0.706</v>
      </c>
      <c r="I91" s="14">
        <v>0.44</v>
      </c>
      <c r="J91" s="14">
        <v>0.57</v>
      </c>
      <c r="K91" s="14">
        <v>21.5</v>
      </c>
      <c r="L91" s="14">
        <v>3.0</v>
      </c>
      <c r="M91" s="14">
        <v>0.9</v>
      </c>
      <c r="N91" s="14">
        <v>250.0</v>
      </c>
      <c r="O91" s="14">
        <v>0.95</v>
      </c>
      <c r="P91" s="14">
        <v>0.98</v>
      </c>
      <c r="Q91" s="14">
        <v>0.7</v>
      </c>
      <c r="R91" s="14">
        <v>22.0</v>
      </c>
      <c r="S91" s="14">
        <v>1660.0</v>
      </c>
      <c r="T91" s="14">
        <v>3400.0</v>
      </c>
      <c r="U91" s="14">
        <v>1100.0</v>
      </c>
      <c r="V91" s="14">
        <v>0.85</v>
      </c>
    </row>
    <row r="92">
      <c r="A92" s="16" t="s">
        <v>95</v>
      </c>
      <c r="B92" s="17"/>
      <c r="C92" s="16">
        <v>1975.0</v>
      </c>
      <c r="D92" s="16" t="s">
        <v>248</v>
      </c>
      <c r="E92" s="16">
        <v>5610.0</v>
      </c>
      <c r="F92" s="16">
        <v>297.0</v>
      </c>
      <c r="G92" s="16">
        <v>0.0</v>
      </c>
      <c r="H92" s="16">
        <v>1.0</v>
      </c>
      <c r="I92" s="16">
        <v>0.75</v>
      </c>
      <c r="J92" s="16">
        <v>0.0</v>
      </c>
      <c r="K92" s="16">
        <v>12.4</v>
      </c>
      <c r="L92" s="16">
        <v>0.0</v>
      </c>
      <c r="M92" s="16">
        <v>1.0</v>
      </c>
      <c r="N92" s="16">
        <v>280.0</v>
      </c>
      <c r="O92" s="16">
        <v>0.95</v>
      </c>
      <c r="P92" s="16">
        <v>0.98</v>
      </c>
      <c r="Q92" s="16">
        <v>0.9</v>
      </c>
      <c r="R92" s="16">
        <v>36.0</v>
      </c>
      <c r="S92" s="16">
        <v>1656.0</v>
      </c>
      <c r="T92" s="16">
        <v>0.0</v>
      </c>
      <c r="U92" s="16">
        <v>1100.0</v>
      </c>
      <c r="V92" s="16">
        <v>0.85</v>
      </c>
    </row>
    <row r="93">
      <c r="A93" s="16" t="s">
        <v>96</v>
      </c>
      <c r="B93" s="16"/>
      <c r="C93" s="16">
        <v>1976.0</v>
      </c>
      <c r="D93" s="16" t="s">
        <v>256</v>
      </c>
      <c r="E93" s="16">
        <v>2750.0</v>
      </c>
      <c r="F93" s="16">
        <v>127.49</v>
      </c>
      <c r="G93" s="16">
        <v>0.0</v>
      </c>
      <c r="H93" s="16">
        <v>0.52</v>
      </c>
      <c r="I93" s="16">
        <v>0.6</v>
      </c>
      <c r="J93" s="16">
        <v>1.18</v>
      </c>
      <c r="K93" s="16">
        <v>27.8</v>
      </c>
      <c r="L93" s="16">
        <v>2.15</v>
      </c>
      <c r="M93" s="16">
        <v>0.8</v>
      </c>
      <c r="N93" s="16">
        <v>250.0</v>
      </c>
      <c r="O93" s="16">
        <v>0.95</v>
      </c>
      <c r="P93" s="16">
        <v>0.98</v>
      </c>
      <c r="Q93" s="16">
        <v>0.9</v>
      </c>
      <c r="R93" s="16">
        <v>24.0</v>
      </c>
      <c r="S93" s="16">
        <v>1260.0</v>
      </c>
      <c r="T93" s="16">
        <v>0.0</v>
      </c>
      <c r="U93" s="16">
        <v>900.0</v>
      </c>
      <c r="V93" s="16">
        <v>0.95</v>
      </c>
    </row>
    <row r="94">
      <c r="A94" s="16" t="s">
        <v>257</v>
      </c>
      <c r="B94" s="16"/>
      <c r="C94" s="16">
        <v>1976.0</v>
      </c>
      <c r="D94" s="16" t="s">
        <v>258</v>
      </c>
      <c r="E94" s="16">
        <v>670.0</v>
      </c>
      <c r="F94" s="16">
        <v>41.25</v>
      </c>
      <c r="G94" s="16">
        <v>0.0</v>
      </c>
      <c r="H94" s="16">
        <v>0.363</v>
      </c>
      <c r="I94" s="16">
        <v>0.135</v>
      </c>
      <c r="J94" s="16">
        <v>6.24</v>
      </c>
      <c r="K94" s="16">
        <v>21.0</v>
      </c>
      <c r="L94" s="16">
        <v>1.5</v>
      </c>
      <c r="M94" s="16">
        <v>0.8</v>
      </c>
      <c r="N94" s="16">
        <v>250.0</v>
      </c>
      <c r="O94" s="16">
        <v>0.95</v>
      </c>
      <c r="P94" s="16">
        <v>0.98</v>
      </c>
      <c r="Q94" s="16">
        <v>0.9</v>
      </c>
      <c r="R94" s="16">
        <v>32.0</v>
      </c>
      <c r="S94" s="16">
        <v>1250.0</v>
      </c>
      <c r="T94" s="16">
        <v>0.0</v>
      </c>
      <c r="U94" s="16">
        <v>900.0</v>
      </c>
      <c r="V94" s="16">
        <v>0.95</v>
      </c>
    </row>
    <row r="95">
      <c r="A95" s="16" t="s">
        <v>97</v>
      </c>
      <c r="B95" s="16"/>
      <c r="C95" s="16">
        <v>1977.0</v>
      </c>
      <c r="D95" s="16" t="s">
        <v>259</v>
      </c>
      <c r="E95" s="16">
        <v>3575.0</v>
      </c>
      <c r="F95" s="16">
        <v>142.2</v>
      </c>
      <c r="G95" s="16">
        <v>245.17</v>
      </c>
      <c r="H95" s="16">
        <v>0.7</v>
      </c>
      <c r="I95" s="16">
        <v>0.72</v>
      </c>
      <c r="J95" s="16">
        <v>1.45</v>
      </c>
      <c r="K95" s="16">
        <v>25.9</v>
      </c>
      <c r="L95" s="16">
        <v>1.85</v>
      </c>
      <c r="M95" s="16">
        <v>0.9</v>
      </c>
      <c r="N95" s="16">
        <v>250.0</v>
      </c>
      <c r="O95" s="16">
        <v>0.95</v>
      </c>
      <c r="P95" s="16">
        <v>0.98</v>
      </c>
      <c r="Q95" s="16">
        <v>0.7</v>
      </c>
      <c r="R95" s="16">
        <v>28.0</v>
      </c>
      <c r="S95" s="16">
        <v>1597.0</v>
      </c>
      <c r="T95" s="16">
        <v>1891.0</v>
      </c>
      <c r="U95" s="16">
        <v>1000.0</v>
      </c>
      <c r="V95" s="16">
        <v>0.85</v>
      </c>
    </row>
    <row r="96">
      <c r="A96" s="16" t="s">
        <v>100</v>
      </c>
      <c r="B96" s="16"/>
      <c r="C96" s="16">
        <v>1978.0</v>
      </c>
      <c r="D96" s="16" t="s">
        <v>260</v>
      </c>
      <c r="E96" s="16">
        <v>1451.0</v>
      </c>
      <c r="F96" s="16">
        <v>65.26</v>
      </c>
      <c r="G96" s="16">
        <v>106.0</v>
      </c>
      <c r="H96" s="16">
        <v>0.71</v>
      </c>
      <c r="I96" s="16">
        <v>0.29</v>
      </c>
      <c r="J96" s="16">
        <v>0.71</v>
      </c>
      <c r="K96" s="16">
        <v>25.0</v>
      </c>
      <c r="L96" s="16">
        <v>3.8</v>
      </c>
      <c r="M96" s="16">
        <v>0.9</v>
      </c>
      <c r="N96" s="16">
        <v>250.0</v>
      </c>
      <c r="O96" s="16">
        <v>0.95</v>
      </c>
      <c r="P96" s="16">
        <v>0.98</v>
      </c>
      <c r="Q96" s="16">
        <v>0.7</v>
      </c>
      <c r="R96" s="16">
        <v>22.5</v>
      </c>
      <c r="S96" s="16">
        <v>1673.0</v>
      </c>
      <c r="T96" s="16">
        <v>2005.0</v>
      </c>
      <c r="U96" s="16">
        <v>1010.0</v>
      </c>
      <c r="V96" s="16">
        <v>0.95</v>
      </c>
    </row>
    <row r="97">
      <c r="A97" s="16" t="s">
        <v>99</v>
      </c>
      <c r="B97" s="16"/>
      <c r="C97" s="16">
        <v>1978.0</v>
      </c>
      <c r="D97" s="16" t="s">
        <v>261</v>
      </c>
      <c r="E97" s="16">
        <v>991.0</v>
      </c>
      <c r="F97" s="16">
        <v>47.15</v>
      </c>
      <c r="G97" s="16">
        <v>71.17</v>
      </c>
      <c r="H97" s="16">
        <v>0.853</v>
      </c>
      <c r="I97" s="16">
        <v>0.232</v>
      </c>
      <c r="J97" s="16">
        <v>0.34</v>
      </c>
      <c r="K97" s="16">
        <v>25.0</v>
      </c>
      <c r="L97" s="16">
        <v>3.9</v>
      </c>
      <c r="M97" s="16">
        <v>0.9</v>
      </c>
      <c r="N97" s="16">
        <v>250.0</v>
      </c>
      <c r="O97" s="16">
        <v>0.95</v>
      </c>
      <c r="P97" s="16">
        <v>0.98</v>
      </c>
      <c r="Q97" s="16">
        <v>0.7</v>
      </c>
      <c r="R97" s="16">
        <v>22.5</v>
      </c>
      <c r="S97" s="16">
        <v>1621.0</v>
      </c>
      <c r="T97" s="16">
        <v>2298.0</v>
      </c>
      <c r="U97" s="16">
        <v>1000.0</v>
      </c>
      <c r="V97" s="16">
        <v>0.95</v>
      </c>
    </row>
    <row r="98">
      <c r="A98" s="16" t="s">
        <v>101</v>
      </c>
      <c r="B98" s="16"/>
      <c r="C98" s="16">
        <v>1978.0</v>
      </c>
      <c r="D98" s="16" t="s">
        <v>262</v>
      </c>
      <c r="E98" s="16">
        <v>4125.0</v>
      </c>
      <c r="F98" s="16">
        <v>158.4</v>
      </c>
      <c r="G98" s="16">
        <v>196.1</v>
      </c>
      <c r="H98" s="16">
        <v>0.747</v>
      </c>
      <c r="I98" s="16">
        <v>0.63</v>
      </c>
      <c r="J98" s="16">
        <v>0.0</v>
      </c>
      <c r="K98" s="16">
        <v>15.8</v>
      </c>
      <c r="L98" s="16">
        <v>0.0</v>
      </c>
      <c r="M98" s="16">
        <v>0.9</v>
      </c>
      <c r="N98" s="16">
        <v>250.0</v>
      </c>
      <c r="O98" s="16">
        <v>0.95</v>
      </c>
      <c r="P98" s="16">
        <v>0.98</v>
      </c>
      <c r="Q98" s="16">
        <v>0.7</v>
      </c>
      <c r="R98" s="16">
        <v>28.0</v>
      </c>
      <c r="S98" s="16">
        <v>1355.0</v>
      </c>
      <c r="T98" s="16">
        <v>1600.0</v>
      </c>
      <c r="U98" s="16">
        <v>1000.0</v>
      </c>
      <c r="V98" s="16">
        <v>0.85</v>
      </c>
    </row>
    <row r="99">
      <c r="A99" s="14" t="s">
        <v>98</v>
      </c>
      <c r="B99" s="18"/>
      <c r="C99" s="14">
        <v>1978.0</v>
      </c>
      <c r="D99" s="14" t="s">
        <v>263</v>
      </c>
      <c r="E99" s="14">
        <v>1191.0</v>
      </c>
      <c r="F99" s="14">
        <v>43.15</v>
      </c>
      <c r="G99" s="14">
        <v>59.82</v>
      </c>
      <c r="H99" s="14">
        <v>1.03</v>
      </c>
      <c r="I99" s="14">
        <v>0.25</v>
      </c>
      <c r="J99" s="14">
        <v>0.0</v>
      </c>
      <c r="K99" s="14">
        <v>8.85</v>
      </c>
      <c r="L99" s="14">
        <v>0.0</v>
      </c>
      <c r="M99" s="14">
        <v>0.9</v>
      </c>
      <c r="N99" s="14">
        <v>250.0</v>
      </c>
      <c r="O99" s="14">
        <v>0.95</v>
      </c>
      <c r="P99" s="14">
        <v>0.98</v>
      </c>
      <c r="Q99" s="14">
        <v>0.7</v>
      </c>
      <c r="R99" s="14">
        <v>30.0</v>
      </c>
      <c r="S99" s="14">
        <v>1288.0</v>
      </c>
      <c r="T99" s="18"/>
      <c r="U99" s="14">
        <v>750.0</v>
      </c>
      <c r="V99" s="14">
        <v>0.85</v>
      </c>
    </row>
    <row r="100">
      <c r="A100" s="16" t="s">
        <v>102</v>
      </c>
      <c r="B100" s="16"/>
      <c r="C100" s="16">
        <v>1979.0</v>
      </c>
      <c r="D100" s="16" t="s">
        <v>264</v>
      </c>
      <c r="E100" s="16">
        <v>2081.0</v>
      </c>
      <c r="F100" s="16">
        <v>84.07</v>
      </c>
      <c r="G100" s="16">
        <v>0.0</v>
      </c>
      <c r="H100" s="16">
        <v>0.5</v>
      </c>
      <c r="I100" s="16">
        <v>0.5</v>
      </c>
      <c r="J100" s="16">
        <v>1.74</v>
      </c>
      <c r="K100" s="16">
        <v>21.0</v>
      </c>
      <c r="L100" s="16">
        <v>1.92</v>
      </c>
      <c r="M100" s="16">
        <v>0.8</v>
      </c>
      <c r="N100" s="16">
        <v>250.0</v>
      </c>
      <c r="O100" s="16">
        <v>0.95</v>
      </c>
      <c r="P100" s="16">
        <v>0.98</v>
      </c>
      <c r="Q100" s="16">
        <v>0.9</v>
      </c>
      <c r="R100" s="16">
        <v>28.0</v>
      </c>
      <c r="S100" s="16">
        <v>1500.0</v>
      </c>
      <c r="T100" s="16">
        <v>0.0</v>
      </c>
      <c r="U100" s="16">
        <v>900.0</v>
      </c>
      <c r="V100" s="16">
        <v>0.95</v>
      </c>
    </row>
    <row r="101">
      <c r="A101" s="16" t="s">
        <v>265</v>
      </c>
      <c r="B101" s="16"/>
      <c r="C101" s="16">
        <v>1980.0</v>
      </c>
      <c r="D101" s="16" t="s">
        <v>266</v>
      </c>
      <c r="E101" s="16">
        <v>2186.0</v>
      </c>
      <c r="F101" s="16">
        <v>106.76</v>
      </c>
      <c r="G101" s="16">
        <v>0.0</v>
      </c>
      <c r="H101" s="16">
        <v>0.37</v>
      </c>
      <c r="I101" s="16">
        <v>0.35</v>
      </c>
      <c r="J101" s="16">
        <v>5.9</v>
      </c>
      <c r="K101" s="16">
        <v>25.4</v>
      </c>
      <c r="L101" s="16">
        <v>1.8</v>
      </c>
      <c r="M101" s="16">
        <v>0.8</v>
      </c>
      <c r="N101" s="16">
        <v>250.0</v>
      </c>
      <c r="O101" s="16">
        <v>0.95</v>
      </c>
      <c r="P101" s="16">
        <v>0.98</v>
      </c>
      <c r="Q101" s="16">
        <v>0.9</v>
      </c>
      <c r="R101" s="16">
        <v>24.0</v>
      </c>
      <c r="S101" s="16">
        <v>1400.0</v>
      </c>
      <c r="T101" s="16">
        <v>0.0</v>
      </c>
      <c r="U101" s="16">
        <v>950.0</v>
      </c>
      <c r="V101" s="16">
        <v>0.95</v>
      </c>
    </row>
    <row r="102">
      <c r="A102" s="16" t="s">
        <v>104</v>
      </c>
      <c r="B102" s="16"/>
      <c r="C102" s="16">
        <v>1980.0</v>
      </c>
      <c r="D102" s="16" t="s">
        <v>267</v>
      </c>
      <c r="E102" s="16">
        <v>1745.0</v>
      </c>
      <c r="F102" s="16">
        <v>53.6</v>
      </c>
      <c r="G102" s="16">
        <v>82.29</v>
      </c>
      <c r="H102" s="16">
        <v>0.834</v>
      </c>
      <c r="I102" s="16">
        <v>0.29</v>
      </c>
      <c r="J102" s="16">
        <v>0.0</v>
      </c>
      <c r="K102" s="16">
        <v>13.4</v>
      </c>
      <c r="L102" s="16">
        <v>0.0</v>
      </c>
      <c r="M102" s="16">
        <v>0.9</v>
      </c>
      <c r="N102" s="16">
        <v>250.0</v>
      </c>
      <c r="O102" s="16">
        <v>0.95</v>
      </c>
      <c r="P102" s="16">
        <v>0.98</v>
      </c>
      <c r="Q102" s="16">
        <v>0.7</v>
      </c>
      <c r="R102" s="16">
        <v>28.0</v>
      </c>
      <c r="S102" s="16">
        <v>1276.0</v>
      </c>
      <c r="T102" s="16">
        <v>2316.0</v>
      </c>
      <c r="U102" s="16">
        <v>850.0</v>
      </c>
      <c r="V102" s="16">
        <v>0.85</v>
      </c>
    </row>
    <row r="103">
      <c r="A103" s="16" t="s">
        <v>103</v>
      </c>
      <c r="B103" s="16"/>
      <c r="C103" s="16">
        <v>1980.0</v>
      </c>
      <c r="D103" s="16" t="s">
        <v>268</v>
      </c>
      <c r="E103" s="16">
        <v>2300.0</v>
      </c>
      <c r="F103" s="16">
        <v>102.97</v>
      </c>
      <c r="G103" s="16">
        <v>0.0</v>
      </c>
      <c r="H103" s="16">
        <v>0.222</v>
      </c>
      <c r="I103" s="16">
        <v>0.5</v>
      </c>
      <c r="J103" s="16">
        <v>1.05</v>
      </c>
      <c r="K103" s="16">
        <v>23.2</v>
      </c>
      <c r="L103" s="16">
        <v>2.15</v>
      </c>
      <c r="M103" s="16">
        <v>0.8</v>
      </c>
      <c r="N103" s="16">
        <v>250.0</v>
      </c>
      <c r="O103" s="16">
        <v>0.95</v>
      </c>
      <c r="P103" s="16">
        <v>0.98</v>
      </c>
      <c r="Q103" s="16">
        <v>0.9</v>
      </c>
      <c r="R103" s="16">
        <v>98.0</v>
      </c>
      <c r="S103" s="16">
        <v>1700.0</v>
      </c>
      <c r="T103" s="16">
        <v>0.0</v>
      </c>
      <c r="U103" s="16">
        <v>900.0</v>
      </c>
      <c r="V103" s="16">
        <v>0.95</v>
      </c>
    </row>
    <row r="104">
      <c r="A104" s="16" t="s">
        <v>105</v>
      </c>
      <c r="B104" s="16"/>
      <c r="C104" s="16">
        <v>1981.0</v>
      </c>
      <c r="D104" s="16" t="s">
        <v>269</v>
      </c>
      <c r="E104" s="16">
        <v>3650.0</v>
      </c>
      <c r="F104" s="16">
        <v>137.29</v>
      </c>
      <c r="G104" s="16">
        <v>245.17</v>
      </c>
      <c r="H104" s="16">
        <v>0.658</v>
      </c>
      <c r="I104" s="16">
        <v>0.72</v>
      </c>
      <c r="J104" s="16">
        <v>1.36</v>
      </c>
      <c r="K104" s="16">
        <v>28.2</v>
      </c>
      <c r="L104" s="16">
        <v>1.85</v>
      </c>
      <c r="M104" s="16">
        <v>0.9</v>
      </c>
      <c r="N104" s="16">
        <v>250.0</v>
      </c>
      <c r="O104" s="16">
        <v>0.95</v>
      </c>
      <c r="P104" s="16">
        <v>0.98</v>
      </c>
      <c r="Q104" s="16">
        <v>0.7</v>
      </c>
      <c r="R104" s="16">
        <v>28.0</v>
      </c>
      <c r="S104" s="16">
        <v>1630.0</v>
      </c>
      <c r="T104" s="16">
        <v>2113.0</v>
      </c>
      <c r="U104" s="16">
        <v>1025.0</v>
      </c>
      <c r="V104" s="16">
        <v>0.85</v>
      </c>
    </row>
    <row r="105">
      <c r="A105" s="16" t="s">
        <v>270</v>
      </c>
      <c r="B105" s="16"/>
      <c r="C105" s="16">
        <v>1982.0</v>
      </c>
      <c r="D105" s="16" t="s">
        <v>271</v>
      </c>
      <c r="E105" s="16">
        <v>3973.0</v>
      </c>
      <c r="F105" s="16">
        <v>213.5</v>
      </c>
      <c r="G105" s="16">
        <v>0.0</v>
      </c>
      <c r="H105" s="16">
        <v>0.357</v>
      </c>
      <c r="I105" s="16">
        <v>0.57</v>
      </c>
      <c r="J105" s="16">
        <v>4.59</v>
      </c>
      <c r="K105" s="16">
        <v>27.3</v>
      </c>
      <c r="L105" s="16">
        <v>1.7</v>
      </c>
      <c r="M105" s="16">
        <v>0.8</v>
      </c>
      <c r="N105" s="16">
        <v>250.0</v>
      </c>
      <c r="O105" s="16">
        <v>0.95</v>
      </c>
      <c r="P105" s="16">
        <v>0.98</v>
      </c>
      <c r="Q105" s="16">
        <v>0.9</v>
      </c>
      <c r="R105" s="16">
        <v>32.0</v>
      </c>
      <c r="S105" s="16">
        <v>1650.0</v>
      </c>
      <c r="T105" s="16">
        <v>0.0</v>
      </c>
      <c r="U105" s="16">
        <v>950.0</v>
      </c>
      <c r="V105" s="16">
        <v>0.95</v>
      </c>
    </row>
    <row r="106">
      <c r="A106" s="13" t="s">
        <v>106</v>
      </c>
      <c r="B106" s="13" t="b">
        <v>1</v>
      </c>
      <c r="C106" s="13">
        <v>1982.0</v>
      </c>
      <c r="D106" s="13" t="s">
        <v>272</v>
      </c>
      <c r="E106" s="13">
        <v>4100.0</v>
      </c>
      <c r="F106" s="13">
        <v>229.8</v>
      </c>
      <c r="G106" s="13">
        <v>0.0</v>
      </c>
      <c r="H106" s="13">
        <v>0.36</v>
      </c>
      <c r="I106" s="13">
        <v>0.49</v>
      </c>
      <c r="J106" s="13">
        <v>5.7</v>
      </c>
      <c r="K106" s="13">
        <v>27.5</v>
      </c>
      <c r="L106" s="13">
        <v>1.8</v>
      </c>
      <c r="M106" s="13">
        <v>0.3</v>
      </c>
      <c r="N106" s="13">
        <v>270.0</v>
      </c>
      <c r="O106" s="13">
        <v>0.95</v>
      </c>
      <c r="P106" s="13">
        <v>0.98</v>
      </c>
      <c r="Q106" s="13">
        <v>0.9</v>
      </c>
      <c r="R106" s="13">
        <v>30.0</v>
      </c>
      <c r="S106" s="13">
        <v>1600.0</v>
      </c>
      <c r="T106" s="13">
        <v>0.0</v>
      </c>
      <c r="U106" s="13">
        <v>900.0</v>
      </c>
      <c r="V106" s="13">
        <v>0.95</v>
      </c>
    </row>
    <row r="107">
      <c r="A107" s="14" t="s">
        <v>107</v>
      </c>
      <c r="B107" s="18"/>
      <c r="C107" s="14">
        <v>1982.0</v>
      </c>
      <c r="D107" s="14" t="s">
        <v>273</v>
      </c>
      <c r="E107" s="14">
        <v>1174.0</v>
      </c>
      <c r="F107" s="14">
        <v>43.15</v>
      </c>
      <c r="G107" s="14">
        <v>60.6</v>
      </c>
      <c r="H107" s="14">
        <v>1.014</v>
      </c>
      <c r="I107" s="14">
        <v>0.25</v>
      </c>
      <c r="J107" s="14">
        <v>0.0</v>
      </c>
      <c r="K107" s="14">
        <v>8.85</v>
      </c>
      <c r="L107" s="14">
        <v>0.0</v>
      </c>
      <c r="M107" s="14">
        <v>0.9</v>
      </c>
      <c r="N107" s="14">
        <v>250.0</v>
      </c>
      <c r="O107" s="14">
        <v>0.95</v>
      </c>
      <c r="P107" s="14">
        <v>0.98</v>
      </c>
      <c r="Q107" s="14">
        <v>0.7</v>
      </c>
      <c r="R107" s="14">
        <v>30.0</v>
      </c>
      <c r="S107" s="14">
        <v>1288.0</v>
      </c>
      <c r="T107" s="18"/>
      <c r="U107" s="14">
        <v>800.0</v>
      </c>
      <c r="V107" s="14">
        <v>0.85</v>
      </c>
    </row>
    <row r="108">
      <c r="A108" s="16" t="s">
        <v>274</v>
      </c>
      <c r="B108" s="16"/>
      <c r="C108" s="16">
        <v>1983.0</v>
      </c>
      <c r="D108" s="16" t="s">
        <v>275</v>
      </c>
      <c r="E108" s="16">
        <v>737.0</v>
      </c>
      <c r="F108" s="16">
        <v>40.66</v>
      </c>
      <c r="G108" s="16">
        <v>0.0</v>
      </c>
      <c r="H108" s="16">
        <v>0.36</v>
      </c>
      <c r="I108" s="16">
        <v>0.135</v>
      </c>
      <c r="J108" s="16">
        <v>6.5</v>
      </c>
      <c r="K108" s="16">
        <v>21.0</v>
      </c>
      <c r="L108" s="16">
        <v>1.5</v>
      </c>
      <c r="M108" s="16">
        <v>0.8</v>
      </c>
      <c r="N108" s="16">
        <v>250.0</v>
      </c>
      <c r="O108" s="16">
        <v>0.95</v>
      </c>
      <c r="P108" s="16">
        <v>0.98</v>
      </c>
      <c r="Q108" s="16">
        <v>0.9</v>
      </c>
      <c r="R108" s="16">
        <v>32.0</v>
      </c>
      <c r="S108" s="16">
        <v>1300.0</v>
      </c>
      <c r="T108" s="16">
        <v>0.0</v>
      </c>
      <c r="U108" s="16">
        <v>900.0</v>
      </c>
      <c r="V108" s="16">
        <v>0.95</v>
      </c>
    </row>
    <row r="109">
      <c r="A109" s="16" t="s">
        <v>108</v>
      </c>
      <c r="B109" s="17"/>
      <c r="C109" s="16">
        <v>1984.0</v>
      </c>
      <c r="D109" s="16" t="s">
        <v>276</v>
      </c>
      <c r="E109" s="16">
        <v>725.0</v>
      </c>
      <c r="F109" s="16">
        <v>29.4</v>
      </c>
      <c r="G109" s="16">
        <v>36.8</v>
      </c>
      <c r="H109" s="16">
        <v>0.985</v>
      </c>
      <c r="I109" s="16">
        <v>0.14</v>
      </c>
      <c r="J109" s="16">
        <v>0.0</v>
      </c>
      <c r="K109" s="16">
        <v>7.44</v>
      </c>
      <c r="L109" s="16">
        <v>0.0</v>
      </c>
      <c r="M109" s="16">
        <v>0.8</v>
      </c>
      <c r="N109" s="16">
        <v>270.0</v>
      </c>
      <c r="O109" s="16">
        <v>0.95</v>
      </c>
      <c r="P109" s="16">
        <v>0.98</v>
      </c>
      <c r="Q109" s="16">
        <v>0.7</v>
      </c>
      <c r="R109" s="16">
        <v>22.0</v>
      </c>
      <c r="S109" s="16">
        <v>1193.0</v>
      </c>
      <c r="T109" s="16">
        <v>1439.0</v>
      </c>
      <c r="U109" s="16">
        <v>800.0</v>
      </c>
      <c r="V109" s="16">
        <v>0.95</v>
      </c>
    </row>
    <row r="110">
      <c r="A110" s="16" t="s">
        <v>110</v>
      </c>
      <c r="B110" s="16"/>
      <c r="C110" s="16">
        <v>1985.0</v>
      </c>
      <c r="D110" s="16" t="s">
        <v>277</v>
      </c>
      <c r="E110" s="16">
        <v>1520.0</v>
      </c>
      <c r="F110" s="16">
        <v>76.2</v>
      </c>
      <c r="G110" s="16">
        <v>122.4</v>
      </c>
      <c r="H110" s="16">
        <v>0.75</v>
      </c>
      <c r="I110" s="16">
        <v>0.3</v>
      </c>
      <c r="J110" s="16">
        <v>0.571</v>
      </c>
      <c r="K110" s="16">
        <v>23.0</v>
      </c>
      <c r="L110" s="16">
        <v>3.54</v>
      </c>
      <c r="M110" s="16">
        <v>0.8</v>
      </c>
      <c r="N110" s="16">
        <v>250.0</v>
      </c>
      <c r="O110" s="16">
        <v>0.95</v>
      </c>
      <c r="P110" s="16">
        <v>0.98</v>
      </c>
      <c r="Q110" s="16">
        <v>0.7</v>
      </c>
      <c r="R110" s="16">
        <v>32.0</v>
      </c>
      <c r="S110" s="16">
        <v>1665.0</v>
      </c>
      <c r="T110" s="16">
        <v>2377.0</v>
      </c>
      <c r="U110" s="16">
        <v>950.0</v>
      </c>
      <c r="V110" s="16">
        <v>0.85</v>
      </c>
    </row>
    <row r="111">
      <c r="A111" s="16" t="s">
        <v>278</v>
      </c>
      <c r="B111" s="16"/>
      <c r="C111" s="16">
        <v>1985.0</v>
      </c>
      <c r="D111" s="16" t="s">
        <v>279</v>
      </c>
      <c r="E111" s="16">
        <v>3977.0</v>
      </c>
      <c r="F111" s="16">
        <v>233.5</v>
      </c>
      <c r="G111" s="16">
        <v>0.0</v>
      </c>
      <c r="H111" s="16">
        <v>0.371</v>
      </c>
      <c r="I111" s="16">
        <v>0.57</v>
      </c>
      <c r="J111" s="16">
        <v>4.31</v>
      </c>
      <c r="K111" s="16">
        <v>30.4</v>
      </c>
      <c r="L111" s="16">
        <v>1.7</v>
      </c>
      <c r="M111" s="16">
        <v>0.8</v>
      </c>
      <c r="N111" s="16">
        <v>250.0</v>
      </c>
      <c r="O111" s="16">
        <v>0.95</v>
      </c>
      <c r="P111" s="16">
        <v>0.98</v>
      </c>
      <c r="Q111" s="16">
        <v>0.9</v>
      </c>
      <c r="R111" s="16">
        <v>32.0</v>
      </c>
      <c r="S111" s="16">
        <v>1650.0</v>
      </c>
      <c r="T111" s="16">
        <v>0.0</v>
      </c>
      <c r="U111" s="16">
        <v>950.0</v>
      </c>
      <c r="V111" s="16">
        <v>0.95</v>
      </c>
    </row>
    <row r="112">
      <c r="A112" s="13" t="s">
        <v>109</v>
      </c>
      <c r="B112" s="13" t="b">
        <v>1</v>
      </c>
      <c r="C112" s="13">
        <v>1985.0</v>
      </c>
      <c r="D112" s="13" t="s">
        <v>280</v>
      </c>
      <c r="E112" s="13">
        <v>2150.0</v>
      </c>
      <c r="F112" s="13">
        <v>93.41</v>
      </c>
      <c r="G112" s="13">
        <v>0.0</v>
      </c>
      <c r="H112" s="13">
        <v>0.519</v>
      </c>
      <c r="I112" s="13">
        <v>0.5</v>
      </c>
      <c r="J112" s="13">
        <v>1.72</v>
      </c>
      <c r="K112" s="13">
        <v>20.0</v>
      </c>
      <c r="L112" s="13">
        <v>1.9</v>
      </c>
      <c r="M112" s="13">
        <v>0.8</v>
      </c>
      <c r="N112" s="13">
        <v>250.0</v>
      </c>
      <c r="O112" s="13">
        <v>0.95</v>
      </c>
      <c r="P112" s="13">
        <v>0.98</v>
      </c>
      <c r="Q112" s="13">
        <v>0.9</v>
      </c>
      <c r="R112" s="13">
        <v>28.0</v>
      </c>
      <c r="S112" s="13">
        <v>1500.0</v>
      </c>
      <c r="T112" s="13">
        <v>0.0</v>
      </c>
      <c r="U112" s="13">
        <v>900.0</v>
      </c>
      <c r="V112" s="13">
        <v>0.95</v>
      </c>
    </row>
    <row r="113">
      <c r="A113" s="16" t="s">
        <v>111</v>
      </c>
      <c r="B113" s="16"/>
      <c r="C113" s="16">
        <v>1986.0</v>
      </c>
      <c r="D113" s="16" t="s">
        <v>281</v>
      </c>
      <c r="E113" s="16">
        <v>2750.0</v>
      </c>
      <c r="F113" s="16">
        <v>102.8</v>
      </c>
      <c r="G113" s="16">
        <v>147.1</v>
      </c>
      <c r="H113" s="16">
        <v>0.66</v>
      </c>
      <c r="I113" s="16">
        <v>0.5</v>
      </c>
      <c r="J113" s="16">
        <v>0.81</v>
      </c>
      <c r="K113" s="16">
        <v>22.0</v>
      </c>
      <c r="L113" s="16">
        <v>3.0</v>
      </c>
      <c r="M113" s="16">
        <v>0.8</v>
      </c>
      <c r="N113" s="16">
        <v>250.0</v>
      </c>
      <c r="O113" s="16">
        <v>0.95</v>
      </c>
      <c r="P113" s="16">
        <v>0.98</v>
      </c>
      <c r="Q113" s="16">
        <v>0.7</v>
      </c>
      <c r="R113" s="16">
        <v>24.0</v>
      </c>
      <c r="S113" s="16">
        <v>1600.0</v>
      </c>
      <c r="T113" s="16">
        <v>1641.0</v>
      </c>
      <c r="U113" s="16">
        <v>950.0</v>
      </c>
      <c r="V113" s="16">
        <v>0.85</v>
      </c>
    </row>
    <row r="114">
      <c r="A114" s="13" t="s">
        <v>113</v>
      </c>
      <c r="B114" s="13" t="b">
        <v>1</v>
      </c>
      <c r="C114" s="13">
        <v>1987.0</v>
      </c>
      <c r="D114" s="13" t="s">
        <v>282</v>
      </c>
      <c r="E114" s="13">
        <v>1035.0</v>
      </c>
      <c r="F114" s="13">
        <v>53.16</v>
      </c>
      <c r="G114" s="13">
        <v>78.75</v>
      </c>
      <c r="H114" s="13">
        <v>0.82</v>
      </c>
      <c r="I114" s="13">
        <v>0.232</v>
      </c>
      <c r="J114" s="13">
        <v>0.27</v>
      </c>
      <c r="K114" s="13">
        <v>26.0</v>
      </c>
      <c r="L114" s="13">
        <v>2.3</v>
      </c>
      <c r="M114" s="13">
        <v>0.9</v>
      </c>
      <c r="N114" s="13">
        <v>250.0</v>
      </c>
      <c r="O114" s="13">
        <v>0.95</v>
      </c>
      <c r="P114" s="13">
        <v>0.98</v>
      </c>
      <c r="Q114" s="13">
        <v>0.7</v>
      </c>
      <c r="R114" s="13">
        <v>22.5</v>
      </c>
      <c r="S114" s="13">
        <v>1717.0</v>
      </c>
      <c r="T114" s="13">
        <v>2398.0</v>
      </c>
      <c r="U114" s="13">
        <v>1000.0</v>
      </c>
      <c r="V114" s="13">
        <v>0.95</v>
      </c>
    </row>
    <row r="115">
      <c r="A115" s="16" t="s">
        <v>112</v>
      </c>
      <c r="B115" s="16"/>
      <c r="C115" s="16">
        <v>1987.0</v>
      </c>
      <c r="D115" s="16" t="s">
        <v>283</v>
      </c>
      <c r="E115" s="16">
        <v>2750.0</v>
      </c>
      <c r="F115" s="16">
        <v>107.65</v>
      </c>
      <c r="G115" s="16">
        <v>153.77</v>
      </c>
      <c r="H115" s="16">
        <v>0.647</v>
      </c>
      <c r="I115" s="16">
        <v>0.5</v>
      </c>
      <c r="J115" s="16">
        <v>0.81</v>
      </c>
      <c r="K115" s="16">
        <v>22.0</v>
      </c>
      <c r="L115" s="16">
        <v>3.0</v>
      </c>
      <c r="M115" s="16">
        <v>0.8</v>
      </c>
      <c r="N115" s="16">
        <v>250.0</v>
      </c>
      <c r="O115" s="16">
        <v>0.95</v>
      </c>
      <c r="P115" s="16">
        <v>0.98</v>
      </c>
      <c r="Q115" s="16">
        <v>0.7</v>
      </c>
      <c r="R115" s="16">
        <v>24.0</v>
      </c>
      <c r="S115" s="16">
        <v>1630.0</v>
      </c>
      <c r="T115" s="16">
        <v>1661.0</v>
      </c>
      <c r="U115" s="16">
        <v>950.0</v>
      </c>
      <c r="V115" s="16">
        <v>0.85</v>
      </c>
    </row>
    <row r="116">
      <c r="A116" s="13" t="s">
        <v>284</v>
      </c>
      <c r="B116" s="13" t="b">
        <v>1</v>
      </c>
      <c r="C116" s="13">
        <v>1987.0</v>
      </c>
      <c r="D116" s="13" t="s">
        <v>283</v>
      </c>
      <c r="E116" s="13">
        <v>290.0</v>
      </c>
      <c r="F116" s="13">
        <v>40.21</v>
      </c>
      <c r="G116" s="13">
        <v>0.0</v>
      </c>
      <c r="H116" s="13">
        <v>1.4</v>
      </c>
      <c r="I116" s="13">
        <v>0.13</v>
      </c>
      <c r="J116" s="13">
        <v>0.0</v>
      </c>
      <c r="K116" s="13">
        <v>6.28</v>
      </c>
      <c r="L116" s="13">
        <v>0.0</v>
      </c>
      <c r="M116" s="13">
        <v>0.0</v>
      </c>
      <c r="N116" s="13">
        <v>288.0</v>
      </c>
      <c r="O116" s="13">
        <v>0.95</v>
      </c>
      <c r="P116" s="13">
        <v>0.98</v>
      </c>
      <c r="Q116" s="13">
        <v>0.7</v>
      </c>
      <c r="R116" s="13">
        <v>24.0</v>
      </c>
      <c r="S116" s="13">
        <v>1480.0</v>
      </c>
      <c r="T116" s="13">
        <v>0.0</v>
      </c>
      <c r="U116" s="13"/>
      <c r="V116" s="13">
        <v>0.95</v>
      </c>
    </row>
    <row r="117">
      <c r="A117" s="16" t="s">
        <v>285</v>
      </c>
      <c r="B117" s="16"/>
      <c r="C117" s="16">
        <v>1988.0</v>
      </c>
      <c r="D117" s="16" t="s">
        <v>286</v>
      </c>
      <c r="E117" s="16">
        <v>2270.0</v>
      </c>
      <c r="F117" s="16">
        <v>111.2</v>
      </c>
      <c r="G117" s="16">
        <v>0.0</v>
      </c>
      <c r="H117" s="16">
        <v>0.332</v>
      </c>
      <c r="I117" s="16">
        <v>0.35</v>
      </c>
      <c r="J117" s="16">
        <v>6.0</v>
      </c>
      <c r="K117" s="16">
        <v>31.3</v>
      </c>
      <c r="L117" s="16">
        <v>1.8</v>
      </c>
      <c r="M117" s="16">
        <v>0.8</v>
      </c>
      <c r="N117" s="16">
        <v>250.0</v>
      </c>
      <c r="O117" s="16">
        <v>0.95</v>
      </c>
      <c r="P117" s="16">
        <v>0.98</v>
      </c>
      <c r="Q117" s="16">
        <v>0.9</v>
      </c>
      <c r="R117" s="16">
        <v>24.0</v>
      </c>
      <c r="S117" s="16">
        <v>1400.0</v>
      </c>
      <c r="T117" s="16">
        <v>0.0</v>
      </c>
      <c r="U117" s="16">
        <v>950.0</v>
      </c>
      <c r="V117" s="16">
        <v>0.95</v>
      </c>
    </row>
    <row r="118">
      <c r="A118" s="16" t="s">
        <v>114</v>
      </c>
      <c r="B118" s="16"/>
      <c r="C118" s="16">
        <v>1988.0</v>
      </c>
      <c r="D118" s="16" t="s">
        <v>287</v>
      </c>
      <c r="E118" s="16">
        <v>1055.0</v>
      </c>
      <c r="F118" s="16">
        <v>54.01</v>
      </c>
      <c r="G118" s="16">
        <v>80.51</v>
      </c>
      <c r="H118" s="16">
        <v>0.824</v>
      </c>
      <c r="I118" s="16">
        <v>0.232</v>
      </c>
      <c r="J118" s="16">
        <v>0.31</v>
      </c>
      <c r="K118" s="16">
        <v>27.0</v>
      </c>
      <c r="L118" s="16">
        <v>2.3</v>
      </c>
      <c r="M118" s="16">
        <v>0.9</v>
      </c>
      <c r="N118" s="16">
        <v>250.0</v>
      </c>
      <c r="O118" s="16">
        <v>0.95</v>
      </c>
      <c r="P118" s="16">
        <v>0.98</v>
      </c>
      <c r="Q118" s="16">
        <v>0.7</v>
      </c>
      <c r="R118" s="16">
        <v>22.5</v>
      </c>
      <c r="S118" s="16">
        <v>1717.0</v>
      </c>
      <c r="T118" s="16">
        <v>2371.0</v>
      </c>
      <c r="U118" s="16">
        <v>1025.0</v>
      </c>
      <c r="V118" s="16">
        <v>0.95</v>
      </c>
    </row>
    <row r="119">
      <c r="A119" s="14" t="s">
        <v>116</v>
      </c>
      <c r="B119" s="14" t="b">
        <v>1</v>
      </c>
      <c r="C119" s="14">
        <v>1989.0</v>
      </c>
      <c r="D119" s="14" t="s">
        <v>288</v>
      </c>
      <c r="E119" s="14">
        <v>1681.0</v>
      </c>
      <c r="F119" s="14">
        <v>79.2</v>
      </c>
      <c r="G119" s="14">
        <v>129.4</v>
      </c>
      <c r="H119" s="14">
        <v>0.726</v>
      </c>
      <c r="I119" s="14">
        <v>0.29</v>
      </c>
      <c r="J119" s="14">
        <v>0.36</v>
      </c>
      <c r="K119" s="14">
        <v>32.0</v>
      </c>
      <c r="L119" s="14">
        <v>3.8</v>
      </c>
      <c r="M119" s="14">
        <v>0.9</v>
      </c>
      <c r="N119" s="14">
        <v>250.0</v>
      </c>
      <c r="O119" s="14">
        <v>0.95</v>
      </c>
      <c r="P119" s="14">
        <v>0.98</v>
      </c>
      <c r="Q119" s="14">
        <v>0.7</v>
      </c>
      <c r="R119" s="14">
        <v>22.5</v>
      </c>
      <c r="S119" s="14">
        <v>1755.0</v>
      </c>
      <c r="T119" s="14">
        <v>2864.0</v>
      </c>
      <c r="U119" s="14">
        <v>1100.0</v>
      </c>
      <c r="V119" s="14">
        <v>0.95</v>
      </c>
    </row>
    <row r="120">
      <c r="A120" s="16" t="s">
        <v>115</v>
      </c>
      <c r="B120" s="16"/>
      <c r="C120" s="16">
        <v>1989.0</v>
      </c>
      <c r="D120" s="16" t="s">
        <v>268</v>
      </c>
      <c r="E120" s="16">
        <v>2100.0</v>
      </c>
      <c r="F120" s="16">
        <v>102.97</v>
      </c>
      <c r="G120" s="16">
        <v>0.0</v>
      </c>
      <c r="H120" s="16">
        <v>0.556</v>
      </c>
      <c r="I120" s="16">
        <v>0.5</v>
      </c>
      <c r="J120" s="16">
        <v>1.05</v>
      </c>
      <c r="K120" s="16">
        <v>23.2</v>
      </c>
      <c r="L120" s="16">
        <v>2.15</v>
      </c>
      <c r="M120" s="16">
        <v>0.8</v>
      </c>
      <c r="N120" s="16">
        <v>250.0</v>
      </c>
      <c r="O120" s="16">
        <v>0.95</v>
      </c>
      <c r="P120" s="16">
        <v>0.98</v>
      </c>
      <c r="Q120" s="16">
        <v>0.9</v>
      </c>
      <c r="R120" s="16">
        <v>29.0</v>
      </c>
      <c r="S120" s="16">
        <v>1243.0</v>
      </c>
      <c r="T120" s="16">
        <v>0.0</v>
      </c>
      <c r="U120" s="16">
        <v>900.0</v>
      </c>
      <c r="V120" s="16">
        <v>0.95</v>
      </c>
    </row>
    <row r="121">
      <c r="A121" s="16" t="s">
        <v>117</v>
      </c>
      <c r="B121" s="16"/>
      <c r="C121" s="16">
        <v>1993.0</v>
      </c>
      <c r="D121" s="16" t="s">
        <v>289</v>
      </c>
      <c r="E121" s="16">
        <v>1756.0</v>
      </c>
      <c r="F121" s="16">
        <v>79.2</v>
      </c>
      <c r="G121" s="16">
        <v>129.4</v>
      </c>
      <c r="H121" s="16">
        <v>0.726</v>
      </c>
      <c r="I121" s="16">
        <v>0.29</v>
      </c>
      <c r="J121" s="16">
        <v>0.36</v>
      </c>
      <c r="K121" s="16">
        <v>32.0</v>
      </c>
      <c r="L121" s="16">
        <v>3.8</v>
      </c>
      <c r="M121" s="16">
        <v>0.9</v>
      </c>
      <c r="N121" s="16">
        <v>250.0</v>
      </c>
      <c r="O121" s="16">
        <v>0.95</v>
      </c>
      <c r="P121" s="16">
        <v>0.98</v>
      </c>
      <c r="Q121" s="16">
        <v>0.7</v>
      </c>
      <c r="R121" s="16">
        <v>22.5</v>
      </c>
      <c r="S121" s="16">
        <v>1755.0</v>
      </c>
      <c r="T121" s="16">
        <v>2864.0</v>
      </c>
      <c r="U121" s="16">
        <v>1100.0</v>
      </c>
      <c r="V121" s="16">
        <v>0.95</v>
      </c>
    </row>
    <row r="122">
      <c r="A122" s="13" t="s">
        <v>290</v>
      </c>
      <c r="B122" s="13" t="b">
        <v>1</v>
      </c>
      <c r="C122" s="13">
        <v>1995.0</v>
      </c>
      <c r="D122" s="13" t="s">
        <v>291</v>
      </c>
      <c r="E122" s="13">
        <v>757.0</v>
      </c>
      <c r="F122" s="13">
        <v>41.01</v>
      </c>
      <c r="G122" s="13">
        <v>0.0</v>
      </c>
      <c r="H122" s="13">
        <v>0.346</v>
      </c>
      <c r="I122" s="13">
        <v>0.135</v>
      </c>
      <c r="J122" s="13">
        <v>6.2</v>
      </c>
      <c r="K122" s="13">
        <v>21.0</v>
      </c>
      <c r="L122" s="13">
        <v>1.5</v>
      </c>
      <c r="M122" s="13">
        <v>0.8</v>
      </c>
      <c r="N122" s="13">
        <v>250.0</v>
      </c>
      <c r="O122" s="13">
        <v>0.95</v>
      </c>
      <c r="P122" s="13">
        <v>0.98</v>
      </c>
      <c r="Q122" s="13">
        <v>0.9</v>
      </c>
      <c r="R122" s="13">
        <v>32.0</v>
      </c>
      <c r="S122" s="13">
        <v>1350.0</v>
      </c>
      <c r="T122" s="13">
        <v>0.0</v>
      </c>
      <c r="U122" s="13">
        <v>900.0</v>
      </c>
      <c r="V122" s="13">
        <v>0.95</v>
      </c>
    </row>
    <row r="123">
      <c r="A123" s="14" t="s">
        <v>292</v>
      </c>
      <c r="B123" s="14" t="b">
        <v>1</v>
      </c>
      <c r="C123" s="14">
        <v>1996.0</v>
      </c>
      <c r="D123" s="14" t="s">
        <v>293</v>
      </c>
      <c r="E123" s="14">
        <v>377.0</v>
      </c>
      <c r="F123" s="14"/>
      <c r="G123" s="14"/>
      <c r="H123" s="14"/>
      <c r="I123" s="14">
        <v>0.0315</v>
      </c>
      <c r="J123" s="14">
        <v>3.0</v>
      </c>
      <c r="K123" s="14">
        <v>5.0</v>
      </c>
      <c r="L123" s="14">
        <v>1.7</v>
      </c>
      <c r="M123" s="14">
        <v>0.3</v>
      </c>
      <c r="N123" s="14">
        <v>270.0</v>
      </c>
      <c r="O123" s="14">
        <v>0.95</v>
      </c>
      <c r="P123" s="14">
        <v>0.98</v>
      </c>
      <c r="Q123" s="14">
        <v>0.7</v>
      </c>
      <c r="R123" s="14">
        <v>24.0</v>
      </c>
      <c r="S123" s="14">
        <v>1200.0</v>
      </c>
      <c r="T123" s="14">
        <v>0.0</v>
      </c>
      <c r="U123" s="14"/>
      <c r="V123" s="14">
        <v>0.95</v>
      </c>
    </row>
    <row r="124">
      <c r="A124" s="13" t="s">
        <v>294</v>
      </c>
      <c r="B124" s="13" t="b">
        <v>1</v>
      </c>
      <c r="C124" s="13">
        <v>1997.0</v>
      </c>
      <c r="D124" s="13" t="s">
        <v>295</v>
      </c>
      <c r="E124" s="13">
        <v>2380.0</v>
      </c>
      <c r="F124" s="13">
        <v>142.3</v>
      </c>
      <c r="G124" s="13">
        <v>0.0</v>
      </c>
      <c r="H124" s="13">
        <v>0.354</v>
      </c>
      <c r="I124" s="13">
        <v>0.35</v>
      </c>
      <c r="J124" s="13">
        <v>5.4</v>
      </c>
      <c r="K124" s="13">
        <v>33.7</v>
      </c>
      <c r="L124" s="13">
        <v>1.8</v>
      </c>
      <c r="M124" s="13">
        <v>0.8</v>
      </c>
      <c r="N124" s="13">
        <v>250.0</v>
      </c>
      <c r="O124" s="13">
        <v>0.95</v>
      </c>
      <c r="P124" s="13">
        <v>0.98</v>
      </c>
      <c r="Q124" s="13">
        <v>0.9</v>
      </c>
      <c r="R124" s="13">
        <v>24.0</v>
      </c>
      <c r="S124" s="13">
        <v>1400.0</v>
      </c>
      <c r="T124" s="13">
        <v>0.0</v>
      </c>
      <c r="U124" s="13">
        <v>950.0</v>
      </c>
      <c r="V124" s="13">
        <v>0.95</v>
      </c>
    </row>
    <row r="125">
      <c r="A125" s="14" t="s">
        <v>119</v>
      </c>
      <c r="B125" s="14" t="b">
        <v>1</v>
      </c>
      <c r="C125" s="14">
        <v>1997.0</v>
      </c>
      <c r="D125" s="14" t="s">
        <v>296</v>
      </c>
      <c r="E125" s="14">
        <v>1770.0</v>
      </c>
      <c r="F125" s="14">
        <v>115.65</v>
      </c>
      <c r="G125" s="14">
        <v>155.69</v>
      </c>
      <c r="H125" s="14">
        <v>0.75</v>
      </c>
      <c r="I125" s="14">
        <v>0.35</v>
      </c>
      <c r="J125" s="14">
        <v>0.45</v>
      </c>
      <c r="K125" s="14">
        <v>35.0</v>
      </c>
      <c r="L125" s="14">
        <v>3.0</v>
      </c>
      <c r="M125" s="14">
        <v>0.9</v>
      </c>
      <c r="N125" s="14">
        <v>250.0</v>
      </c>
      <c r="O125" s="14">
        <v>0.95</v>
      </c>
      <c r="P125" s="14">
        <v>0.98</v>
      </c>
      <c r="Q125" s="14">
        <v>0.7</v>
      </c>
      <c r="R125" s="14">
        <v>27.0</v>
      </c>
      <c r="S125" s="14">
        <v>1970.0</v>
      </c>
      <c r="T125" s="14">
        <v>2048.0</v>
      </c>
      <c r="U125" s="14">
        <v>1100.0</v>
      </c>
      <c r="V125" s="14">
        <v>0.85</v>
      </c>
    </row>
    <row r="126">
      <c r="A126" s="13" t="s">
        <v>297</v>
      </c>
      <c r="B126" s="13" t="b">
        <v>1</v>
      </c>
      <c r="C126" s="13">
        <v>1997.0</v>
      </c>
      <c r="D126" s="13" t="s">
        <v>298</v>
      </c>
      <c r="E126" s="13">
        <v>250.0</v>
      </c>
      <c r="F126" s="13"/>
      <c r="G126" s="13"/>
      <c r="H126" s="13"/>
      <c r="I126" s="13">
        <v>0.024</v>
      </c>
      <c r="J126" s="13">
        <v>3.28</v>
      </c>
      <c r="K126" s="13">
        <v>12.0</v>
      </c>
      <c r="L126" s="13">
        <v>3.0</v>
      </c>
      <c r="M126" s="13">
        <v>0.3</v>
      </c>
      <c r="N126" s="13">
        <v>280.0</v>
      </c>
      <c r="O126" s="13">
        <v>0.95</v>
      </c>
      <c r="P126" s="13">
        <v>0.98</v>
      </c>
      <c r="Q126" s="13">
        <v>0.8</v>
      </c>
      <c r="R126" s="13">
        <v>22.5</v>
      </c>
      <c r="S126" s="13">
        <v>1200.0</v>
      </c>
      <c r="T126" s="13">
        <v>0.0</v>
      </c>
      <c r="U126" s="13"/>
      <c r="V126" s="13">
        <v>0.95</v>
      </c>
    </row>
    <row r="127">
      <c r="A127" s="16" t="s">
        <v>120</v>
      </c>
      <c r="B127" s="16"/>
      <c r="C127" s="16">
        <v>1997.0</v>
      </c>
      <c r="D127" s="16" t="s">
        <v>222</v>
      </c>
      <c r="E127" s="16">
        <v>2835.0</v>
      </c>
      <c r="F127" s="16">
        <v>116.8</v>
      </c>
      <c r="G127" s="16">
        <v>158.8</v>
      </c>
      <c r="H127" s="16">
        <v>0.8</v>
      </c>
      <c r="I127" s="16">
        <v>0.58</v>
      </c>
      <c r="J127" s="16">
        <v>0.0</v>
      </c>
      <c r="K127" s="16">
        <v>8.5</v>
      </c>
      <c r="L127" s="16">
        <v>0.0</v>
      </c>
      <c r="M127" s="16">
        <v>0.3</v>
      </c>
      <c r="N127" s="16">
        <v>280.0</v>
      </c>
      <c r="O127" s="16">
        <v>0.95</v>
      </c>
      <c r="P127" s="16">
        <v>0.98</v>
      </c>
      <c r="Q127" s="16">
        <v>0.9</v>
      </c>
      <c r="R127" s="16">
        <v>32.0</v>
      </c>
      <c r="S127" s="16">
        <v>1405.0</v>
      </c>
      <c r="T127" s="16">
        <v>2000.0</v>
      </c>
      <c r="U127" s="16">
        <v>1050.0</v>
      </c>
      <c r="V127" s="16">
        <v>0.85</v>
      </c>
    </row>
    <row r="128">
      <c r="A128" s="16" t="s">
        <v>121</v>
      </c>
      <c r="B128" s="16"/>
      <c r="C128" s="16">
        <v>1997.0</v>
      </c>
      <c r="D128" s="16" t="s">
        <v>222</v>
      </c>
      <c r="E128" s="16">
        <v>2835.0</v>
      </c>
      <c r="F128" s="16">
        <v>116.8</v>
      </c>
      <c r="G128" s="16">
        <v>172.4</v>
      </c>
      <c r="H128" s="16">
        <v>0.8</v>
      </c>
      <c r="I128" s="16">
        <v>0.58</v>
      </c>
      <c r="J128" s="16">
        <v>0.0</v>
      </c>
      <c r="K128" s="16">
        <v>8.5</v>
      </c>
      <c r="L128" s="16">
        <v>0.0</v>
      </c>
      <c r="M128" s="16">
        <v>0.3</v>
      </c>
      <c r="N128" s="16">
        <v>280.0</v>
      </c>
      <c r="O128" s="16">
        <v>0.95</v>
      </c>
      <c r="P128" s="16">
        <v>0.98</v>
      </c>
      <c r="Q128" s="16">
        <v>0.9</v>
      </c>
      <c r="R128" s="16">
        <v>32.5</v>
      </c>
      <c r="S128" s="16">
        <v>1405.0</v>
      </c>
      <c r="T128" s="16">
        <v>2357.0</v>
      </c>
      <c r="U128" s="16">
        <v>1050.0</v>
      </c>
      <c r="V128" s="16">
        <v>0.85</v>
      </c>
    </row>
    <row r="129">
      <c r="A129" s="16" t="s">
        <v>118</v>
      </c>
      <c r="B129" s="16"/>
      <c r="C129" s="16">
        <v>1997.0</v>
      </c>
      <c r="D129" s="16" t="s">
        <v>299</v>
      </c>
      <c r="E129" s="16">
        <v>2880.0</v>
      </c>
      <c r="F129" s="16">
        <v>123.19</v>
      </c>
      <c r="G129" s="16">
        <v>176.15</v>
      </c>
      <c r="H129" s="16">
        <v>0.647</v>
      </c>
      <c r="I129" s="16">
        <v>0.5</v>
      </c>
      <c r="J129" s="16">
        <v>0.73</v>
      </c>
      <c r="K129" s="16">
        <v>25.0</v>
      </c>
      <c r="L129" s="16">
        <v>3.0</v>
      </c>
      <c r="M129" s="16">
        <v>0.8</v>
      </c>
      <c r="N129" s="16">
        <v>250.0</v>
      </c>
      <c r="O129" s="16">
        <v>0.95</v>
      </c>
      <c r="P129" s="16">
        <v>0.98</v>
      </c>
      <c r="Q129" s="16">
        <v>0.7</v>
      </c>
      <c r="R129" s="16">
        <v>24.0</v>
      </c>
      <c r="S129" s="16">
        <v>1665.0</v>
      </c>
      <c r="T129" s="16">
        <v>1748.0</v>
      </c>
      <c r="U129" s="16">
        <v>1000.0</v>
      </c>
      <c r="V129" s="16">
        <v>0.85</v>
      </c>
    </row>
    <row r="130">
      <c r="A130" s="13" t="s">
        <v>300</v>
      </c>
      <c r="B130" s="13" t="b">
        <v>1</v>
      </c>
      <c r="C130" s="13">
        <v>1998.0</v>
      </c>
      <c r="D130" s="13" t="s">
        <v>301</v>
      </c>
      <c r="E130" s="13">
        <v>140.0</v>
      </c>
      <c r="F130" s="13"/>
      <c r="G130" s="13"/>
      <c r="H130" s="13"/>
      <c r="I130" s="13">
        <v>0.02</v>
      </c>
      <c r="J130" s="13">
        <v>3.0</v>
      </c>
      <c r="K130" s="13">
        <v>5.0</v>
      </c>
      <c r="L130" s="13">
        <v>1.7</v>
      </c>
      <c r="M130" s="13">
        <v>0.3</v>
      </c>
      <c r="N130" s="13">
        <v>270.0</v>
      </c>
      <c r="O130" s="13">
        <v>0.95</v>
      </c>
      <c r="P130" s="13">
        <v>0.98</v>
      </c>
      <c r="Q130" s="13">
        <v>0.8</v>
      </c>
      <c r="R130" s="13">
        <v>24.0</v>
      </c>
      <c r="S130" s="13">
        <v>1200.0</v>
      </c>
      <c r="T130" s="13">
        <v>0.0</v>
      </c>
      <c r="U130" s="13"/>
      <c r="V130" s="13">
        <v>0.95</v>
      </c>
    </row>
    <row r="131">
      <c r="A131" s="16" t="s">
        <v>122</v>
      </c>
      <c r="B131" s="17"/>
      <c r="C131" s="16">
        <v>2004.0</v>
      </c>
      <c r="D131" s="16" t="s">
        <v>302</v>
      </c>
      <c r="E131" s="16">
        <v>1794.0</v>
      </c>
      <c r="F131" s="16">
        <v>89.17</v>
      </c>
      <c r="G131" s="16">
        <v>132.0</v>
      </c>
      <c r="H131" s="16">
        <v>0.695</v>
      </c>
      <c r="I131" s="16">
        <v>0.3</v>
      </c>
      <c r="J131" s="16">
        <v>0.78</v>
      </c>
      <c r="K131" s="16">
        <v>30.5</v>
      </c>
      <c r="L131" s="16">
        <v>3.4</v>
      </c>
      <c r="M131" s="16">
        <v>0.8</v>
      </c>
      <c r="N131" s="16">
        <v>250.0</v>
      </c>
      <c r="O131" s="16">
        <v>0.95</v>
      </c>
      <c r="P131" s="16">
        <v>0.98</v>
      </c>
      <c r="Q131" s="16">
        <v>0.7</v>
      </c>
      <c r="R131" s="16">
        <v>32.0</v>
      </c>
      <c r="S131" s="16">
        <v>1747.0</v>
      </c>
      <c r="T131" s="16">
        <v>1929.0</v>
      </c>
      <c r="U131" s="16">
        <v>1000.0</v>
      </c>
      <c r="V131" s="16">
        <v>0.85</v>
      </c>
    </row>
    <row r="132">
      <c r="A132" s="13" t="s">
        <v>125</v>
      </c>
      <c r="B132" s="13" t="b">
        <v>1</v>
      </c>
      <c r="C132" s="13">
        <v>2007.0</v>
      </c>
      <c r="D132" s="13" t="s">
        <v>303</v>
      </c>
      <c r="E132" s="13">
        <v>1557.0</v>
      </c>
      <c r="F132" s="13">
        <v>76.2</v>
      </c>
      <c r="G132" s="13">
        <v>130.4</v>
      </c>
      <c r="H132" s="13">
        <v>0.657</v>
      </c>
      <c r="I132" s="13">
        <v>0.3</v>
      </c>
      <c r="J132" s="13">
        <v>0.6</v>
      </c>
      <c r="K132" s="13">
        <v>23.0</v>
      </c>
      <c r="L132" s="13">
        <v>3.54</v>
      </c>
      <c r="M132" s="13">
        <v>0.8</v>
      </c>
      <c r="N132" s="13">
        <v>250.0</v>
      </c>
      <c r="O132" s="13">
        <v>0.95</v>
      </c>
      <c r="P132" s="13">
        <v>0.98</v>
      </c>
      <c r="Q132" s="13">
        <v>0.7</v>
      </c>
      <c r="R132" s="13">
        <v>32.0</v>
      </c>
      <c r="S132" s="13">
        <v>1665.0</v>
      </c>
      <c r="T132" s="13">
        <v>2665.0</v>
      </c>
      <c r="U132" s="13">
        <v>950.0</v>
      </c>
      <c r="V132" s="13">
        <v>0.85</v>
      </c>
    </row>
    <row r="133">
      <c r="A133" s="16" t="s">
        <v>127</v>
      </c>
      <c r="B133" s="17"/>
      <c r="C133" s="16">
        <v>2008.0</v>
      </c>
      <c r="D133" s="16" t="s">
        <v>304</v>
      </c>
      <c r="E133" s="16">
        <v>1794.0</v>
      </c>
      <c r="F133" s="16">
        <v>99.87</v>
      </c>
      <c r="G133" s="16">
        <v>144.0</v>
      </c>
      <c r="H133" s="16">
        <v>0.695</v>
      </c>
      <c r="I133" s="16">
        <v>0.31</v>
      </c>
      <c r="J133" s="16">
        <v>0.87</v>
      </c>
      <c r="K133" s="16">
        <v>30.5</v>
      </c>
      <c r="L133" s="16">
        <v>3.4</v>
      </c>
      <c r="M133" s="16">
        <v>0.8</v>
      </c>
      <c r="N133" s="16">
        <v>250.0</v>
      </c>
      <c r="O133" s="16">
        <v>0.95</v>
      </c>
      <c r="P133" s="16">
        <v>0.98</v>
      </c>
      <c r="Q133" s="16">
        <v>0.7</v>
      </c>
      <c r="R133" s="16">
        <v>32.0</v>
      </c>
      <c r="S133" s="16">
        <v>1747.0</v>
      </c>
      <c r="T133" s="16">
        <v>1771.0</v>
      </c>
      <c r="U133" s="16">
        <v>1000.0</v>
      </c>
      <c r="V133" s="16">
        <v>0.85</v>
      </c>
    </row>
    <row r="134">
      <c r="A134" s="16" t="s">
        <v>126</v>
      </c>
      <c r="B134" s="16"/>
      <c r="C134" s="16">
        <v>2009.0</v>
      </c>
      <c r="D134" s="16" t="s">
        <v>305</v>
      </c>
      <c r="E134" s="16">
        <v>1604.0</v>
      </c>
      <c r="F134" s="16">
        <v>86.3</v>
      </c>
      <c r="G134" s="16">
        <v>142.2</v>
      </c>
      <c r="H134" s="16">
        <v>0.79</v>
      </c>
      <c r="I134" s="16">
        <v>0.31</v>
      </c>
      <c r="J134" s="16">
        <v>0.6</v>
      </c>
      <c r="K134" s="16">
        <v>23.0</v>
      </c>
      <c r="L134" s="16">
        <v>3.54</v>
      </c>
      <c r="M134" s="16">
        <v>0.8</v>
      </c>
      <c r="N134" s="16">
        <v>250.0</v>
      </c>
      <c r="O134" s="16">
        <v>0.95</v>
      </c>
      <c r="P134" s="16">
        <v>0.98</v>
      </c>
      <c r="Q134" s="16">
        <v>0.7</v>
      </c>
      <c r="R134" s="16">
        <v>32.0</v>
      </c>
      <c r="S134" s="16">
        <v>1745.0</v>
      </c>
      <c r="T134" s="16">
        <v>2575.0</v>
      </c>
      <c r="U134" s="16">
        <v>1000.0</v>
      </c>
      <c r="V134" s="16">
        <v>0.85</v>
      </c>
    </row>
    <row r="135">
      <c r="A135" s="16" t="s">
        <v>128</v>
      </c>
      <c r="B135" s="16"/>
      <c r="C135" s="16">
        <v>2009.0</v>
      </c>
      <c r="D135" s="16" t="s">
        <v>306</v>
      </c>
      <c r="E135" s="16">
        <v>1681.0</v>
      </c>
      <c r="F135" s="16">
        <v>79.2</v>
      </c>
      <c r="G135" s="16">
        <v>144.6</v>
      </c>
      <c r="H135" s="16">
        <v>0.69</v>
      </c>
      <c r="I135" s="16">
        <v>0.29</v>
      </c>
      <c r="J135" s="16">
        <v>0.36</v>
      </c>
      <c r="K135" s="16">
        <v>35.0</v>
      </c>
      <c r="L135" s="16">
        <v>3.8</v>
      </c>
      <c r="M135" s="16">
        <v>0.9</v>
      </c>
      <c r="N135" s="16">
        <v>250.0</v>
      </c>
      <c r="O135" s="16">
        <v>0.95</v>
      </c>
      <c r="P135" s="16">
        <v>0.98</v>
      </c>
      <c r="Q135" s="16">
        <v>0.7</v>
      </c>
      <c r="R135" s="16">
        <v>22.5</v>
      </c>
      <c r="S135" s="16">
        <v>1755.0</v>
      </c>
      <c r="T135" s="16">
        <v>3576.0</v>
      </c>
      <c r="U135" s="16">
        <v>1150.0</v>
      </c>
      <c r="V135" s="16">
        <v>0.95</v>
      </c>
    </row>
    <row r="136">
      <c r="A136" s="13" t="s">
        <v>307</v>
      </c>
      <c r="B136" s="13" t="b">
        <v>1</v>
      </c>
      <c r="C136" s="13">
        <v>2011.0</v>
      </c>
      <c r="D136" s="13" t="s">
        <v>308</v>
      </c>
      <c r="E136" s="13">
        <v>5613.0</v>
      </c>
      <c r="F136" s="13">
        <v>295.81</v>
      </c>
      <c r="G136" s="13">
        <v>0.0</v>
      </c>
      <c r="H136" s="13">
        <v>0.32</v>
      </c>
      <c r="I136" s="13">
        <v>0.62</v>
      </c>
      <c r="J136" s="13">
        <v>8.0</v>
      </c>
      <c r="K136" s="13">
        <v>44.7</v>
      </c>
      <c r="L136" s="13">
        <v>1.7</v>
      </c>
      <c r="M136" s="13">
        <v>0.8</v>
      </c>
      <c r="N136" s="13">
        <v>250.0</v>
      </c>
      <c r="O136" s="13">
        <v>0.95</v>
      </c>
      <c r="P136" s="13">
        <v>0.98</v>
      </c>
      <c r="Q136" s="13">
        <v>0.9</v>
      </c>
      <c r="R136" s="13">
        <v>32.0</v>
      </c>
      <c r="S136" s="13">
        <v>1800.0</v>
      </c>
      <c r="T136" s="13">
        <v>0.0</v>
      </c>
      <c r="U136" s="13">
        <v>1100.0</v>
      </c>
      <c r="V136" s="13">
        <v>0.95</v>
      </c>
    </row>
    <row r="137">
      <c r="A137" s="14" t="s">
        <v>123</v>
      </c>
      <c r="B137" s="14" t="b">
        <v>1</v>
      </c>
      <c r="C137" s="14">
        <v>2015.0</v>
      </c>
      <c r="D137" s="14" t="s">
        <v>309</v>
      </c>
      <c r="E137" s="14">
        <v>1700.0</v>
      </c>
      <c r="F137" s="14">
        <v>125.0</v>
      </c>
      <c r="G137" s="14">
        <v>191.0</v>
      </c>
      <c r="H137" s="14">
        <v>0.7</v>
      </c>
      <c r="I137" s="14">
        <v>0.34</v>
      </c>
      <c r="J137" s="14">
        <v>0.56</v>
      </c>
      <c r="K137" s="14">
        <v>28.0</v>
      </c>
      <c r="L137" s="14">
        <v>3.0</v>
      </c>
      <c r="M137" s="14">
        <v>0.8</v>
      </c>
      <c r="N137" s="14">
        <v>260.0</v>
      </c>
      <c r="O137" s="14">
        <v>0.95</v>
      </c>
      <c r="P137" s="14">
        <v>0.98</v>
      </c>
      <c r="Q137" s="14">
        <v>0.7</v>
      </c>
      <c r="R137" s="14">
        <v>24.0</v>
      </c>
      <c r="S137" s="14">
        <v>2270.0</v>
      </c>
      <c r="T137" s="14">
        <v>2842.0</v>
      </c>
      <c r="U137" s="14">
        <v>1100.0</v>
      </c>
      <c r="V137" s="14">
        <v>0.9</v>
      </c>
    </row>
    <row r="138">
      <c r="A138" s="16" t="s">
        <v>124</v>
      </c>
      <c r="B138" s="16"/>
      <c r="C138" s="16">
        <v>2015.0</v>
      </c>
      <c r="D138" s="16" t="s">
        <v>310</v>
      </c>
      <c r="E138" s="16">
        <v>1850.0</v>
      </c>
      <c r="F138" s="16">
        <v>120.0</v>
      </c>
      <c r="G138" s="16">
        <v>182.0</v>
      </c>
      <c r="H138" s="16">
        <v>0.7</v>
      </c>
      <c r="I138" s="16">
        <v>0.34</v>
      </c>
      <c r="J138" s="16">
        <v>0.56</v>
      </c>
      <c r="K138" s="16">
        <v>30.0</v>
      </c>
      <c r="L138" s="16">
        <v>3.0</v>
      </c>
      <c r="M138" s="16">
        <v>0.8</v>
      </c>
      <c r="N138" s="16">
        <v>260.0</v>
      </c>
      <c r="O138" s="16">
        <v>0.95</v>
      </c>
      <c r="P138" s="16">
        <v>0.98</v>
      </c>
      <c r="Q138" s="16">
        <v>0.7</v>
      </c>
      <c r="R138" s="16">
        <v>24.0</v>
      </c>
      <c r="S138" s="16">
        <v>2270.0</v>
      </c>
      <c r="T138" s="16">
        <v>2800.0</v>
      </c>
      <c r="U138" s="16">
        <v>1100.0</v>
      </c>
      <c r="V138" s="16">
        <v>0.9</v>
      </c>
    </row>
    <row r="139">
      <c r="A139" s="16" t="s">
        <v>130</v>
      </c>
      <c r="B139" s="17"/>
      <c r="C139" s="16">
        <v>2018.0</v>
      </c>
      <c r="D139" s="16" t="s">
        <v>311</v>
      </c>
      <c r="E139" s="16">
        <v>1844.0</v>
      </c>
      <c r="F139" s="16">
        <v>99.87</v>
      </c>
      <c r="G139" s="16">
        <v>144.0</v>
      </c>
      <c r="H139" s="16">
        <v>0.695</v>
      </c>
      <c r="I139" s="16">
        <v>0.31</v>
      </c>
      <c r="J139" s="16">
        <v>0.87</v>
      </c>
      <c r="K139" s="16">
        <v>30.5</v>
      </c>
      <c r="L139" s="16">
        <v>3.4</v>
      </c>
      <c r="M139" s="16">
        <v>0.8</v>
      </c>
      <c r="N139" s="16">
        <v>250.0</v>
      </c>
      <c r="O139" s="16">
        <v>0.95</v>
      </c>
      <c r="P139" s="16">
        <v>0.98</v>
      </c>
      <c r="Q139" s="16">
        <v>0.7</v>
      </c>
      <c r="R139" s="16">
        <v>32.0</v>
      </c>
      <c r="S139" s="16">
        <v>1747.0</v>
      </c>
      <c r="T139" s="16">
        <v>1771.0</v>
      </c>
      <c r="U139" s="16">
        <v>1000.0</v>
      </c>
      <c r="V139" s="16">
        <v>0.85</v>
      </c>
    </row>
    <row r="140">
      <c r="A140" s="13" t="s">
        <v>312</v>
      </c>
      <c r="B140" s="13" t="b">
        <v>1</v>
      </c>
      <c r="C140" s="13">
        <v>2020.0</v>
      </c>
      <c r="D140" s="13" t="s">
        <v>313</v>
      </c>
      <c r="E140" s="13">
        <v>1420.0</v>
      </c>
      <c r="F140" s="13"/>
      <c r="G140" s="13"/>
      <c r="H140" s="13"/>
      <c r="I140" s="13">
        <v>0.3</v>
      </c>
      <c r="J140" s="13">
        <v>0.6</v>
      </c>
      <c r="K140" s="13">
        <v>30.0</v>
      </c>
      <c r="L140" s="13">
        <v>1.7</v>
      </c>
      <c r="M140" s="13">
        <v>0.8</v>
      </c>
      <c r="N140" s="13">
        <v>250.0</v>
      </c>
      <c r="O140" s="13">
        <v>0.95</v>
      </c>
      <c r="P140" s="13">
        <v>0.98</v>
      </c>
      <c r="Q140" s="13">
        <v>0.7</v>
      </c>
      <c r="R140" s="13">
        <v>32.0</v>
      </c>
      <c r="S140" s="13">
        <v>1600.0</v>
      </c>
      <c r="T140" s="13">
        <v>3200.0</v>
      </c>
      <c r="U140" s="13"/>
      <c r="V140" s="13">
        <v>0.85</v>
      </c>
    </row>
    <row r="141">
      <c r="A141" s="16" t="s">
        <v>131</v>
      </c>
      <c r="B141" s="16"/>
      <c r="C141" s="16">
        <v>2020.0</v>
      </c>
      <c r="D141" s="16" t="s">
        <v>314</v>
      </c>
      <c r="E141" s="16">
        <v>3650.0</v>
      </c>
      <c r="F141" s="16">
        <v>137.29</v>
      </c>
      <c r="G141" s="16">
        <v>245.17</v>
      </c>
      <c r="H141" s="16">
        <v>0.638</v>
      </c>
      <c r="I141" s="16">
        <v>0.72</v>
      </c>
      <c r="J141" s="16">
        <v>1.36</v>
      </c>
      <c r="K141" s="16">
        <v>28.2</v>
      </c>
      <c r="L141" s="16">
        <v>1.85</v>
      </c>
      <c r="M141" s="16">
        <v>0.9</v>
      </c>
      <c r="N141" s="16">
        <v>250.0</v>
      </c>
      <c r="O141" s="16">
        <v>0.95</v>
      </c>
      <c r="P141" s="16">
        <v>0.98</v>
      </c>
      <c r="Q141" s="16">
        <v>0.7</v>
      </c>
      <c r="R141" s="16">
        <v>28.0</v>
      </c>
      <c r="S141" s="16">
        <v>1650.0</v>
      </c>
      <c r="T141" s="16">
        <v>2133.0</v>
      </c>
      <c r="U141" s="16">
        <v>1200.0</v>
      </c>
      <c r="V141" s="16">
        <v>0.85</v>
      </c>
    </row>
  </sheetData>
  <autoFilter ref="$A$1:$V$141">
    <sortState ref="A1:V141">
      <sortCondition ref="C1:C141"/>
      <sortCondition ref="A1:A141"/>
      <sortCondition ref="I1:I14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315</v>
      </c>
      <c r="B1" s="19">
        <v>0.0</v>
      </c>
      <c r="C1" s="19">
        <v>1.0</v>
      </c>
      <c r="D1" s="19">
        <v>1.5</v>
      </c>
      <c r="E1" s="19">
        <v>2.0</v>
      </c>
      <c r="F1" s="19">
        <v>2.5</v>
      </c>
      <c r="G1" s="19">
        <v>3.0</v>
      </c>
      <c r="H1" s="19">
        <v>3.5</v>
      </c>
      <c r="I1" s="19">
        <v>4.0</v>
      </c>
      <c r="J1" s="19">
        <v>8.0</v>
      </c>
    </row>
    <row r="2">
      <c r="A2" s="19" t="s">
        <v>316</v>
      </c>
      <c r="B2" s="19">
        <v>0.85</v>
      </c>
      <c r="C2" s="19">
        <v>0.96</v>
      </c>
      <c r="D2" s="20"/>
      <c r="E2" s="19">
        <v>0.95</v>
      </c>
      <c r="F2" s="20"/>
      <c r="G2" s="20"/>
      <c r="H2" s="20"/>
      <c r="I2" s="19">
        <v>0.65</v>
      </c>
      <c r="J2" s="19">
        <v>0.0</v>
      </c>
    </row>
    <row r="3">
      <c r="A3" s="19" t="s">
        <v>317</v>
      </c>
      <c r="B3" s="19">
        <v>0.85</v>
      </c>
      <c r="C3" s="19">
        <v>0.9</v>
      </c>
      <c r="D3" s="19">
        <v>0.95</v>
      </c>
      <c r="E3" s="19">
        <v>0.95</v>
      </c>
      <c r="F3" s="20"/>
      <c r="G3" s="19">
        <v>0.8</v>
      </c>
      <c r="H3" s="20"/>
      <c r="I3" s="19">
        <v>0.65</v>
      </c>
      <c r="J3" s="19">
        <v>0.0</v>
      </c>
    </row>
    <row r="4">
      <c r="A4" s="19" t="s">
        <v>318</v>
      </c>
      <c r="B4" s="19">
        <v>0.95</v>
      </c>
      <c r="C4" s="19">
        <v>0.97</v>
      </c>
      <c r="D4" s="19">
        <v>0.9</v>
      </c>
      <c r="E4" s="20"/>
      <c r="F4" s="19">
        <v>0.45</v>
      </c>
      <c r="G4" s="20"/>
      <c r="H4" s="19">
        <v>0.0</v>
      </c>
      <c r="I4" s="20"/>
      <c r="J4" s="20"/>
    </row>
    <row r="5">
      <c r="A5" s="19" t="s">
        <v>319</v>
      </c>
      <c r="B5" s="19">
        <v>0.9</v>
      </c>
      <c r="C5" s="19">
        <v>0.97</v>
      </c>
      <c r="D5" s="19">
        <v>0.95</v>
      </c>
      <c r="E5" s="20"/>
      <c r="F5" s="21"/>
      <c r="G5" s="19">
        <v>0.6</v>
      </c>
      <c r="H5" s="21"/>
      <c r="I5" s="19">
        <v>0.0</v>
      </c>
      <c r="J5" s="19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320</v>
      </c>
      <c r="N1" s="1" t="s">
        <v>321</v>
      </c>
    </row>
    <row r="2">
      <c r="A2" s="22" t="s">
        <v>322</v>
      </c>
      <c r="B2" s="22" t="s">
        <v>323</v>
      </c>
      <c r="C2" s="22" t="s">
        <v>324</v>
      </c>
      <c r="D2" s="22" t="s">
        <v>325</v>
      </c>
      <c r="E2" s="23"/>
      <c r="F2" s="22" t="s">
        <v>326</v>
      </c>
      <c r="G2" s="22" t="s">
        <v>327</v>
      </c>
      <c r="I2" s="22" t="s">
        <v>328</v>
      </c>
      <c r="J2" s="22" t="s">
        <v>329</v>
      </c>
      <c r="K2" s="24"/>
      <c r="N2" s="25" t="s">
        <v>330</v>
      </c>
    </row>
    <row r="3">
      <c r="A3" s="14">
        <v>0.97</v>
      </c>
      <c r="B3" s="14">
        <v>1.0</v>
      </c>
      <c r="C3" s="14">
        <v>796.0</v>
      </c>
      <c r="D3" s="14">
        <v>1000.0</v>
      </c>
      <c r="E3" s="26">
        <f>-10.4-8.55*ln(A3)+0.482*B3+1.162*ln((C3-273.15)*9/5+32)+0.261*ln(D3*2.20462)</f>
        <v>0.3468467931</v>
      </c>
      <c r="F3" s="27">
        <f>2.71828^E3</f>
        <v>1.414599652</v>
      </c>
      <c r="G3" s="28">
        <f>(F3*0.18)*1000</f>
        <v>254.6279374</v>
      </c>
      <c r="H3" s="29">
        <f>-10.4+0.482*B3+1.162*ln((C3-273.15)*9/5+32)+0.262*ln(D3*2.20462)</f>
        <v>0.09411887953</v>
      </c>
      <c r="I3" s="27">
        <f>2.71828^H3</f>
        <v>1.09869028</v>
      </c>
      <c r="J3" s="28">
        <f>(I3*0.18)*1000</f>
        <v>197.7642505</v>
      </c>
      <c r="K3" s="30"/>
    </row>
    <row r="4">
      <c r="A4" s="31"/>
      <c r="B4" s="32" t="s">
        <v>331</v>
      </c>
      <c r="C4" s="32" t="s">
        <v>332</v>
      </c>
      <c r="F4" s="33"/>
      <c r="G4" s="34"/>
      <c r="H4" s="35"/>
    </row>
    <row r="5">
      <c r="A5" s="36">
        <f>-24.429+4.027*ln((C3-273.15)*9/5+32)</f>
        <v>3.2788447</v>
      </c>
      <c r="B5" s="27">
        <f>2.71828^A5</f>
        <v>26.54502889</v>
      </c>
      <c r="C5" s="28">
        <f>(B5*0.18)*1000</f>
        <v>4778.105201</v>
      </c>
    </row>
    <row r="6">
      <c r="A6" s="37" t="s">
        <v>333</v>
      </c>
      <c r="B6" s="32" t="s">
        <v>334</v>
      </c>
      <c r="C6" s="31"/>
      <c r="D6" s="32" t="s">
        <v>335</v>
      </c>
      <c r="E6" s="32" t="s">
        <v>336</v>
      </c>
    </row>
    <row r="7">
      <c r="A7" s="14">
        <v>1.0</v>
      </c>
      <c r="B7" s="14">
        <v>1000.0</v>
      </c>
      <c r="C7" s="36">
        <f>-39.422+5.066*ln((C3-273.15)*9/5+32)-1.299*ln(A7)+0.582*ln(B7)</f>
        <v>-0.5449838574</v>
      </c>
      <c r="D7" s="38">
        <f>2.71828^C7</f>
        <v>0.5798513561</v>
      </c>
      <c r="E7" s="28">
        <f>(D7*0.18)*1000</f>
        <v>104.3732441</v>
      </c>
    </row>
    <row r="10">
      <c r="A10" s="39" t="s">
        <v>337</v>
      </c>
      <c r="B10" s="40" t="s">
        <v>117</v>
      </c>
      <c r="C10" s="41">
        <f>VLOOKUP(B10,'Reference Engine Settings'!A2:V141,3,false)</f>
        <v>1993</v>
      </c>
    </row>
    <row r="11">
      <c r="A11" s="32" t="s">
        <v>322</v>
      </c>
      <c r="B11" s="32" t="s">
        <v>323</v>
      </c>
      <c r="C11" s="32" t="s">
        <v>324</v>
      </c>
      <c r="D11" s="32" t="s">
        <v>325</v>
      </c>
      <c r="E11" s="42"/>
      <c r="F11" s="32" t="s">
        <v>326</v>
      </c>
      <c r="G11" s="32" t="s">
        <v>327</v>
      </c>
      <c r="H11" s="31"/>
      <c r="I11" s="32" t="s">
        <v>328</v>
      </c>
      <c r="J11" s="32" t="s">
        <v>329</v>
      </c>
    </row>
    <row r="12">
      <c r="A12" s="14">
        <v>0.97</v>
      </c>
      <c r="B12" s="43">
        <f>MIN(VLOOKUP(B10,'Reference Engine Settings'!A2:V141,20,false),1)</f>
        <v>1</v>
      </c>
      <c r="C12" s="36">
        <f>VLOOKUP(B10,'Reference Engine Settings'!A2:V141,19,false)</f>
        <v>1755</v>
      </c>
      <c r="D12" s="36">
        <f>VLOOKUP(B10,'Reference Engine Settings'!A2:V141,5,false)</f>
        <v>1756</v>
      </c>
      <c r="E12" s="26">
        <f>-10.4-8.55*ln(A12)+0.482*B12+1.162*ln((C12-273.15)*9/5+32)+0.261*ln(D12*2.20462)</f>
        <v>1.679320106</v>
      </c>
      <c r="F12" s="27">
        <f>2.71828^E12</f>
        <v>5.361903144</v>
      </c>
      <c r="G12" s="28">
        <f>(F12*0.18)*1000</f>
        <v>965.142566</v>
      </c>
      <c r="H12" s="29">
        <f>-10.4+0.482*B12+1.162*ln((C12-273.15)*9/5+32)+0.262*ln(D12*2.20462)</f>
        <v>1.427155231</v>
      </c>
      <c r="I12" s="27">
        <f>2.71828^H12</f>
        <v>4.16682465</v>
      </c>
      <c r="J12" s="28">
        <f>(I12*0.18)*1000</f>
        <v>750.028437</v>
      </c>
    </row>
    <row r="13">
      <c r="A13" s="31"/>
      <c r="B13" s="32" t="s">
        <v>331</v>
      </c>
      <c r="C13" s="32" t="s">
        <v>332</v>
      </c>
    </row>
    <row r="14">
      <c r="A14" s="36">
        <f>-24.429+4.027*ln((C12-273.15)*9/5+32)</f>
        <v>7.387355982</v>
      </c>
      <c r="B14" s="27">
        <f>2.71828^A14</f>
        <v>1615.42121</v>
      </c>
      <c r="C14" s="28">
        <f>(B14*0.18)*1000</f>
        <v>290775.8178</v>
      </c>
    </row>
    <row r="15">
      <c r="A15" s="37" t="s">
        <v>333</v>
      </c>
      <c r="B15" s="32" t="s">
        <v>334</v>
      </c>
      <c r="C15" s="31"/>
      <c r="D15" s="32" t="s">
        <v>335</v>
      </c>
      <c r="E15" s="32" t="s">
        <v>336</v>
      </c>
      <c r="N15" s="1" t="s">
        <v>338</v>
      </c>
      <c r="O15" s="1" t="s">
        <v>339</v>
      </c>
      <c r="P15" s="1" t="s">
        <v>340</v>
      </c>
    </row>
    <row r="16">
      <c r="A16" s="14">
        <v>1.03</v>
      </c>
      <c r="B16" s="14">
        <v>5000.0</v>
      </c>
      <c r="C16" s="36">
        <f>-39.422+5.066*ln((C12-273.15)*9/5+32)-1.299*ln(A16)+0.582*ln(B16)</f>
        <v>5.521854004</v>
      </c>
      <c r="D16" s="38">
        <f>2.71828^C16</f>
        <v>250.097362</v>
      </c>
      <c r="E16" s="28">
        <f>(D16*0.18)*1000</f>
        <v>45017.52515</v>
      </c>
      <c r="N16" s="1">
        <v>1.0</v>
      </c>
      <c r="O16" s="1">
        <v>250.0</v>
      </c>
      <c r="P16" s="1">
        <v>6.6519</v>
      </c>
    </row>
    <row r="17">
      <c r="A17" s="1" t="s">
        <v>341</v>
      </c>
      <c r="B17" s="44"/>
      <c r="N17" s="1">
        <v>1.1</v>
      </c>
      <c r="O17" s="1">
        <v>256.9</v>
      </c>
      <c r="P17" s="1">
        <v>6.6518</v>
      </c>
    </row>
    <row r="18">
      <c r="A18" s="37" t="s">
        <v>144</v>
      </c>
      <c r="B18" s="37" t="s">
        <v>142</v>
      </c>
      <c r="C18" s="37" t="s">
        <v>342</v>
      </c>
      <c r="D18" s="37" t="s">
        <v>138</v>
      </c>
      <c r="E18" s="37" t="s">
        <v>139</v>
      </c>
      <c r="F18" s="37" t="s">
        <v>152</v>
      </c>
      <c r="N18" s="1">
        <v>1.2</v>
      </c>
      <c r="O18" s="1">
        <v>263.5</v>
      </c>
      <c r="P18" s="1">
        <v>6.6523</v>
      </c>
    </row>
    <row r="19">
      <c r="A19" s="41">
        <f>VLOOKUP(B10,'Reference Engine Settings'!A2:V141,12,false)</f>
        <v>3.8</v>
      </c>
      <c r="B19" s="41">
        <f>VLOOKUP(B10,'Reference Engine Settings'!A2:V141,10,false)</f>
        <v>0.36</v>
      </c>
      <c r="C19" s="36">
        <f>48.4*A19+205</f>
        <v>388.92</v>
      </c>
      <c r="D19" s="43">
        <f>VLOOKUP(B10,'Reference Engine Settings'!A2:V141,6,false)</f>
        <v>79.2</v>
      </c>
      <c r="E19" s="43">
        <f>VLOOKUP(B10,'Reference Engine Settings'!A2:V141,7,false)</f>
        <v>129.4</v>
      </c>
      <c r="F19" s="45">
        <f>(0.77 * (C12 * (1 - (B19/(1 + B19))) + C19 * (B19 / (1 + B19))) * POW(E19,2))/POW(D19,2)</f>
        <v>2864.05786</v>
      </c>
      <c r="N19" s="1">
        <v>1.4</v>
      </c>
      <c r="O19" s="1">
        <v>275.0</v>
      </c>
      <c r="P19" s="1">
        <v>6.6509</v>
      </c>
    </row>
    <row r="20">
      <c r="C20" s="37" t="s">
        <v>343</v>
      </c>
      <c r="F20" s="46">
        <f>(0.77*C12*POW(E19,2))/POW(D19,2)</f>
        <v>3607.331345</v>
      </c>
      <c r="N20" s="1">
        <v>1.8</v>
      </c>
      <c r="O20" s="1">
        <v>296.0</v>
      </c>
      <c r="P20" s="1">
        <v>6.6527</v>
      </c>
    </row>
    <row r="21">
      <c r="C21" s="47">
        <f>0.77*(C12 * (1 - (B19/(1 + B19))) + C19 * (B19 / (1 + B19)))</f>
        <v>1072.910753</v>
      </c>
      <c r="N21" s="1">
        <v>2.6</v>
      </c>
      <c r="O21" s="1">
        <v>328.0</v>
      </c>
      <c r="P21" s="1">
        <v>6.6502</v>
      </c>
    </row>
  </sheetData>
  <dataValidations>
    <dataValidation type="list" allowBlank="1" sqref="B10">
      <formula1>'Reference Engine Settings'!$A$2:$A$141</formula1>
    </dataValidation>
  </dataValidations>
  <hyperlinks>
    <hyperlink r:id="rId1" ref="N2"/>
  </hyperlinks>
  <drawing r:id="rId2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344</v>
      </c>
    </row>
    <row r="2">
      <c r="A2" s="1" t="s">
        <v>345</v>
      </c>
    </row>
    <row r="3">
      <c r="A3" s="1">
        <v>10668.0</v>
      </c>
      <c r="B3" s="1" t="s">
        <v>346</v>
      </c>
      <c r="C3" s="1" t="s">
        <v>3</v>
      </c>
      <c r="D3" s="1" t="s">
        <v>347</v>
      </c>
      <c r="F3" s="1" t="s">
        <v>348</v>
      </c>
      <c r="H3" s="1" t="s">
        <v>349</v>
      </c>
      <c r="K3" s="1" t="s">
        <v>350</v>
      </c>
      <c r="M3" s="1" t="s">
        <v>351</v>
      </c>
    </row>
    <row r="4">
      <c r="B4" s="1" t="s">
        <v>352</v>
      </c>
      <c r="C4" s="1">
        <v>63.38</v>
      </c>
      <c r="D4" s="1">
        <v>67.8</v>
      </c>
      <c r="E4" s="48">
        <f t="shared" ref="E4:E7" si="1">D4/C4</f>
        <v>1.069738088</v>
      </c>
      <c r="F4" s="1">
        <v>61.6</v>
      </c>
      <c r="G4" s="48">
        <f t="shared" ref="G4:G7" si="2">F4/C4</f>
        <v>0.9719154307</v>
      </c>
      <c r="H4" s="1">
        <v>54.3</v>
      </c>
      <c r="I4" s="48">
        <f t="shared" ref="I4:I7" si="3">H4/C4</f>
        <v>0.8567371411</v>
      </c>
      <c r="J4" s="49">
        <f t="shared" ref="J4:J7" si="4">I4*1.15</f>
        <v>0.9852477122</v>
      </c>
      <c r="K4" s="1">
        <v>65.3</v>
      </c>
      <c r="L4" s="50">
        <f t="shared" ref="L4:L7" si="5">K4/C4</f>
        <v>1.030293468</v>
      </c>
      <c r="M4" s="1">
        <v>64.7</v>
      </c>
      <c r="N4" s="50">
        <f t="shared" ref="N4:N7" si="6">M4/C4</f>
        <v>1.020826759</v>
      </c>
    </row>
    <row r="5">
      <c r="B5" s="1" t="s">
        <v>353</v>
      </c>
      <c r="C5" s="1">
        <v>91.19</v>
      </c>
      <c r="D5" s="1">
        <v>97.2</v>
      </c>
      <c r="E5" s="48">
        <f t="shared" si="1"/>
        <v>1.065906349</v>
      </c>
      <c r="F5" s="1">
        <v>87.4</v>
      </c>
      <c r="G5" s="48">
        <f t="shared" si="2"/>
        <v>0.9584384253</v>
      </c>
      <c r="H5" s="1">
        <v>76.4</v>
      </c>
      <c r="I5" s="48">
        <f t="shared" si="3"/>
        <v>0.8378111635</v>
      </c>
      <c r="J5" s="49">
        <f t="shared" si="4"/>
        <v>0.963482838</v>
      </c>
      <c r="K5" s="1">
        <v>92.0</v>
      </c>
      <c r="L5" s="50">
        <f t="shared" si="5"/>
        <v>1.008882553</v>
      </c>
      <c r="M5" s="1">
        <v>91.0</v>
      </c>
      <c r="N5" s="50">
        <f t="shared" si="6"/>
        <v>0.9979164382</v>
      </c>
    </row>
    <row r="6">
      <c r="B6" s="1" t="s">
        <v>354</v>
      </c>
      <c r="C6" s="1">
        <v>120.1</v>
      </c>
      <c r="D6" s="1">
        <v>135.1</v>
      </c>
      <c r="E6" s="48">
        <f t="shared" si="1"/>
        <v>1.12489592</v>
      </c>
      <c r="F6" s="1">
        <v>120.1</v>
      </c>
      <c r="G6" s="48">
        <f t="shared" si="2"/>
        <v>1</v>
      </c>
      <c r="H6" s="1">
        <v>104.2</v>
      </c>
      <c r="I6" s="48">
        <f t="shared" si="3"/>
        <v>0.8676103247</v>
      </c>
      <c r="J6" s="49">
        <f t="shared" si="4"/>
        <v>0.9977518734</v>
      </c>
      <c r="K6" s="1">
        <v>125.2</v>
      </c>
      <c r="L6" s="50">
        <f t="shared" si="5"/>
        <v>1.042464613</v>
      </c>
      <c r="M6" s="1">
        <v>124.1</v>
      </c>
      <c r="N6" s="50">
        <f t="shared" si="6"/>
        <v>1.033305579</v>
      </c>
    </row>
    <row r="7">
      <c r="B7" s="1" t="s">
        <v>355</v>
      </c>
      <c r="C7" s="1">
        <v>133.45</v>
      </c>
      <c r="D7" s="1">
        <v>144.7</v>
      </c>
      <c r="E7" s="48">
        <f t="shared" si="1"/>
        <v>1.084301236</v>
      </c>
      <c r="F7" s="1">
        <v>129.6</v>
      </c>
      <c r="G7" s="48">
        <f t="shared" si="2"/>
        <v>0.9711502435</v>
      </c>
      <c r="H7" s="1">
        <v>112.2</v>
      </c>
      <c r="I7" s="48">
        <f t="shared" si="3"/>
        <v>0.8407643312</v>
      </c>
      <c r="J7" s="49">
        <f t="shared" si="4"/>
        <v>0.9668789809</v>
      </c>
      <c r="K7" s="1">
        <v>134.7</v>
      </c>
      <c r="L7" s="50">
        <f t="shared" si="5"/>
        <v>1.009366804</v>
      </c>
      <c r="M7" s="1">
        <v>133.7</v>
      </c>
      <c r="N7" s="50">
        <f t="shared" si="6"/>
        <v>1.001873361</v>
      </c>
      <c r="O7" s="1">
        <v>2200.0</v>
      </c>
    </row>
    <row r="8">
      <c r="A8" s="1" t="s">
        <v>356</v>
      </c>
      <c r="E8" s="49">
        <f>E7-E4</f>
        <v>0.01456314869</v>
      </c>
      <c r="G8" s="49">
        <f>G7-G4</f>
        <v>-0.0007651871983</v>
      </c>
      <c r="I8" s="49">
        <f>I7-I4</f>
        <v>-0.01597280984</v>
      </c>
      <c r="J8" s="49"/>
      <c r="L8" s="51">
        <f>L7-L4</f>
        <v>-0.02092666392</v>
      </c>
      <c r="N8" s="51">
        <f>N7-N4</f>
        <v>-0.01895339842</v>
      </c>
    </row>
    <row r="9">
      <c r="A9" s="1">
        <v>13716.0</v>
      </c>
      <c r="B9" s="1" t="s">
        <v>346</v>
      </c>
      <c r="C9" s="1" t="s">
        <v>3</v>
      </c>
      <c r="D9" s="1" t="s">
        <v>357</v>
      </c>
      <c r="I9" s="49"/>
      <c r="J9" s="49"/>
      <c r="L9" s="51"/>
      <c r="N9" s="51"/>
    </row>
    <row r="10">
      <c r="B10" s="1" t="s">
        <v>352</v>
      </c>
      <c r="C10" s="1">
        <v>37.81</v>
      </c>
      <c r="D10" s="1">
        <v>42.6</v>
      </c>
      <c r="E10" s="48">
        <f t="shared" ref="E10:E15" si="7">D10/C10</f>
        <v>1.126686062</v>
      </c>
      <c r="F10" s="1">
        <v>38.7</v>
      </c>
      <c r="G10" s="48">
        <f t="shared" ref="G10:G15" si="8">F10/C10</f>
        <v>1.023538746</v>
      </c>
      <c r="H10" s="1">
        <v>34.2</v>
      </c>
      <c r="I10" s="48">
        <f t="shared" ref="I10:I15" si="9">H10/C10</f>
        <v>0.9045226131</v>
      </c>
      <c r="J10" s="49">
        <f t="shared" ref="J10:J15" si="10">I10*1.15</f>
        <v>1.040201005</v>
      </c>
      <c r="K10" s="1">
        <v>41.1</v>
      </c>
      <c r="L10" s="50">
        <f t="shared" ref="L10:L15" si="11">K10/C10</f>
        <v>1.087014017</v>
      </c>
      <c r="M10" s="1">
        <v>40.8</v>
      </c>
      <c r="N10" s="50">
        <f t="shared" ref="N10:N15" si="12">M10/C10</f>
        <v>1.079079609</v>
      </c>
    </row>
    <row r="11">
      <c r="B11" s="1" t="s">
        <v>353</v>
      </c>
      <c r="C11" s="1">
        <v>55.6</v>
      </c>
      <c r="D11" s="1">
        <v>61.1</v>
      </c>
      <c r="E11" s="48">
        <f t="shared" si="7"/>
        <v>1.098920863</v>
      </c>
      <c r="F11" s="1">
        <v>55.2</v>
      </c>
      <c r="G11" s="48">
        <f t="shared" si="8"/>
        <v>0.9928057554</v>
      </c>
      <c r="H11" s="1">
        <v>48.3</v>
      </c>
      <c r="I11" s="48">
        <f t="shared" si="9"/>
        <v>0.868705036</v>
      </c>
      <c r="J11" s="49">
        <f t="shared" si="10"/>
        <v>0.9990107914</v>
      </c>
      <c r="K11" s="1">
        <v>58.1</v>
      </c>
      <c r="L11" s="50">
        <f t="shared" si="11"/>
        <v>1.044964029</v>
      </c>
      <c r="M11" s="1">
        <v>57.8</v>
      </c>
      <c r="N11" s="50">
        <f t="shared" si="12"/>
        <v>1.039568345</v>
      </c>
    </row>
    <row r="12">
      <c r="B12" s="1" t="s">
        <v>354</v>
      </c>
      <c r="C12" s="1">
        <v>73.39</v>
      </c>
      <c r="D12" s="1">
        <v>84.7</v>
      </c>
      <c r="E12" s="48">
        <f t="shared" si="7"/>
        <v>1.154108189</v>
      </c>
      <c r="F12" s="1">
        <v>75.8</v>
      </c>
      <c r="G12" s="48">
        <f t="shared" si="8"/>
        <v>1.032838261</v>
      </c>
      <c r="H12" s="1">
        <v>66.1</v>
      </c>
      <c r="I12" s="48">
        <f t="shared" si="9"/>
        <v>0.9006676659</v>
      </c>
      <c r="J12" s="49">
        <f t="shared" si="10"/>
        <v>1.035767816</v>
      </c>
      <c r="K12" s="1">
        <v>79.4</v>
      </c>
      <c r="L12" s="50">
        <f t="shared" si="11"/>
        <v>1.081891266</v>
      </c>
      <c r="M12" s="1">
        <v>78.6</v>
      </c>
      <c r="N12" s="50">
        <f t="shared" si="12"/>
        <v>1.070990598</v>
      </c>
    </row>
    <row r="13">
      <c r="B13" s="1" t="s">
        <v>358</v>
      </c>
      <c r="C13" s="1">
        <v>93.41</v>
      </c>
      <c r="D13" s="1">
        <v>115.9</v>
      </c>
      <c r="E13" s="48">
        <f t="shared" si="7"/>
        <v>1.240766513</v>
      </c>
      <c r="F13" s="1">
        <v>102.4</v>
      </c>
      <c r="G13" s="48">
        <f t="shared" si="8"/>
        <v>1.096242372</v>
      </c>
      <c r="H13" s="1">
        <v>88.4</v>
      </c>
      <c r="I13" s="48">
        <f t="shared" si="9"/>
        <v>0.9463654855</v>
      </c>
      <c r="J13" s="49">
        <f t="shared" si="10"/>
        <v>1.088320308</v>
      </c>
      <c r="K13" s="1">
        <v>106.1</v>
      </c>
      <c r="L13" s="50">
        <f t="shared" si="11"/>
        <v>1.135852692</v>
      </c>
      <c r="M13" s="1">
        <v>105.3</v>
      </c>
      <c r="N13" s="50">
        <f t="shared" si="12"/>
        <v>1.127288299</v>
      </c>
    </row>
    <row r="14">
      <c r="B14" s="1" t="s">
        <v>359</v>
      </c>
      <c r="C14" s="1">
        <v>117.88</v>
      </c>
      <c r="D14" s="1">
        <v>145.5</v>
      </c>
      <c r="E14" s="48">
        <f t="shared" si="7"/>
        <v>1.234306074</v>
      </c>
      <c r="F14" s="1">
        <v>135.1</v>
      </c>
      <c r="G14" s="48">
        <f t="shared" si="8"/>
        <v>1.14608076</v>
      </c>
      <c r="H14" s="1">
        <v>115.6</v>
      </c>
      <c r="I14" s="48">
        <f t="shared" si="9"/>
        <v>0.9806582966</v>
      </c>
      <c r="J14" s="49">
        <f t="shared" si="10"/>
        <v>1.127757041</v>
      </c>
      <c r="K14" s="1">
        <v>138.7</v>
      </c>
      <c r="L14" s="50">
        <f t="shared" si="11"/>
        <v>1.176620292</v>
      </c>
      <c r="M14" s="1">
        <v>137.5</v>
      </c>
      <c r="N14" s="50">
        <f t="shared" si="12"/>
        <v>1.166440448</v>
      </c>
    </row>
    <row r="15">
      <c r="B15" s="1" t="s">
        <v>360</v>
      </c>
      <c r="C15" s="1">
        <v>144.56</v>
      </c>
      <c r="D15" s="1">
        <v>150.4</v>
      </c>
      <c r="E15" s="48">
        <f t="shared" si="7"/>
        <v>1.04039845</v>
      </c>
      <c r="F15" s="1">
        <v>147.7</v>
      </c>
      <c r="G15" s="48">
        <f t="shared" si="8"/>
        <v>1.021721085</v>
      </c>
      <c r="H15" s="1">
        <v>145.1</v>
      </c>
      <c r="I15" s="48">
        <f t="shared" si="9"/>
        <v>1.003735473</v>
      </c>
      <c r="J15" s="49">
        <f t="shared" si="10"/>
        <v>1.154295794</v>
      </c>
      <c r="K15" s="1">
        <v>148.0</v>
      </c>
      <c r="L15" s="50">
        <f t="shared" si="11"/>
        <v>1.023796348</v>
      </c>
      <c r="M15" s="1">
        <v>147.9</v>
      </c>
      <c r="N15" s="50">
        <f t="shared" si="12"/>
        <v>1.023104593</v>
      </c>
      <c r="O15" s="1">
        <v>2298.0</v>
      </c>
    </row>
    <row r="16">
      <c r="A16" s="1" t="s">
        <v>361</v>
      </c>
      <c r="E16" s="49">
        <f>E14-E10</f>
        <v>0.1076200121</v>
      </c>
      <c r="G16" s="49">
        <f>G14-G10</f>
        <v>0.1225420137</v>
      </c>
      <c r="I16" s="49">
        <f>I14-I10</f>
        <v>0.07613568351</v>
      </c>
      <c r="L16" s="51">
        <f>L14-L10</f>
        <v>0.08960627437</v>
      </c>
      <c r="N16" s="51">
        <f>N14-N10</f>
        <v>0.08736083934</v>
      </c>
    </row>
    <row r="17">
      <c r="A17" s="1">
        <v>16764.0</v>
      </c>
      <c r="B17" s="1" t="s">
        <v>362</v>
      </c>
      <c r="C17" s="1">
        <v>88.96</v>
      </c>
      <c r="M17" s="1">
        <v>109.0</v>
      </c>
      <c r="N17" s="50">
        <f>M17/C17</f>
        <v>1.225269784</v>
      </c>
      <c r="O17" s="1">
        <v>2281.0</v>
      </c>
    </row>
    <row r="18">
      <c r="A18" s="1" t="s">
        <v>363</v>
      </c>
      <c r="N18" s="50"/>
    </row>
    <row r="19">
      <c r="A19" s="1">
        <v>19812.0</v>
      </c>
      <c r="B19" s="1" t="s">
        <v>362</v>
      </c>
      <c r="C19" s="1">
        <v>55.6</v>
      </c>
      <c r="M19" s="1">
        <v>65.4</v>
      </c>
      <c r="N19" s="50">
        <f>M19/C19</f>
        <v>1.176258993</v>
      </c>
      <c r="O19" s="1">
        <v>2290.0</v>
      </c>
    </row>
    <row r="20">
      <c r="N20" s="51"/>
    </row>
    <row r="21">
      <c r="N21" s="5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364</v>
      </c>
    </row>
    <row r="2">
      <c r="A2" s="1" t="s">
        <v>365</v>
      </c>
    </row>
    <row r="3">
      <c r="A3" s="1">
        <v>16764.0</v>
      </c>
      <c r="B3" s="1" t="s">
        <v>346</v>
      </c>
      <c r="C3" s="1" t="s">
        <v>3</v>
      </c>
      <c r="D3" s="1" t="s">
        <v>366</v>
      </c>
      <c r="F3" s="1" t="s">
        <v>367</v>
      </c>
      <c r="H3" s="1" t="s">
        <v>368</v>
      </c>
      <c r="J3" s="1" t="s">
        <v>369</v>
      </c>
      <c r="L3" s="1" t="s">
        <v>370</v>
      </c>
    </row>
    <row r="4">
      <c r="B4" s="1" t="s">
        <v>371</v>
      </c>
      <c r="C4" s="1">
        <v>30.69</v>
      </c>
      <c r="D4" s="1">
        <v>35.1</v>
      </c>
      <c r="E4" s="48">
        <f t="shared" ref="E4:E10" si="1">D4/C4</f>
        <v>1.143695015</v>
      </c>
      <c r="F4" s="1">
        <v>29.9</v>
      </c>
      <c r="G4" s="48">
        <f t="shared" ref="G4:G10" si="2">F4/C4</f>
        <v>0.9742587162</v>
      </c>
      <c r="H4" s="1">
        <v>26.1</v>
      </c>
      <c r="I4" s="48">
        <f t="shared" ref="I4:I10" si="3">H4/C4</f>
        <v>0.8504398827</v>
      </c>
      <c r="J4" s="52">
        <v>23.1</v>
      </c>
      <c r="K4" s="48">
        <f t="shared" ref="K4:K10" si="4">J4/C4</f>
        <v>0.752688172</v>
      </c>
      <c r="L4" s="53">
        <v>30.1</v>
      </c>
      <c r="M4" s="48">
        <f t="shared" ref="M4:M10" si="5">L4/C4</f>
        <v>0.9807754969</v>
      </c>
      <c r="N4" s="51"/>
    </row>
    <row r="5">
      <c r="B5" s="1" t="s">
        <v>372</v>
      </c>
      <c r="C5" s="1">
        <v>32.47</v>
      </c>
      <c r="D5" s="1">
        <v>37.7</v>
      </c>
      <c r="E5" s="48">
        <f t="shared" si="1"/>
        <v>1.161071759</v>
      </c>
      <c r="F5" s="1">
        <v>32.0</v>
      </c>
      <c r="G5" s="48">
        <f t="shared" si="2"/>
        <v>0.9855251001</v>
      </c>
      <c r="H5" s="1">
        <v>27.9</v>
      </c>
      <c r="I5" s="48">
        <f t="shared" si="3"/>
        <v>0.8592546966</v>
      </c>
      <c r="J5" s="52">
        <v>24.8</v>
      </c>
      <c r="K5" s="48">
        <f t="shared" si="4"/>
        <v>0.7637819526</v>
      </c>
      <c r="L5" s="53">
        <v>32.1</v>
      </c>
      <c r="M5" s="48">
        <f t="shared" si="5"/>
        <v>0.988604866</v>
      </c>
      <c r="N5" s="51"/>
    </row>
    <row r="6">
      <c r="B6" s="1" t="s">
        <v>373</v>
      </c>
      <c r="C6" s="1">
        <v>34.7</v>
      </c>
      <c r="D6" s="1">
        <v>40.4</v>
      </c>
      <c r="E6" s="48">
        <f t="shared" si="1"/>
        <v>1.16426513</v>
      </c>
      <c r="F6" s="1">
        <v>34.3</v>
      </c>
      <c r="G6" s="48">
        <f t="shared" si="2"/>
        <v>0.9884726225</v>
      </c>
      <c r="H6" s="1">
        <v>29.8</v>
      </c>
      <c r="I6" s="48">
        <f t="shared" si="3"/>
        <v>0.8587896254</v>
      </c>
      <c r="J6" s="52">
        <v>26.3</v>
      </c>
      <c r="K6" s="48">
        <f t="shared" si="4"/>
        <v>0.757925072</v>
      </c>
      <c r="L6" s="53">
        <v>34.2</v>
      </c>
      <c r="M6" s="48">
        <f t="shared" si="5"/>
        <v>0.9855907781</v>
      </c>
      <c r="N6" s="51"/>
    </row>
    <row r="7">
      <c r="B7" s="1" t="s">
        <v>374</v>
      </c>
      <c r="C7" s="1">
        <v>36.25</v>
      </c>
      <c r="D7" s="1">
        <v>43.2</v>
      </c>
      <c r="E7" s="48">
        <f t="shared" si="1"/>
        <v>1.191724138</v>
      </c>
      <c r="F7" s="1">
        <v>36.5</v>
      </c>
      <c r="G7" s="48">
        <f t="shared" si="2"/>
        <v>1.006896552</v>
      </c>
      <c r="H7" s="1">
        <v>31.6</v>
      </c>
      <c r="I7" s="48">
        <f t="shared" si="3"/>
        <v>0.8717241379</v>
      </c>
      <c r="J7" s="52">
        <v>28.0</v>
      </c>
      <c r="K7" s="48">
        <f t="shared" si="4"/>
        <v>0.7724137931</v>
      </c>
      <c r="L7" s="53">
        <v>36.4</v>
      </c>
      <c r="M7" s="48">
        <f t="shared" si="5"/>
        <v>1.004137931</v>
      </c>
      <c r="N7" s="51"/>
    </row>
    <row r="8">
      <c r="B8" s="1" t="s">
        <v>375</v>
      </c>
      <c r="C8" s="1">
        <v>38.03</v>
      </c>
      <c r="D8" s="1">
        <v>46.1</v>
      </c>
      <c r="E8" s="48">
        <f t="shared" si="1"/>
        <v>1.212200894</v>
      </c>
      <c r="F8" s="1">
        <v>39.0</v>
      </c>
      <c r="G8" s="48">
        <f t="shared" si="2"/>
        <v>1.025506179</v>
      </c>
      <c r="H8" s="1">
        <v>33.7</v>
      </c>
      <c r="I8" s="48">
        <f t="shared" si="3"/>
        <v>0.8861425191</v>
      </c>
      <c r="J8" s="52">
        <v>29.7</v>
      </c>
      <c r="K8" s="48">
        <f t="shared" si="4"/>
        <v>0.7809623981</v>
      </c>
      <c r="L8" s="53">
        <v>38.7</v>
      </c>
      <c r="M8" s="48">
        <f t="shared" si="5"/>
        <v>1.01761767</v>
      </c>
      <c r="N8" s="51"/>
    </row>
    <row r="9">
      <c r="B9" s="1" t="s">
        <v>376</v>
      </c>
      <c r="C9" s="1">
        <v>39.37</v>
      </c>
      <c r="D9" s="1">
        <v>49.3</v>
      </c>
      <c r="E9" s="48">
        <f t="shared" si="1"/>
        <v>1.252222504</v>
      </c>
      <c r="F9" s="1">
        <v>41.5</v>
      </c>
      <c r="G9" s="48">
        <f t="shared" si="2"/>
        <v>1.054102108</v>
      </c>
      <c r="H9" s="1">
        <v>35.9</v>
      </c>
      <c r="I9" s="48">
        <f t="shared" si="3"/>
        <v>0.9118618237</v>
      </c>
      <c r="J9" s="52">
        <v>31.5</v>
      </c>
      <c r="K9" s="48">
        <f t="shared" si="4"/>
        <v>0.8001016002</v>
      </c>
      <c r="L9" s="53">
        <v>41.1</v>
      </c>
      <c r="M9" s="48">
        <f t="shared" si="5"/>
        <v>1.043942088</v>
      </c>
      <c r="N9" s="51"/>
    </row>
    <row r="10">
      <c r="B10" s="1" t="s">
        <v>377</v>
      </c>
      <c r="C10" s="1">
        <v>40.48</v>
      </c>
      <c r="D10" s="1">
        <v>52.6</v>
      </c>
      <c r="E10" s="48">
        <f t="shared" si="1"/>
        <v>1.299407115</v>
      </c>
      <c r="F10" s="1">
        <v>44.2</v>
      </c>
      <c r="G10" s="48">
        <f t="shared" si="2"/>
        <v>1.091897233</v>
      </c>
      <c r="H10" s="1">
        <v>38.1</v>
      </c>
      <c r="I10" s="48">
        <f t="shared" si="3"/>
        <v>0.9412055336</v>
      </c>
      <c r="J10" s="52">
        <v>33.5</v>
      </c>
      <c r="K10" s="48">
        <f t="shared" si="4"/>
        <v>0.82756917</v>
      </c>
      <c r="L10" s="53">
        <v>43.6</v>
      </c>
      <c r="M10" s="48">
        <f t="shared" si="5"/>
        <v>1.077075099</v>
      </c>
      <c r="N10" s="51"/>
    </row>
    <row r="11">
      <c r="E11" s="49"/>
      <c r="G11" s="49"/>
      <c r="I11" s="49"/>
      <c r="J11" s="49"/>
      <c r="L11" s="51"/>
      <c r="N11" s="51"/>
    </row>
    <row r="12">
      <c r="D12" s="1">
        <v>2.565</v>
      </c>
      <c r="E12" s="49">
        <f>E10-E4</f>
        <v>0.1557121</v>
      </c>
      <c r="F12" s="1">
        <v>2.53</v>
      </c>
      <c r="G12" s="49">
        <f>G10-G4</f>
        <v>0.117638517</v>
      </c>
      <c r="H12" s="1">
        <v>2.515</v>
      </c>
      <c r="I12" s="49">
        <f>I10-I4</f>
        <v>0.0907656509</v>
      </c>
      <c r="J12" s="52">
        <v>2.51</v>
      </c>
      <c r="K12" s="49">
        <f>K10-K4</f>
        <v>0.07488099792</v>
      </c>
      <c r="L12" s="54">
        <v>2.519</v>
      </c>
      <c r="M12" s="49">
        <f>M10-M4</f>
        <v>0.09629960191</v>
      </c>
      <c r="N12" s="51"/>
    </row>
    <row r="13">
      <c r="E13" s="49"/>
      <c r="G13" s="49"/>
      <c r="I13" s="49"/>
      <c r="J13" s="49"/>
      <c r="L13" s="51"/>
      <c r="N13" s="51"/>
    </row>
    <row r="14">
      <c r="E14" s="49"/>
      <c r="G14" s="49"/>
      <c r="I14" s="49"/>
      <c r="J14" s="49"/>
      <c r="L14" s="51"/>
      <c r="N14" s="51"/>
    </row>
    <row r="15">
      <c r="E15" s="49"/>
      <c r="G15" s="49"/>
      <c r="I15" s="49"/>
      <c r="J15" s="49"/>
      <c r="L15" s="51"/>
      <c r="N15" s="51"/>
    </row>
    <row r="16">
      <c r="N16" s="51"/>
    </row>
    <row r="17">
      <c r="N17" s="51"/>
    </row>
    <row r="18">
      <c r="N18" s="51"/>
    </row>
    <row r="19">
      <c r="N19" s="51"/>
    </row>
    <row r="20">
      <c r="N20" s="51"/>
    </row>
    <row r="21">
      <c r="N21" s="51"/>
    </row>
  </sheetData>
  <drawing r:id="rId1"/>
</worksheet>
</file>