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ndividual_p1_ashworth\data\"/>
    </mc:Choice>
  </mc:AlternateContent>
  <xr:revisionPtr revIDLastSave="0" documentId="8_{5229F3D3-F53A-4727-A34F-F206B5FEA47C}" xr6:coauthVersionLast="47" xr6:coauthVersionMax="47" xr10:uidLastSave="{00000000-0000-0000-0000-000000000000}"/>
  <bookViews>
    <workbookView xWindow="-120" yWindow="-120" windowWidth="29040" windowHeight="15840"/>
  </bookViews>
  <sheets>
    <sheet name="james_bond_dollars" sheetId="1" r:id="rId1"/>
  </sheets>
  <calcPr calcId="0"/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2" i="1"/>
  <c r="K2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2" i="1"/>
  <c r="G23" i="1"/>
  <c r="G24" i="1"/>
  <c r="G25" i="1"/>
  <c r="G26" i="1"/>
  <c r="G27" i="1"/>
  <c r="H1" i="1"/>
  <c r="I1" i="1"/>
  <c r="J1" i="1"/>
  <c r="G1" i="1"/>
</calcChain>
</file>

<file path=xl/sharedStrings.xml><?xml version="1.0" encoding="utf-8"?>
<sst xmlns="http://schemas.openxmlformats.org/spreadsheetml/2006/main" count="34" uniqueCount="33">
  <si>
    <t>Spectre</t>
  </si>
  <si>
    <t>Skyfall</t>
  </si>
  <si>
    <t>Quantum of Solace</t>
  </si>
  <si>
    <t>Casino Royale</t>
  </si>
  <si>
    <t>Die Another Day</t>
  </si>
  <si>
    <t>The World is Not Enough</t>
  </si>
  <si>
    <t>Tomorrow Never Dies</t>
  </si>
  <si>
    <t>Goldeneye</t>
  </si>
  <si>
    <t>Licence to Kill</t>
  </si>
  <si>
    <t>The Living Daylights</t>
  </si>
  <si>
    <t>A View to a Kill</t>
  </si>
  <si>
    <t>Never Say Never Again</t>
  </si>
  <si>
    <t>Octopussy</t>
  </si>
  <si>
    <t>For Your Eyes Only</t>
  </si>
  <si>
    <t>Moonraker</t>
  </si>
  <si>
    <t>The Spy Who Loved Me</t>
  </si>
  <si>
    <t>The Man with the Golden Gun</t>
  </si>
  <si>
    <t>Live and Let Die</t>
  </si>
  <si>
    <t>Diamonds Are Forever</t>
  </si>
  <si>
    <t>On Her Majesty's Secret Ser…</t>
  </si>
  <si>
    <t>You Only Live Twice</t>
  </si>
  <si>
    <t>Thunderball</t>
  </si>
  <si>
    <t>Goldfinger</t>
  </si>
  <si>
    <t>From Russia With Love</t>
  </si>
  <si>
    <t>Dr. No</t>
  </si>
  <si>
    <t>budget</t>
  </si>
  <si>
    <t>opening_weekend</t>
  </si>
  <si>
    <t>domestic</t>
  </si>
  <si>
    <t>worldwide</t>
  </si>
  <si>
    <t>title</t>
  </si>
  <si>
    <t>release_date</t>
  </si>
  <si>
    <t>org_profit</t>
  </si>
  <si>
    <t>inf_adj_profit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</si>
</sst>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K21" sqref="K21"/>
    </sheetView>
  </sheetViews>
  <sheetFormatPr defaultRowHeight="15" x14ac:dyDescent="0.25"/>
  <cols>
    <col min="1" max="1" width="13.28515625" bestFit="1" customWidth="1"/>
    <col min="2" max="2" width="27.85546875" bestFit="1" customWidth="1"/>
    <col min="3" max="3" width="15.28515625" bestFit="1" customWidth="1"/>
    <col min="4" max="4" width="18.5703125" bestFit="1" customWidth="1"/>
    <col min="5" max="5" width="15.28515625" bestFit="1" customWidth="1"/>
    <col min="6" max="6" width="16.85546875" bestFit="1" customWidth="1"/>
    <col min="7" max="7" width="17.42578125" bestFit="1" customWidth="1"/>
    <col min="8" max="8" width="25.28515625" bestFit="1" customWidth="1"/>
    <col min="9" max="9" width="16.5703125" bestFit="1" customWidth="1"/>
    <col min="10" max="10" width="18.140625" bestFit="1" customWidth="1"/>
    <col min="11" max="11" width="15.28515625" bestFit="1" customWidth="1"/>
    <col min="12" max="12" width="15.7109375" bestFit="1" customWidth="1"/>
  </cols>
  <sheetData>
    <row r="1" spans="1:12" x14ac:dyDescent="0.25">
      <c r="A1" t="s">
        <v>30</v>
      </c>
      <c r="B1" t="s">
        <v>29</v>
      </c>
      <c r="C1" t="s">
        <v>25</v>
      </c>
      <c r="D1" t="s">
        <v>26</v>
      </c>
      <c r="E1" t="s">
        <v>27</v>
      </c>
      <c r="F1" t="s">
        <v>28</v>
      </c>
      <c r="G1" t="str">
        <f>"inf_adj_"&amp;C1</f>
        <v>inf_adj_budget</v>
      </c>
      <c r="H1" t="str">
        <f t="shared" ref="H1:J1" si="0">"inf_adj_"&amp;D1</f>
        <v>inf_adj_opening_weekend</v>
      </c>
      <c r="I1" t="str">
        <f t="shared" si="0"/>
        <v>inf_adj_domestic</v>
      </c>
      <c r="J1" t="str">
        <f t="shared" si="0"/>
        <v>inf_adj_worldwide</v>
      </c>
      <c r="K1" t="s">
        <v>31</v>
      </c>
      <c r="L1" t="s">
        <v>32</v>
      </c>
    </row>
    <row r="2" spans="1:12" x14ac:dyDescent="0.25">
      <c r="A2" s="1">
        <v>42314</v>
      </c>
      <c r="B2" t="s">
        <v>0</v>
      </c>
      <c r="C2" s="2">
        <v>300000000</v>
      </c>
      <c r="D2" s="2">
        <v>70403148</v>
      </c>
      <c r="E2" s="2">
        <v>200074175</v>
      </c>
      <c r="F2" s="2">
        <v>879500760</v>
      </c>
      <c r="G2" s="2">
        <f>C2*(1+0.0123)*(1+0.0181)*(1+0.0244)*(1+0.0213)*(1+0.0126)</f>
        <v>327553129.9945516</v>
      </c>
      <c r="H2" s="2">
        <f t="shared" ref="H2:J2" si="1">D2*(1+0.0123)*(1+0.0181)*(1+0.0244)*(1+0.0213)*(1+0.0126)</f>
        <v>76869238.296232194</v>
      </c>
      <c r="I2" s="2">
        <f t="shared" si="1"/>
        <v>218449740.84109223</v>
      </c>
      <c r="J2" s="2">
        <f t="shared" si="1"/>
        <v>960277422.56862307</v>
      </c>
      <c r="K2" s="2">
        <f>F2-C2</f>
        <v>579500760</v>
      </c>
      <c r="L2" s="2">
        <f>J2-G2</f>
        <v>632724292.57407141</v>
      </c>
    </row>
    <row r="3" spans="1:12" x14ac:dyDescent="0.25">
      <c r="A3" s="1">
        <v>41221</v>
      </c>
      <c r="B3" t="s">
        <v>1</v>
      </c>
      <c r="C3" s="2">
        <v>200000000</v>
      </c>
      <c r="D3" s="2">
        <v>88364714</v>
      </c>
      <c r="E3" s="2">
        <v>304360277</v>
      </c>
      <c r="F3" s="2">
        <v>1110526981</v>
      </c>
      <c r="G3" s="2">
        <f>C3*(1+0.0123)*(1+0.0181)*(1+0.0244)*(1+0.0213)*(1+0.0126)*(1+0.0012)*(1+0.0162)*(1+0.0146)</f>
        <v>225416334.90120515</v>
      </c>
      <c r="H3" s="2">
        <f t="shared" ref="H3:J3" si="2">D3*(1+0.0123)*(1+0.0181)*(1+0.0244)*(1+0.0213)*(1+0.0126)*(1+0.0012)*(1+0.0162)*(1+0.0146)</f>
        <v>99594249.822366059</v>
      </c>
      <c r="I3" s="2">
        <f t="shared" si="2"/>
        <v>343038890.65427792</v>
      </c>
      <c r="J3" s="2">
        <f t="shared" si="2"/>
        <v>1251654609.3296013</v>
      </c>
      <c r="K3" s="2">
        <f t="shared" ref="K3:K27" si="3">F3-C3</f>
        <v>910526981</v>
      </c>
      <c r="L3" s="2">
        <f t="shared" ref="L3:L27" si="4">J3-G3</f>
        <v>1026238274.4283961</v>
      </c>
    </row>
    <row r="4" spans="1:12" x14ac:dyDescent="0.25">
      <c r="A4" s="1">
        <v>39766</v>
      </c>
      <c r="B4" t="s">
        <v>2</v>
      </c>
      <c r="C4" s="2">
        <v>230000000</v>
      </c>
      <c r="D4" s="2">
        <v>67528882</v>
      </c>
      <c r="E4" s="2">
        <v>169368427</v>
      </c>
      <c r="F4" s="2">
        <v>591692078</v>
      </c>
      <c r="G4" s="2">
        <f>C4*(1+0.0123)*(1+0.0181)*(1+0.0244)*(1+0.0213)*(1+0.0126)*(1+0.0012)*(1+0.0162)*(1+0.0146)*(1+0.0207)*(1+0.0316)*(1+0.0164)*(1+-0.0036)</f>
        <v>276433739.03053802</v>
      </c>
      <c r="H4" s="2">
        <f t="shared" ref="H4:J4" si="5">D4*(1+0.0123)*(1+0.0181)*(1+0.0244)*(1+0.0213)*(1+0.0126)*(1+0.0012)*(1+0.0162)*(1+0.0146)*(1+0.0207)*(1+0.0316)*(1+0.0164)*(1+-0.0036)</f>
        <v>81162005.842660829</v>
      </c>
      <c r="I4" s="2">
        <f t="shared" si="5"/>
        <v>203561511.08404666</v>
      </c>
      <c r="J4" s="2">
        <f t="shared" si="5"/>
        <v>711146319.46212494</v>
      </c>
      <c r="K4" s="2">
        <f t="shared" si="3"/>
        <v>361692078</v>
      </c>
      <c r="L4" s="2">
        <f t="shared" si="4"/>
        <v>434712580.43158692</v>
      </c>
    </row>
    <row r="5" spans="1:12" x14ac:dyDescent="0.25">
      <c r="A5" s="1">
        <v>39038</v>
      </c>
      <c r="B5" t="s">
        <v>3</v>
      </c>
      <c r="C5" s="2">
        <v>102000000</v>
      </c>
      <c r="D5" s="2">
        <v>40833156</v>
      </c>
      <c r="E5" s="2">
        <v>167365000</v>
      </c>
      <c r="F5" s="2">
        <v>594420283</v>
      </c>
      <c r="G5" s="2">
        <f>C5*(1+0.0123)*(1+0.0181)*(1+0.0244)*(1+0.0213)*(1+0.0126)*(1+0.0012)*(1+0.0162)*(1+0.0146)*(1+0.0207)*(1+0.0316)*(1+0.0164)*(1+-0.0036)*(1+0.0384)*(1+0.0285)</f>
        <v>130927947.37425634</v>
      </c>
      <c r="H5" s="2">
        <f t="shared" ref="H5:J5" si="6">D5*(1+0.0123)*(1+0.0181)*(1+0.0244)*(1+0.0213)*(1+0.0126)*(1+0.0012)*(1+0.0162)*(1+0.0146)*(1+0.0207)*(1+0.0316)*(1+0.0164)*(1+-0.0036)*(1+0.0384)*(1+0.0285)</f>
        <v>52413738.23424314</v>
      </c>
      <c r="I5" s="2">
        <f t="shared" si="6"/>
        <v>214830940.31659228</v>
      </c>
      <c r="J5" s="2">
        <f t="shared" si="6"/>
        <v>763002230.69426012</v>
      </c>
      <c r="K5" s="2">
        <f t="shared" si="3"/>
        <v>492420283</v>
      </c>
      <c r="L5" s="2">
        <f t="shared" si="4"/>
        <v>632074283.32000375</v>
      </c>
    </row>
    <row r="6" spans="1:12" x14ac:dyDescent="0.25">
      <c r="A6" s="1">
        <v>37582</v>
      </c>
      <c r="B6" t="s">
        <v>4</v>
      </c>
      <c r="C6" s="2">
        <v>142000000</v>
      </c>
      <c r="D6" s="2">
        <v>47072040</v>
      </c>
      <c r="E6" s="2">
        <v>160942139</v>
      </c>
      <c r="F6" s="2">
        <v>431942139</v>
      </c>
      <c r="G6" s="2">
        <f>C6*(1+0.0123)*(1+0.0181)*(1+0.0244)*(1+0.0213)*(1+0.0126)*(1+0.0012)*(1+0.0162)*(1+0.0146)*(1+0.0207)*(1+0.0316)*(1+0.0164)*(1+-0.0036)*(1+0.0384)*(1+0.0285)*(1+0.0323)*(1+0.0339)*(1+0.0268)*(1+0.0227)</f>
        <v>204286237.85100663</v>
      </c>
      <c r="H6" s="2">
        <f t="shared" ref="H6:J6" si="7">D6*(1+0.0123)*(1+0.0181)*(1+0.0244)*(1+0.0213)*(1+0.0126)*(1+0.0012)*(1+0.0162)*(1+0.0146)*(1+0.0207)*(1+0.0316)*(1+0.0164)*(1+-0.0036)*(1+0.0384)*(1+0.0285)*(1+0.0323)*(1+0.0339)*(1+0.0268)*(1+0.0227)</f>
        <v>67719506.757549971</v>
      </c>
      <c r="I6" s="2">
        <f t="shared" si="7"/>
        <v>231537071.04228002</v>
      </c>
      <c r="J6" s="2">
        <f t="shared" si="7"/>
        <v>621407285.53258133</v>
      </c>
      <c r="K6" s="2">
        <f t="shared" si="3"/>
        <v>289942139</v>
      </c>
      <c r="L6" s="2">
        <f t="shared" si="4"/>
        <v>417121047.6815747</v>
      </c>
    </row>
    <row r="7" spans="1:12" x14ac:dyDescent="0.25">
      <c r="A7" s="1">
        <v>36483</v>
      </c>
      <c r="B7" t="s">
        <v>5</v>
      </c>
      <c r="C7" s="2">
        <v>135000000</v>
      </c>
      <c r="D7" s="2">
        <v>35519007</v>
      </c>
      <c r="E7" s="2">
        <v>126930660</v>
      </c>
      <c r="F7" s="2">
        <v>361730660</v>
      </c>
      <c r="G7" s="2">
        <f>C7*(1+0.0123)*(1+0.0181)*(1+0.0244)*(1+0.0213)*(1+0.0126)*(1+0.0012)*(1+0.0162)*(1+0.0146)*(1+0.0207)*(1+0.0316)*(1+0.0164)*(1+-0.0036)*(1+0.0384)*(1+0.0285)*(1+0.0323)*(1+0.0339)*(1+0.0268)*(1+0.0227)*(1+0.0159)*(1+0.0283)*(1+0.0338)</f>
        <v>209745116.81264374</v>
      </c>
      <c r="H7" s="2">
        <f t="shared" ref="H7:J7" si="8">D7*(1+0.0123)*(1+0.0181)*(1+0.0244)*(1+0.0213)*(1+0.0126)*(1+0.0012)*(1+0.0162)*(1+0.0146)*(1+0.0207)*(1+0.0316)*(1+0.0164)*(1+-0.0036)*(1+0.0384)*(1+0.0285)*(1+0.0323)*(1+0.0339)*(1+0.0268)*(1+0.0227)*(1+0.0159)*(1+0.0283)*(1+0.0338)</f>
        <v>55184727.942845263</v>
      </c>
      <c r="I7" s="2">
        <f t="shared" si="8"/>
        <v>197208045.25041455</v>
      </c>
      <c r="J7" s="2">
        <f t="shared" si="8"/>
        <v>562009181.75122011</v>
      </c>
      <c r="K7" s="2">
        <f t="shared" si="3"/>
        <v>226730660</v>
      </c>
      <c r="L7" s="2">
        <f t="shared" si="4"/>
        <v>352264064.93857634</v>
      </c>
    </row>
    <row r="8" spans="1:12" x14ac:dyDescent="0.25">
      <c r="A8" s="1">
        <v>35783</v>
      </c>
      <c r="B8" t="s">
        <v>6</v>
      </c>
      <c r="C8" s="2">
        <v>110000000</v>
      </c>
      <c r="D8" s="2">
        <v>25143007</v>
      </c>
      <c r="E8" s="2">
        <v>125304276</v>
      </c>
      <c r="F8" s="2">
        <v>339504276</v>
      </c>
      <c r="G8" s="2">
        <f>C8*(1+0.0123)*(1+0.0181)*(1+0.0244)*(1+0.0213)*(1+0.0126)*(1+0.0012)*(1+0.0162)*(1+0.0146)*(1+0.0207)*(1+0.0316)*(1+0.0164)*(1+-0.0036)*(1+0.0384)*(1+0.0285)*(1+0.0323)*(1+0.0339)*(1+0.0268)*(1+0.0227)*(1+0.0159)*(1+0.0283)*(1+0.0338)*(1+0.0219)*(1+0.0155)</f>
        <v>177353229.90923893</v>
      </c>
      <c r="H8" s="2">
        <f t="shared" ref="H8:J8" si="9">D8*(1+0.0123)*(1+0.0181)*(1+0.0244)*(1+0.0213)*(1+0.0126)*(1+0.0012)*(1+0.0162)*(1+0.0146)*(1+0.0207)*(1+0.0316)*(1+0.0164)*(1+-0.0036)*(1+0.0384)*(1+0.0285)*(1+0.0323)*(1+0.0339)*(1+0.0268)*(1+0.0227)*(1+0.0159)*(1+0.0283)*(1+0.0338)*(1+0.0219)*(1+0.0155)</f>
        <v>40538122.737096407</v>
      </c>
      <c r="I8" s="2">
        <f t="shared" si="9"/>
        <v>202028346.09126115</v>
      </c>
      <c r="J8" s="2">
        <f t="shared" si="9"/>
        <v>547383453.78725207</v>
      </c>
      <c r="K8" s="2">
        <f t="shared" si="3"/>
        <v>229504276</v>
      </c>
      <c r="L8" s="2">
        <f t="shared" si="4"/>
        <v>370030223.87801313</v>
      </c>
    </row>
    <row r="9" spans="1:12" x14ac:dyDescent="0.25">
      <c r="A9" s="1">
        <v>35020</v>
      </c>
      <c r="B9" t="s">
        <v>7</v>
      </c>
      <c r="C9" s="2">
        <v>60000000</v>
      </c>
      <c r="D9" s="2">
        <v>26205007</v>
      </c>
      <c r="E9" s="2">
        <v>106429941</v>
      </c>
      <c r="F9" s="2">
        <v>356429941</v>
      </c>
      <c r="G9" s="2">
        <f>C9*(1+0.0123)*(1+0.0181)*(1+0.0244)*(1+0.0213)*(1+0.0126)*(1+0.0012)*(1+0.0162)*(1+0.0146)*(1+0.0207)*(1+0.0316)*(1+0.0164)*(1+-0.0036)*(1+0.0384)*(1+0.0285)*(1+0.0323)*(1+0.0339)*(1+0.0268)*(1+0.0227)*(1+0.0159)*(1+0.0283)*(1+0.0338)*(1+0.0219)*(1+0.0155)*(1+0.0234)*(1+0.0293)</f>
        <v>101902550.20742525</v>
      </c>
      <c r="H9" s="2">
        <f t="shared" ref="H9:J9" si="10">D9*(1+0.0123)*(1+0.0181)*(1+0.0244)*(1+0.0213)*(1+0.0126)*(1+0.0012)*(1+0.0162)*(1+0.0146)*(1+0.0207)*(1+0.0316)*(1+0.0164)*(1+-0.0036)*(1+0.0384)*(1+0.0285)*(1+0.0323)*(1+0.0339)*(1+0.0268)*(1+0.0227)*(1+0.0159)*(1+0.0283)*(1+0.0338)*(1+0.0219)*(1+0.0155)*(1+0.0234)*(1+0.0293)</f>
        <v>44505950.691723824</v>
      </c>
      <c r="I9" s="2">
        <f t="shared" si="10"/>
        <v>180758040.10543001</v>
      </c>
      <c r="J9" s="2">
        <f t="shared" si="10"/>
        <v>605351999.3030349</v>
      </c>
      <c r="K9" s="2">
        <f t="shared" si="3"/>
        <v>296429941</v>
      </c>
      <c r="L9" s="2">
        <f t="shared" si="4"/>
        <v>503449449.09560966</v>
      </c>
    </row>
    <row r="10" spans="1:12" x14ac:dyDescent="0.25">
      <c r="A10" s="1">
        <v>32703</v>
      </c>
      <c r="B10" t="s">
        <v>8</v>
      </c>
      <c r="C10" s="2">
        <v>42000000</v>
      </c>
      <c r="D10" s="2">
        <v>8774776</v>
      </c>
      <c r="E10" s="2">
        <v>34667015</v>
      </c>
      <c r="F10" s="2">
        <v>156167015</v>
      </c>
      <c r="G10" s="2">
        <f>C10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</f>
        <v>87694671.161111251</v>
      </c>
      <c r="H10" s="2">
        <f t="shared" ref="H10:J10" si="11">D10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</f>
        <v>18321454.66267645</v>
      </c>
      <c r="I10" s="2">
        <f t="shared" si="11"/>
        <v>72383630.489578858</v>
      </c>
      <c r="J10" s="2">
        <f t="shared" si="11"/>
        <v>326071786.34850794</v>
      </c>
      <c r="K10" s="2">
        <f t="shared" si="3"/>
        <v>114167015</v>
      </c>
      <c r="L10" s="2">
        <f t="shared" si="4"/>
        <v>238377115.18739671</v>
      </c>
    </row>
    <row r="11" spans="1:12" x14ac:dyDescent="0.25">
      <c r="A11" s="1">
        <v>31989</v>
      </c>
      <c r="B11" t="s">
        <v>9</v>
      </c>
      <c r="C11" s="2">
        <v>40000000</v>
      </c>
      <c r="D11" s="2">
        <v>11051284</v>
      </c>
      <c r="E11" s="2">
        <v>51185000</v>
      </c>
      <c r="F11" s="2">
        <v>191200000</v>
      </c>
      <c r="G11" s="2">
        <f>C11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</f>
        <v>91124839.036517352</v>
      </c>
      <c r="H11" s="2">
        <f t="shared" ref="H11:J11" si="12">D11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</f>
        <v>25176161.891170982</v>
      </c>
      <c r="I11" s="2">
        <f t="shared" si="12"/>
        <v>116605622.15210351</v>
      </c>
      <c r="J11" s="2">
        <f t="shared" si="12"/>
        <v>435576730.59455276</v>
      </c>
      <c r="K11" s="2">
        <f t="shared" si="3"/>
        <v>151200000</v>
      </c>
      <c r="L11" s="2">
        <f t="shared" si="4"/>
        <v>344451891.55803537</v>
      </c>
    </row>
    <row r="12" spans="1:12" x14ac:dyDescent="0.25">
      <c r="A12" s="1">
        <v>31191</v>
      </c>
      <c r="B12" t="s">
        <v>10</v>
      </c>
      <c r="C12" s="2">
        <v>30000000</v>
      </c>
      <c r="D12" s="2">
        <v>13294435</v>
      </c>
      <c r="E12" s="2">
        <v>50327960</v>
      </c>
      <c r="F12" s="2">
        <v>152627960</v>
      </c>
      <c r="G12" s="2">
        <f>C12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</f>
        <v>72191061.225010306</v>
      </c>
      <c r="H12" s="2">
        <f t="shared" ref="H12:J12" si="13">D12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</f>
        <v>31991312.367897306</v>
      </c>
      <c r="I12" s="2">
        <f t="shared" si="13"/>
        <v>121107628.05632891</v>
      </c>
      <c r="J12" s="2">
        <f t="shared" si="13"/>
        <v>367279146.83361381</v>
      </c>
      <c r="K12" s="2">
        <f t="shared" si="3"/>
        <v>122627960</v>
      </c>
      <c r="L12" s="2">
        <f t="shared" si="4"/>
        <v>295088085.60860348</v>
      </c>
    </row>
    <row r="13" spans="1:12" x14ac:dyDescent="0.25">
      <c r="A13" s="1">
        <v>30596</v>
      </c>
      <c r="B13" t="s">
        <v>11</v>
      </c>
      <c r="C13" s="2">
        <v>36000000</v>
      </c>
      <c r="D13" s="2">
        <v>10958157</v>
      </c>
      <c r="E13" s="2">
        <v>55500000</v>
      </c>
      <c r="F13" s="2">
        <v>160000000</v>
      </c>
      <c r="G13" s="2">
        <f>C13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</f>
        <v>93561911.023360252</v>
      </c>
      <c r="H13" s="2">
        <f t="shared" ref="H13:J14" si="14">D13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</f>
        <v>28479614.172611441</v>
      </c>
      <c r="I13" s="2">
        <f t="shared" si="14"/>
        <v>144241279.49434713</v>
      </c>
      <c r="J13" s="2">
        <f t="shared" si="14"/>
        <v>415830715.65937895</v>
      </c>
      <c r="K13" s="2">
        <f t="shared" si="3"/>
        <v>124000000</v>
      </c>
      <c r="L13" s="2">
        <f t="shared" si="4"/>
        <v>322268804.63601869</v>
      </c>
    </row>
    <row r="14" spans="1:12" x14ac:dyDescent="0.25">
      <c r="A14" s="1">
        <v>30477</v>
      </c>
      <c r="B14" t="s">
        <v>12</v>
      </c>
      <c r="C14" s="2">
        <v>27500000</v>
      </c>
      <c r="D14" s="2">
        <v>8902564</v>
      </c>
      <c r="E14" s="2">
        <v>67900000</v>
      </c>
      <c r="F14" s="2">
        <v>187500000</v>
      </c>
      <c r="G14" s="2">
        <f>C14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</f>
        <v>71470904.253955752</v>
      </c>
      <c r="H14" s="2">
        <f t="shared" si="14"/>
        <v>23137247.245771389</v>
      </c>
      <c r="I14" s="2">
        <f t="shared" si="14"/>
        <v>176468159.95794895</v>
      </c>
      <c r="J14" s="2">
        <f t="shared" si="14"/>
        <v>487301619.91333485</v>
      </c>
      <c r="K14" s="2">
        <f t="shared" si="3"/>
        <v>160000000</v>
      </c>
      <c r="L14" s="2">
        <f t="shared" si="4"/>
        <v>415830715.65937912</v>
      </c>
    </row>
    <row r="15" spans="1:12" x14ac:dyDescent="0.25">
      <c r="A15" s="1">
        <v>29763</v>
      </c>
      <c r="B15" t="s">
        <v>13</v>
      </c>
      <c r="C15" s="2">
        <v>28000000</v>
      </c>
      <c r="D15" s="2">
        <v>6834967</v>
      </c>
      <c r="E15" s="2">
        <v>54800000</v>
      </c>
      <c r="F15" s="2">
        <v>195300000</v>
      </c>
      <c r="G15" s="2">
        <f>C15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</f>
        <v>79710320.738315642</v>
      </c>
      <c r="H15" s="2">
        <f t="shared" ref="H15:J15" si="15">D15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</f>
        <v>19457764.707350109</v>
      </c>
      <c r="I15" s="2">
        <f t="shared" si="15"/>
        <v>156004484.87356061</v>
      </c>
      <c r="J15" s="2">
        <f t="shared" si="15"/>
        <v>555979487.14975142</v>
      </c>
      <c r="K15" s="2">
        <f t="shared" si="3"/>
        <v>167300000</v>
      </c>
      <c r="L15" s="2">
        <f t="shared" si="4"/>
        <v>476269166.41143578</v>
      </c>
    </row>
    <row r="16" spans="1:12" x14ac:dyDescent="0.25">
      <c r="A16" s="1">
        <v>29035</v>
      </c>
      <c r="B16" t="s">
        <v>14</v>
      </c>
      <c r="C16" s="2">
        <v>31000000</v>
      </c>
      <c r="D16" s="2">
        <v>7108344</v>
      </c>
      <c r="E16" s="2">
        <v>70300000</v>
      </c>
      <c r="F16" s="2">
        <v>210300000</v>
      </c>
      <c r="G16" s="2">
        <f>C16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</f>
        <v>110560240.78724927</v>
      </c>
      <c r="H16" s="2">
        <f t="shared" ref="H16:J16" si="16">D16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</f>
        <v>25351620.136728991</v>
      </c>
      <c r="I16" s="2">
        <f t="shared" si="16"/>
        <v>250722094.43043947</v>
      </c>
      <c r="J16" s="2">
        <f t="shared" si="16"/>
        <v>750026407.66317785</v>
      </c>
      <c r="K16" s="2">
        <f t="shared" si="3"/>
        <v>179300000</v>
      </c>
      <c r="L16" s="2">
        <f t="shared" si="4"/>
        <v>639466166.87592864</v>
      </c>
    </row>
    <row r="17" spans="1:12" x14ac:dyDescent="0.25">
      <c r="A17" s="1">
        <v>28319</v>
      </c>
      <c r="B17" t="s">
        <v>15</v>
      </c>
      <c r="C17" s="2">
        <v>14000000</v>
      </c>
      <c r="D17" s="2">
        <v>1347927</v>
      </c>
      <c r="E17" s="2">
        <v>46800000</v>
      </c>
      <c r="F17" s="2">
        <v>185400000</v>
      </c>
      <c r="G17" s="2">
        <f>C17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</f>
        <v>59785887.096979126</v>
      </c>
      <c r="H17" s="2">
        <f t="shared" ref="H17:J17" si="17">D17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</f>
        <v>5756215.1026406959</v>
      </c>
      <c r="I17" s="2">
        <f t="shared" si="17"/>
        <v>199855679.72418728</v>
      </c>
      <c r="J17" s="2">
        <f t="shared" si="17"/>
        <v>791735961.98428059</v>
      </c>
      <c r="K17" s="2">
        <f t="shared" si="3"/>
        <v>171400000</v>
      </c>
      <c r="L17" s="2">
        <f t="shared" si="4"/>
        <v>731950074.88730145</v>
      </c>
    </row>
    <row r="18" spans="1:12" x14ac:dyDescent="0.25">
      <c r="A18" s="1">
        <v>27383</v>
      </c>
      <c r="B18" t="s">
        <v>16</v>
      </c>
      <c r="C18" s="2">
        <v>7000000</v>
      </c>
      <c r="D18" s="2">
        <v>0</v>
      </c>
      <c r="E18" s="2">
        <v>21000000</v>
      </c>
      <c r="F18" s="2">
        <v>97600000</v>
      </c>
      <c r="G18" s="2">
        <f>C18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</f>
        <v>36740202.466788143</v>
      </c>
      <c r="H18" s="2">
        <f t="shared" ref="H18:J18" si="18">D18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</f>
        <v>0</v>
      </c>
      <c r="I18" s="2">
        <f t="shared" si="18"/>
        <v>110220607.40036441</v>
      </c>
      <c r="J18" s="2">
        <f t="shared" si="18"/>
        <v>512263394.39407468</v>
      </c>
      <c r="K18" s="2">
        <f t="shared" si="3"/>
        <v>90600000</v>
      </c>
      <c r="L18" s="2">
        <f t="shared" si="4"/>
        <v>475523191.92728651</v>
      </c>
    </row>
    <row r="19" spans="1:12" x14ac:dyDescent="0.25">
      <c r="A19" s="1">
        <v>26842</v>
      </c>
      <c r="B19" t="s">
        <v>17</v>
      </c>
      <c r="C19" s="2">
        <v>7000000</v>
      </c>
      <c r="D19" s="2">
        <v>0</v>
      </c>
      <c r="E19" s="2">
        <v>35400000</v>
      </c>
      <c r="F19" s="2">
        <v>161800000</v>
      </c>
      <c r="G19" s="2">
        <f>C19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</f>
        <v>40799994.839368232</v>
      </c>
      <c r="H19" s="2">
        <f t="shared" ref="H19:J19" si="19">D19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</f>
        <v>0</v>
      </c>
      <c r="I19" s="2">
        <f t="shared" si="19"/>
        <v>206331402.47337645</v>
      </c>
      <c r="J19" s="2">
        <f t="shared" si="19"/>
        <v>943062737.85854006</v>
      </c>
      <c r="K19" s="2">
        <f t="shared" si="3"/>
        <v>154800000</v>
      </c>
      <c r="L19" s="2">
        <f t="shared" si="4"/>
        <v>902262743.01917183</v>
      </c>
    </row>
    <row r="20" spans="1:12" x14ac:dyDescent="0.25">
      <c r="A20" s="1">
        <v>26284</v>
      </c>
      <c r="B20" t="s">
        <v>18</v>
      </c>
      <c r="C20" s="2">
        <v>7200000</v>
      </c>
      <c r="D20" s="2">
        <v>0</v>
      </c>
      <c r="E20" s="2">
        <v>43800000</v>
      </c>
      <c r="F20" s="2">
        <v>115999985</v>
      </c>
      <c r="G20" s="2">
        <f>C20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</f>
        <v>46016275.298667029</v>
      </c>
      <c r="H20" s="2">
        <f t="shared" ref="H20:J20" si="20">D20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</f>
        <v>0</v>
      </c>
      <c r="I20" s="2">
        <f t="shared" si="20"/>
        <v>279932341.40022427</v>
      </c>
      <c r="J20" s="2">
        <f t="shared" si="20"/>
        <v>741373228.38906181</v>
      </c>
      <c r="K20" s="2">
        <f t="shared" si="3"/>
        <v>108799985</v>
      </c>
      <c r="L20" s="2">
        <f t="shared" si="4"/>
        <v>695356953.09039474</v>
      </c>
    </row>
    <row r="21" spans="1:12" x14ac:dyDescent="0.25">
      <c r="A21" s="1">
        <v>25555</v>
      </c>
      <c r="B21" t="s">
        <v>19</v>
      </c>
      <c r="C21" s="2">
        <v>8000000</v>
      </c>
      <c r="D21" s="2">
        <v>0</v>
      </c>
      <c r="E21" s="2">
        <v>22800000</v>
      </c>
      <c r="F21" s="2">
        <v>82000000</v>
      </c>
      <c r="G21" s="2">
        <f>C21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</f>
        <v>56436679.24656032</v>
      </c>
      <c r="H21" s="2">
        <f t="shared" ref="H21:J21" si="21">D21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</f>
        <v>0</v>
      </c>
      <c r="I21" s="2">
        <f t="shared" si="21"/>
        <v>160844535.85269693</v>
      </c>
      <c r="J21" s="2">
        <f t="shared" si="21"/>
        <v>578475962.27724266</v>
      </c>
      <c r="K21" s="2">
        <f t="shared" si="3"/>
        <v>74000000</v>
      </c>
      <c r="L21" s="2">
        <f t="shared" si="4"/>
        <v>522039283.03068233</v>
      </c>
    </row>
    <row r="22" spans="1:12" x14ac:dyDescent="0.25">
      <c r="A22" s="1">
        <v>24636</v>
      </c>
      <c r="B22" t="s">
        <v>20</v>
      </c>
      <c r="C22" s="2">
        <v>9500000</v>
      </c>
      <c r="D22" s="2">
        <v>0</v>
      </c>
      <c r="E22" s="2">
        <v>43100000</v>
      </c>
      <c r="F22" s="2">
        <v>111600000</v>
      </c>
      <c r="G22" s="2">
        <f>C22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</f>
        <v>73695710.566225797</v>
      </c>
      <c r="H22" s="2">
        <f t="shared" ref="H22:J23" si="22">D22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</f>
        <v>0</v>
      </c>
      <c r="I22" s="2">
        <f t="shared" si="22"/>
        <v>334345802.67414039</v>
      </c>
      <c r="J22" s="2">
        <f t="shared" si="22"/>
        <v>865730663.07271564</v>
      </c>
      <c r="K22" s="2">
        <f t="shared" si="3"/>
        <v>102100000</v>
      </c>
      <c r="L22" s="2">
        <f t="shared" si="4"/>
        <v>792034952.50648987</v>
      </c>
    </row>
    <row r="23" spans="1:12" x14ac:dyDescent="0.25">
      <c r="A23" s="1">
        <v>24590</v>
      </c>
      <c r="B23" t="s">
        <v>3</v>
      </c>
      <c r="C23" s="2">
        <v>12000000</v>
      </c>
      <c r="D23" s="2">
        <v>0</v>
      </c>
      <c r="E23" s="2">
        <v>22744718</v>
      </c>
      <c r="F23" s="2">
        <v>41744718</v>
      </c>
      <c r="G23" s="2">
        <f>C23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</f>
        <v>93089318.609969407</v>
      </c>
      <c r="H23" s="2">
        <f t="shared" si="22"/>
        <v>0</v>
      </c>
      <c r="I23" s="2">
        <f t="shared" si="22"/>
        <v>176440858.38299233</v>
      </c>
      <c r="J23" s="2">
        <f t="shared" si="22"/>
        <v>323832279.51544398</v>
      </c>
      <c r="K23" s="2">
        <f t="shared" si="3"/>
        <v>29744718</v>
      </c>
      <c r="L23" s="2">
        <f t="shared" si="4"/>
        <v>230742960.90547457</v>
      </c>
    </row>
    <row r="24" spans="1:12" x14ac:dyDescent="0.25">
      <c r="A24" s="1">
        <v>24105</v>
      </c>
      <c r="B24" t="s">
        <v>21</v>
      </c>
      <c r="C24" s="2">
        <v>9000000</v>
      </c>
      <c r="D24" s="2">
        <v>0</v>
      </c>
      <c r="E24" s="2">
        <v>63600000</v>
      </c>
      <c r="F24" s="2">
        <v>141200000</v>
      </c>
      <c r="G24" s="2">
        <f>C24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*(1+0.0277)*(1+0.0302)</f>
        <v>73917797.322057486</v>
      </c>
      <c r="H24" s="2">
        <f t="shared" ref="H24:J24" si="23">D24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*(1+0.0277)*(1+0.0302)</f>
        <v>0</v>
      </c>
      <c r="I24" s="2">
        <f t="shared" si="23"/>
        <v>522352434.40920663</v>
      </c>
      <c r="J24" s="2">
        <f t="shared" si="23"/>
        <v>1159688109.0971689</v>
      </c>
      <c r="K24" s="2">
        <f t="shared" si="3"/>
        <v>132200000</v>
      </c>
      <c r="L24" s="2">
        <f t="shared" si="4"/>
        <v>1085770311.7751114</v>
      </c>
    </row>
    <row r="25" spans="1:12" x14ac:dyDescent="0.25">
      <c r="A25" s="1">
        <v>23733</v>
      </c>
      <c r="B25" t="s">
        <v>22</v>
      </c>
      <c r="C25" s="2">
        <v>3000000</v>
      </c>
      <c r="D25" s="2">
        <v>0</v>
      </c>
      <c r="E25" s="2">
        <v>51100000</v>
      </c>
      <c r="F25" s="2">
        <v>124900000</v>
      </c>
      <c r="G25" s="2">
        <f>C25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*(1+0.0277)*(1+0.0302)*(1+0.0159)</f>
        <v>25031030.099826064</v>
      </c>
      <c r="H25" s="2">
        <f t="shared" ref="H25:J26" si="24">D25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*(1+0.0277)*(1+0.0302)*(1+0.0159)</f>
        <v>0</v>
      </c>
      <c r="I25" s="2">
        <f t="shared" si="24"/>
        <v>426361879.36703724</v>
      </c>
      <c r="J25" s="2">
        <f t="shared" si="24"/>
        <v>1042125219.8227589</v>
      </c>
      <c r="K25" s="2">
        <f t="shared" si="3"/>
        <v>121900000</v>
      </c>
      <c r="L25" s="2">
        <f t="shared" si="4"/>
        <v>1017094189.7229328</v>
      </c>
    </row>
    <row r="26" spans="1:12" x14ac:dyDescent="0.25">
      <c r="A26" s="1">
        <v>23475</v>
      </c>
      <c r="B26" t="s">
        <v>23</v>
      </c>
      <c r="C26" s="2">
        <v>2000000</v>
      </c>
      <c r="D26" s="2">
        <v>0</v>
      </c>
      <c r="E26" s="2">
        <v>24800000</v>
      </c>
      <c r="F26" s="2">
        <v>78900000</v>
      </c>
      <c r="G26" s="2">
        <f>C26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*(1+0.0277)*(1+0.0302)*(1+0.0159)</f>
        <v>16687353.399884054</v>
      </c>
      <c r="H26" s="2">
        <f t="shared" si="24"/>
        <v>0</v>
      </c>
      <c r="I26" s="2">
        <f t="shared" si="24"/>
        <v>206923182.15856233</v>
      </c>
      <c r="J26" s="2">
        <f t="shared" si="24"/>
        <v>658316091.6254257</v>
      </c>
      <c r="K26" s="2">
        <f t="shared" si="3"/>
        <v>76900000</v>
      </c>
      <c r="L26" s="2">
        <f t="shared" si="4"/>
        <v>641628738.22554159</v>
      </c>
    </row>
    <row r="27" spans="1:12" x14ac:dyDescent="0.25">
      <c r="A27" s="1">
        <v>23139</v>
      </c>
      <c r="B27" t="s">
        <v>24</v>
      </c>
      <c r="C27" s="2">
        <v>1000000</v>
      </c>
      <c r="D27" s="2">
        <v>0</v>
      </c>
      <c r="E27" s="2">
        <v>16067035</v>
      </c>
      <c r="F27" s="2">
        <v>59567035</v>
      </c>
      <c r="G27" s="2">
        <f>C27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*(1+0.0277)*(1+0.0302)*(1+0.0159)*(1+0.0128)</f>
        <v>8450475.761701284</v>
      </c>
      <c r="H27" s="2">
        <f t="shared" ref="H27:J27" si="25">D27*(1+0.0123)*(1+0.0181)*(1+0.0244)*(1+0.0213)*(1+0.0126)*(1+0.0012)*(1+0.0162)*(1+0.0146)*(1+0.0207)*(1+0.0316)*(1+0.0164)*(1+-0.0036)*(1+0.0384)*(1+0.0285)*(1+0.0323)*(1+0.0339)*(1+0.0268)*(1+0.0227)*(1+0.0159)*(1+0.0283)*(1+0.0338)*(1+0.0219)*(1+0.0155)*(1+0.0234)*(1+0.0293)*(1+0.0281)*(1+0.0261)*(1+0.0295)*(1+0.0303)*(1+0.0424)*(1+0.054)*(1+0.0483)*(1+0.0408)*(1+0.0366)*(1+0.019)*(1+0.0355)*(1+0.043)*(1+0.0321)*(1+0.0613)*(1+0.1033)*(1+0.1355)*(1+0.1125)*(1+0.0763)*(1+0.065)*(1+0.0574)*(1+0.0914)*(1+0.1105)*(1+0.0618)*(1+0.0327)*(1+0.0429)*(1+0.0584)*(1+0.0546)*(1+0.0427)*(1+0.0277)*(1+0.0302)*(1+0.0159)*(1+0.0128)</f>
        <v>0</v>
      </c>
      <c r="I27" s="2">
        <f t="shared" si="25"/>
        <v>135774089.82990614</v>
      </c>
      <c r="J27" s="2">
        <f t="shared" si="25"/>
        <v>503369785.46391201</v>
      </c>
      <c r="K27" s="2">
        <f t="shared" si="3"/>
        <v>58567035</v>
      </c>
      <c r="L27" s="2">
        <f t="shared" si="4"/>
        <v>494919309.70221072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james_bond_dollars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ashworth</cp:lastModifiedBy>
  <dcterms:created xsi:type="dcterms:W3CDTF">2021-09-27T23:57:12Z</dcterms:created>
  <dcterms:modified xsi:type="dcterms:W3CDTF">2021-09-27T23:57:12Z</dcterms:modified>
</cp:coreProperties>
</file>