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zeumbem\Nextcloud\_Vorlesungen\WFPD\skript\Wirtschaftlichkeitsberechnung\"/>
    </mc:Choice>
  </mc:AlternateContent>
  <xr:revisionPtr revIDLastSave="0" documentId="13_ncr:1_{DF917C3C-EA1A-47FC-972C-AE0F47384344}" xr6:coauthVersionLast="36" xr6:coauthVersionMax="47" xr10:uidLastSave="{00000000-0000-0000-0000-000000000000}"/>
  <bookViews>
    <workbookView xWindow="0" yWindow="0" windowWidth="13810" windowHeight="7880" tabRatio="500" xr2:uid="{00000000-000D-0000-FFFF-FFFF00000000}"/>
  </bookViews>
  <sheets>
    <sheet name="Wind farm" sheetId="1" r:id="rId1"/>
    <sheet name="Turbine prices" sheetId="2" r:id="rId2"/>
    <sheet name="Cable prices" sheetId="3" r:id="rId3"/>
    <sheet name="O&amp;M" sheetId="4" r:id="rId4"/>
    <sheet name="Compensation for land owner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8" i="2"/>
  <c r="I8" i="2" s="1"/>
  <c r="H9" i="2"/>
  <c r="I9" i="2" s="1"/>
  <c r="C12" i="4"/>
  <c r="F12" i="3"/>
  <c r="F11" i="3"/>
  <c r="F9" i="3"/>
  <c r="F8" i="3"/>
  <c r="F6" i="3"/>
  <c r="F5" i="3"/>
</calcChain>
</file>

<file path=xl/sharedStrings.xml><?xml version="1.0" encoding="utf-8"?>
<sst xmlns="http://schemas.openxmlformats.org/spreadsheetml/2006/main" count="460" uniqueCount="244">
  <si>
    <t>psch</t>
  </si>
  <si>
    <t>Stück</t>
  </si>
  <si>
    <t>incl.</t>
  </si>
  <si>
    <t>zu recherchieren</t>
  </si>
  <si>
    <t>Condition Monitoring System (CMS)</t>
  </si>
  <si>
    <t>Tageskennzeichnung Turm mit rotem Streifen</t>
  </si>
  <si>
    <t xml:space="preserve">Nachtkennzeichnung Turm mit roter Befeuerung (zwei Befeuerungsebenen) </t>
  </si>
  <si>
    <t>Einzelblattmontage</t>
  </si>
  <si>
    <t>WU-Bodenplatte</t>
  </si>
  <si>
    <t>Bohrungen Batcoder</t>
  </si>
  <si>
    <t>Niederschlagssensor</t>
  </si>
  <si>
    <t>SiGeKo</t>
  </si>
  <si>
    <t>Ausführungsplanung Zuwegung - LV Erdarbeiten</t>
  </si>
  <si>
    <t>m</t>
  </si>
  <si>
    <t>?</t>
  </si>
  <si>
    <t>-</t>
  </si>
  <si>
    <t>recherchieren</t>
  </si>
  <si>
    <t>Laubbaum</t>
  </si>
  <si>
    <t>Wiese Einsäen</t>
  </si>
  <si>
    <t>Herstellen des Natur-Schotter Planums unter Einhaltung der Vorgaben des AUFTRAGNEHMERS und des Bodengutachtens</t>
  </si>
  <si>
    <t>940€/WEA pro 20cm</t>
  </si>
  <si>
    <t xml:space="preserve">Erstellung der Flachfundament auftriebssicheres </t>
  </si>
  <si>
    <t>Standartfundament plus 20%</t>
  </si>
  <si>
    <t>Erstellung der Standartflachfundament</t>
  </si>
  <si>
    <t>Sauberkeitsschicht 20cm Magerbeton</t>
  </si>
  <si>
    <t>Erstellung Passive Drainage als Ersatz für Auftriebsicherung</t>
  </si>
  <si>
    <t>Beton Pfahlgründung  incl TÜV Gutachten zusätzlich zur Flachgründung ohne Auftrieb</t>
  </si>
  <si>
    <t>Schottersäulen</t>
  </si>
  <si>
    <t>Wegebau und Kranstellflächen Naturschotter</t>
  </si>
  <si>
    <t>Wegebau und Kranstellflächen Schlacke</t>
  </si>
  <si>
    <t>Wegebau und Kranstellflächen Ziegelrecycling</t>
  </si>
  <si>
    <t>Wegebau und Kranstellflächen Beton Recycling</t>
  </si>
  <si>
    <t>Wegebau und Kranstellflächen Asphalt</t>
  </si>
  <si>
    <t>Wiederaufbereitung (Reparieren / Glätten / Herstellen der Festigkeit) der Kranstellflächen und Zuwegungen nach erfolgter Errichtung der  WEA.</t>
  </si>
  <si>
    <t>Im Preis enthalten</t>
  </si>
  <si>
    <t>Winterdienst für die Erreichbarkeit aller  WEA Standorte und die volle Nutzbarkeit der Stellflächen</t>
  </si>
  <si>
    <t>Parkinterne Beschilderung ab Baustelleneinfahrt gem. SiGeKo (Einfahrt / Ausfahrt / Tempolimit, Leitbeschilderung (Pfeile) u.a. an Gabelungen und Kreuzungen zu den einzelnen  WEA Standorten sowie dem Baustellenbüro / Sammelplatz, Kennzeichnung der Rettungswege) pro Schild</t>
  </si>
  <si>
    <t>Summe Tiefbaumaßnahmen</t>
  </si>
  <si>
    <t>Transportstudie für die Identifikation von Hindernissen und Definition der baulichen Maßnahmen</t>
  </si>
  <si>
    <t>Einholen der Fahrgenehmigungen und Durchführung der Streckenplanung von der Produktionsstätte über Autobahnen, überregionale und regionale Landstraßen und Kreisstraßen bis zur Einfahrt in den Windpark</t>
  </si>
  <si>
    <t>Kostenübernahme, Organisation und Abbau von nicht genehmigungspflichtigen Hindernissen (Schilder, Poller) von der Produktionsstätte bis zum Verlassen der öffentlichen Straße</t>
  </si>
  <si>
    <t>Nach Aufwand</t>
  </si>
  <si>
    <t>Kostenübernahme und Organisation der nötigen Polizeibegleitung und zusätzlichen Eigenbegleitung BF3 sowie Beifahrer für die gesamte Fahrstecke gem. Auflage der Transportgenehmigung</t>
  </si>
  <si>
    <t>Brückenberechnung auf der Wegeroute (Statik)</t>
  </si>
  <si>
    <t xml:space="preserve">Umsetzung der baulichen Maßnahmen. Abbau, Umbau oder Rückbau Hindernisse (Ampeln, Zäune, Bäume, Kreisverkehre, Leitplanken etc.). an Transportstraßen (Bundes-, Landes- und Kreisstraßen) für den Transport der  WEA Komponenten gemäß Transportstudie sowie der genehmigungsbedingten Auflagen ab Verlassen der dem Windpark nächstgelegenen Autobahnausfahrt </t>
  </si>
  <si>
    <t>Verkehrssicherungspflicht sowie verkehrssichere Beschilderung der Baustelleneinfahrt (Einfahrt / Ausfahrt / Tempolimit) ggf. Reinigung verschmutzter Fahrbahn (Öffentlicher Streckenabschnitt) in Baustellen- Ein- und Ausfahrtsbereichen.</t>
  </si>
  <si>
    <t>Vorhalten von zusätzlichen Zug- und Schubfahrzeugen im Windpark in Absprache mit dem AUFTRAGNEHMER zur Bewältigung von Steigungen über 10%</t>
  </si>
  <si>
    <t>Transportversicherung für den Transport der Anlagen und aller Komponenten von der Produktionsstätte bis zum Errichtungspunkt</t>
  </si>
  <si>
    <t>Summe Logistik</t>
  </si>
  <si>
    <t>Gesamt</t>
  </si>
  <si>
    <t xml:space="preserve"> </t>
  </si>
  <si>
    <t xml:space="preserve">Nordex </t>
  </si>
  <si>
    <t>N133</t>
  </si>
  <si>
    <t>Nordex</t>
  </si>
  <si>
    <t>N149</t>
  </si>
  <si>
    <t>N163</t>
  </si>
  <si>
    <t>N175</t>
  </si>
  <si>
    <t>Vestas</t>
  </si>
  <si>
    <t>V150</t>
  </si>
  <si>
    <t>V162</t>
  </si>
  <si>
    <t xml:space="preserve">Vestas </t>
  </si>
  <si>
    <t>V172</t>
  </si>
  <si>
    <t xml:space="preserve">Enercon </t>
  </si>
  <si>
    <t>E-138 EP3 E3</t>
  </si>
  <si>
    <t>E-160 EP5 E3</t>
  </si>
  <si>
    <t>E-160 EP5 E3 R1</t>
  </si>
  <si>
    <t>Enercon</t>
  </si>
  <si>
    <t>E175</t>
  </si>
  <si>
    <t>Spannungsebene</t>
  </si>
  <si>
    <t>Typ</t>
  </si>
  <si>
    <t>Querschnitt</t>
  </si>
  <si>
    <t>Hohlpreis 
2014
[€/km]</t>
  </si>
  <si>
    <t>Alu Zahl</t>
  </si>
  <si>
    <t>Kupferzahl</t>
  </si>
  <si>
    <t>Strom im Dreieck in Erde (A)</t>
  </si>
  <si>
    <t>Mittelspannung  12/20 kV</t>
  </si>
  <si>
    <t>NA2XS(F)2Y</t>
  </si>
  <si>
    <t>1x150 RM/25</t>
  </si>
  <si>
    <t>1x185 RM/25</t>
  </si>
  <si>
    <t>1x240 RM/25</t>
  </si>
  <si>
    <t>1x300 RM/25</t>
  </si>
  <si>
    <t>1x400 RM/35</t>
  </si>
  <si>
    <t>1x500 RM/35</t>
  </si>
  <si>
    <t>1x630 RM/35</t>
  </si>
  <si>
    <t>668</t>
  </si>
  <si>
    <t>1x800 RM/35</t>
  </si>
  <si>
    <t>734</t>
  </si>
  <si>
    <t>1x1000 RM/35</t>
  </si>
  <si>
    <t>852</t>
  </si>
  <si>
    <t>O&amp;M</t>
  </si>
  <si>
    <t>min</t>
  </si>
  <si>
    <t>max</t>
  </si>
  <si>
    <t>Flächennutzungsplan / Land use plan</t>
  </si>
  <si>
    <t>Bebauungsplan / Development plan</t>
  </si>
  <si>
    <t>Urban planning</t>
  </si>
  <si>
    <t>Sum urban planning</t>
  </si>
  <si>
    <t>Service</t>
  </si>
  <si>
    <t>Amount</t>
  </si>
  <si>
    <t>Unit</t>
  </si>
  <si>
    <t>Pruchase price net</t>
  </si>
  <si>
    <t>Reports</t>
  </si>
  <si>
    <t>Baugrundgutachten / ground survey</t>
  </si>
  <si>
    <t>Avifaunistische Untersuchungen / Avifaunistic studies</t>
  </si>
  <si>
    <t>Fledermäuse / Bats studies</t>
  </si>
  <si>
    <t>Lärm / Noise studies</t>
  </si>
  <si>
    <t>Schattenschlag / Shadow studies</t>
  </si>
  <si>
    <t>1. Ertragsgutachten / 1. Yield assessment</t>
  </si>
  <si>
    <t>2. Etragsgutachten / 2. Yield assessment</t>
  </si>
  <si>
    <t>Visualisierung für Denkmalschutz und Landschaftsbild / Visualisation for monument protection and landscape</t>
  </si>
  <si>
    <t>3000€ per wind farm plus 3000€ per turbine</t>
  </si>
  <si>
    <t>zusätzliche Tiefen-Bohrungen - Gutachten/Standort / additional report for deep drilling</t>
  </si>
  <si>
    <t>Turbulenzgutachten / Turbulence report</t>
  </si>
  <si>
    <t>Brandschutz / Fire protection report</t>
  </si>
  <si>
    <t>Eiswurfgutachten / Ice detection report</t>
  </si>
  <si>
    <t>Brandschutz Prüfung / Fire protection test</t>
  </si>
  <si>
    <t>item</t>
  </si>
  <si>
    <t>Sum reports</t>
  </si>
  <si>
    <t>Permit</t>
  </si>
  <si>
    <t>BImSch-Gebühr/Standort / Permitting fee</t>
  </si>
  <si>
    <t>Ausgleichszahlung Zuwegung und Trasse / Compensation for roads and cables</t>
  </si>
  <si>
    <t>see permit per turbine</t>
  </si>
  <si>
    <t>Gebühr Zuwegung und Kabeltrasse / Permitting fee for roads and cables</t>
  </si>
  <si>
    <t>Unterlagen für Genehmigung Fachgutachter / Documentation for permit from specific consultants</t>
  </si>
  <si>
    <t>Gebühren Diverses / Miscellaneous fees</t>
  </si>
  <si>
    <t>Sum permit</t>
  </si>
  <si>
    <t>Miscellaneous</t>
  </si>
  <si>
    <t>Sum miscellaneous</t>
  </si>
  <si>
    <t>Katasterplan, Grundbuchauszüge, etc / Land certificates and land ownership</t>
  </si>
  <si>
    <t>Vermessung / Surveying</t>
  </si>
  <si>
    <t>juristische Beratung / legal consultancy</t>
  </si>
  <si>
    <t>Notar Dienstbarkeiten / Notaral easements</t>
  </si>
  <si>
    <t>270€ per hours</t>
  </si>
  <si>
    <t>3000 € per turbine plus 110€ pro Km roads or cables</t>
  </si>
  <si>
    <t>assumption: not needed</t>
  </si>
  <si>
    <t>assumption: 0.5% of turbine costs OBS: fees per turbine</t>
  </si>
  <si>
    <t>Planning</t>
  </si>
  <si>
    <t>E-Planung / electrical planning</t>
  </si>
  <si>
    <t>SDL Anlagen Gutachten  / report on system services</t>
  </si>
  <si>
    <t>Vorplanung Einspeisetrasse / Pre-planning cable road</t>
  </si>
  <si>
    <t>SDL Konformitätsprüfung / Planning of system services conformity testing</t>
  </si>
  <si>
    <t>Sum planning</t>
  </si>
  <si>
    <t>2000€ per grid connection plus 500€ per turbine</t>
  </si>
  <si>
    <t>11000€ per km</t>
  </si>
  <si>
    <t>400€ per grid connection plus 1400€ per turbine</t>
  </si>
  <si>
    <t>25000 per grid connection und 200€ per turbine</t>
  </si>
  <si>
    <t>Construction phase</t>
  </si>
  <si>
    <t>Turbine</t>
  </si>
  <si>
    <t>WEA-Anlage / Turbine</t>
  </si>
  <si>
    <t>see table Turbine prices</t>
  </si>
  <si>
    <t>Netzwerkbasierte sichtweitenabhängige Intensitätsregulierung der Flugbefeuerung / specific lighting regulations</t>
  </si>
  <si>
    <t>MS-Transformator und MS- Schaltanlage 30 kV Aufpreis gegenüber 10 kV-Variante / Transformer 30 kV</t>
  </si>
  <si>
    <t>Verlängerte Gewährleistung für die  WEA auf bis zu insgesamt 5 Jahre ab Abnahme / Extended warranty for turbine up to 5 years from commissioning</t>
  </si>
  <si>
    <t>38.000,- /  turbine / year</t>
  </si>
  <si>
    <t>Mehrpreis für Tageskennzeichnung anstelle der Ausführung mit Rotorblätter mit je einem 6m Farbfeld in orange/rot an den Spitzen der Rotorblätter, sowie Tageskennzeichnung der Gondel mit weißblitzendem Mittelleistungsfeuer mit einer mittleren Lichtstärke von 20.000cd / Surcharge for daytime marking instead of the version with rotor blades with a 6m colour field in orange/red at the tips of each rotor blade, as well as daytime marking of the nacelle with white flashing medium-power beacon with an average light intensity of 20,000cd</t>
  </si>
  <si>
    <t xml:space="preserve">Baustellenbewachung ab Lieferung der Hauptkomponenten Stahlrohrturm, Maschinenhaus und Rotorblätter bis zur vollständigen Errichtung der letzten  WEA / Construction site security from the delivery of the components until the construction of the last turbine </t>
  </si>
  <si>
    <t>Kundenschulung in der WEA-Academy München Anlagenbeschreibung und Betriebsführung für maximal 3 Personen / customer training</t>
  </si>
  <si>
    <t>turbine</t>
  </si>
  <si>
    <t xml:space="preserve">Sicherheits Set bestehend aus: / Security set of:
1 x Schutzhelm Gelb mit Gabelkinnriemen
1 x Auffanggurt 
1 x Verbindungsmittel Y-Seil 1,8m
1 x Halteseil 2m
1 x Bandschlinge 30KN 0,6m
1 x Fallschutzläufer – Aufklappbar
</t>
  </si>
  <si>
    <t>set</t>
  </si>
  <si>
    <t>Feuerlöscher / Fire extinguisher</t>
  </si>
  <si>
    <t>Eiswarnsensor / Ice warning detector</t>
  </si>
  <si>
    <t xml:space="preserve">Brandmeldeanlage im Maschinenhaus und Turmfuß der  WEA / Fire detection system in tower </t>
  </si>
  <si>
    <t>Feuerlöschsystem im Maschinenhaus und Turmfuß der  WEA / Fire extingush ssytem in tower of turbine</t>
  </si>
  <si>
    <t>Kundenlogo auf dem Maschinenhaus inkl. Layout, Druck und Anbringung / logo of sustomer on nacelle</t>
  </si>
  <si>
    <t>Einbruchmeldeanlage  WEA / Burglar alarm system in turbine</t>
  </si>
  <si>
    <t>Schattenwurfabschaltmodul / Shadow cut-off module</t>
  </si>
  <si>
    <t>12.000,- €/Wind farm plus 1.000,-€/ turbine</t>
  </si>
  <si>
    <t>Rotorblatt Eis Warnsensor Premium / Premium ice detector on blades</t>
  </si>
  <si>
    <t>rotor blade</t>
  </si>
  <si>
    <t>Nacelle</t>
  </si>
  <si>
    <t>Wind farm</t>
  </si>
  <si>
    <t>land parcel</t>
  </si>
  <si>
    <t>Fledermausabschaltmodul / Bat curtailment module</t>
  </si>
  <si>
    <t>Bedarfgerechte Nachtkennzeichnung / Demand-led night-time labelling</t>
  </si>
  <si>
    <t>GPS-Synchronisation der Gefahrfeuer / GPS synchronisation of lighting</t>
  </si>
  <si>
    <t>1,1% of turbine price</t>
  </si>
  <si>
    <t>Dienstbarkeit Wegebau / easement roads</t>
  </si>
  <si>
    <t>Kampfmitteluntersuchung / Investigation of explosive ordnance</t>
  </si>
  <si>
    <t>2200€ per turbine</t>
  </si>
  <si>
    <t xml:space="preserve">Abnahme Gutachter (Auflage BImSch-Genehmigung) / Construction pproval studies (compulsory) </t>
  </si>
  <si>
    <t>Prüfingenieur Statik (Auflage BImSch-Genehmigung) / Structural engineer (compulsory)</t>
  </si>
  <si>
    <t>Baubegleitung Baugrundgutachter / Construction supervision soil surveyor (compulsory)</t>
  </si>
  <si>
    <t>Prüfingenieur Baugrund (Auflage BImSch-Genehmigung) / Test engineer building ground (compulsory)</t>
  </si>
  <si>
    <t>Strukturierungsgebühr Bank / Structuring fee bank</t>
  </si>
  <si>
    <t>2800€ per turbine</t>
  </si>
  <si>
    <t>Externe Parkverkabelung Material Kabel siehe seperate Tabelle / external cabeling route --&gt; see cable prices</t>
  </si>
  <si>
    <t xml:space="preserve">Grid connection </t>
  </si>
  <si>
    <t>Übergabestation incl Schaltanlage gemäß Anforderungen Stadtwerke Flensburg / Transmission station including switchgear</t>
  </si>
  <si>
    <t>Spliceboxen / Splice boxes</t>
  </si>
  <si>
    <t>Kabelverlegung Bagger / Cable installation excavator</t>
  </si>
  <si>
    <t>Kabelverlegung Kabelpflug / cable installation cable plough</t>
  </si>
  <si>
    <t>Kabelverlegung Grabenfräse / Cable installation trench cutting machine</t>
  </si>
  <si>
    <t xml:space="preserve">Kabelverlegung Bohrspühlung / Cable installation drilling </t>
  </si>
  <si>
    <t>Drainagen / Draining</t>
  </si>
  <si>
    <t>Parkverkabelung Material Kabel siehe seperate Tabelle / Material for cable installation see table cable prices</t>
  </si>
  <si>
    <t>Kabelprüfung pro Kabelstrecke pro Phase zwischen zwei Endverschlüssen / Cable check per cable route pro phase between two cable terminations</t>
  </si>
  <si>
    <t>Parkverkabelung Material Muffen oder Endverschlüsse pro Stück (d.h. pro Phase) / Wind farm cable material muffles or cable terminations per item (that means per phase)</t>
  </si>
  <si>
    <t>Netzverträglichkeitsprüfung Netzbetreiber / Grid compatibility test of grid operator</t>
  </si>
  <si>
    <t>Internet Anschluß / internet connection</t>
  </si>
  <si>
    <t>Sum construction phase</t>
  </si>
  <si>
    <t>Compensation measures</t>
  </si>
  <si>
    <t>Rückbau Schotterflächen / Deconstruction gravel surface</t>
  </si>
  <si>
    <t>Aufforstung Ersatzmaßnahme / Afforestation replacement measures</t>
  </si>
  <si>
    <t>Landschaftsbildabgabe / Landscape tax</t>
  </si>
  <si>
    <t>Obstbaum / Trees</t>
  </si>
  <si>
    <t>Fledermaus-Monitoring pro WEA und Jahr / Bat monitoring per turbine per year</t>
  </si>
  <si>
    <t>Fledermaus-Monitoring Bericht Erstellung / Bat monitring report</t>
  </si>
  <si>
    <t>Sum compensation measures</t>
  </si>
  <si>
    <t>20.000,00 € per turbine</t>
  </si>
  <si>
    <t>25.000,00,- € per turbine</t>
  </si>
  <si>
    <t>25.000 € per wind farm or individual research</t>
  </si>
  <si>
    <t>compensation measures for soil sealing and intervention in the ecosystem</t>
  </si>
  <si>
    <t>Aufforstungsmaßnahmen / Afforestation measures for wind in forest projects</t>
  </si>
  <si>
    <t>500 € per m²</t>
  </si>
  <si>
    <t>Logistics</t>
  </si>
  <si>
    <t>Civil engineering</t>
  </si>
  <si>
    <t>Ausführung der erforderlichen Arbeiten für die Gründung der  WEA für das  WEA-Fundament (Aushub und Wiederverfüllen / entsprechend dem Baufortschritt) inkl. Sauberkeitsschicht / Construction work for foundation of turbine</t>
  </si>
  <si>
    <t>5000€ per turbine</t>
  </si>
  <si>
    <t>Manufacturer</t>
  </si>
  <si>
    <t>Type of turbine</t>
  </si>
  <si>
    <t>Hub hight (m)</t>
  </si>
  <si>
    <t>Rotor diameter (m)</t>
  </si>
  <si>
    <t>Capacity (MW)</t>
  </si>
  <si>
    <t>Turbine price*</t>
  </si>
  <si>
    <t>standart flat foundation</t>
  </si>
  <si>
    <t>Concrete (m³)</t>
  </si>
  <si>
    <t>Steel (t)</t>
  </si>
  <si>
    <t>*all prices are fictional and are not representing the actual market prices</t>
  </si>
  <si>
    <t>Maintenance</t>
  </si>
  <si>
    <t>Reserves for repairs</t>
  </si>
  <si>
    <t>Insurance</t>
  </si>
  <si>
    <t>Commercial management</t>
  </si>
  <si>
    <t>Technical management and surveillance</t>
  </si>
  <si>
    <t>O&amp;M-total</t>
  </si>
  <si>
    <t>Crop loss/ha</t>
  </si>
  <si>
    <t>m cable</t>
  </si>
  <si>
    <t>4 €/m + 300€ one time payment per land owner</t>
  </si>
  <si>
    <t>Compensation for land owners</t>
  </si>
  <si>
    <t>5000 € per wind farm plus 500 € per turbine</t>
  </si>
  <si>
    <t>Assumption: not necessary to include</t>
  </si>
  <si>
    <t>assumption: 1 easement per land parcel</t>
  </si>
  <si>
    <t>Tageskennzeichnung Blätter R/W/R - Ausführung der Rotorblätter von Blattspitze am mit 6m verkehrsrot (RAL 3020), 6m lichtgrau (RAL 7035), 6m verkehrsrot (RAL 3020), / daytime lighting</t>
  </si>
  <si>
    <t>Nachtkennzeichnung Gondel / Gefahrfeuer „W rot“ 100cd / 2 Std. USV / nighttime lighting</t>
  </si>
  <si>
    <t>Tageskennzeichnung der Gondel durch rote Streifen / Daytime lighting red stripes on nacelle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</si>
</sst>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\-??\ _€_-;_-@_-"/>
    <numFmt numFmtId="165" formatCode="0\ %"/>
    <numFmt numFmtId="166" formatCode="_-* #,##0.00&quot; €&quot;_-;\-* #,##0.00&quot; €&quot;_-;_-* \-??&quot; €&quot;_-;_-@_-"/>
    <numFmt numFmtId="167" formatCode="_-* #,##0.00\ [$€-407]_-;\-* #,##0.00\ [$€-407]_-;_-* \-??\ [$€-407]_-;_-@_-"/>
    <numFmt numFmtId="168" formatCode="#,##0.00&quot; €&quot;"/>
    <numFmt numFmtId="169" formatCode="0.00\ %"/>
    <numFmt numFmtId="170" formatCode="_-* #,##0&quot; €&quot;_-;\-* #,##0&quot; €&quot;_-;_-* \-??&quot; €&quot;_-;_-@_-"/>
  </numFmts>
  <fonts count="22">
    <font>
      <sz val="12"/>
      <color rgb="FF000000"/>
      <name val="AvenirNext LT Pro MediumCn"/>
      <family val="2"/>
      <charset val="1"/>
    </font>
    <font>
      <sz val="10"/>
      <name val="Arial"/>
      <charset val="16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8"/>
      <color rgb="FF000000"/>
      <name val="Calibri"/>
      <family val="2"/>
      <charset val="1"/>
    </font>
    <font>
      <sz val="12"/>
      <color rgb="FFFFFFFF"/>
      <name val="AvenirNext LT Pro MediumCn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2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FFFFFF"/>
      <name val="Arial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AvenirNext LT Pro MediumCn"/>
      <family val="2"/>
      <charset val="1"/>
    </font>
    <font>
      <sz val="11"/>
      <color rgb="FF000000"/>
      <name val="Arial"/>
      <family val="2"/>
    </font>
    <font>
      <b/>
      <sz val="12"/>
      <color rgb="FF000000"/>
      <name val="AvenirNext LT Pro MediumCn"/>
    </font>
  </fonts>
  <fills count="7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DDDDD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FAC090"/>
        <bgColor rgb="FFD9D9D9"/>
      </patternFill>
    </fill>
    <fill>
      <patternFill patternType="solid">
        <fgColor rgb="FFBDD7EE"/>
        <bgColor rgb="FF000000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8CCE4"/>
      </left>
      <right style="medium">
        <color rgb="FFB8CCE4"/>
      </right>
      <top style="medium">
        <color rgb="FFB8CCE4"/>
      </top>
      <bottom/>
      <diagonal/>
    </border>
    <border>
      <left/>
      <right style="medium">
        <color rgb="FFB8CCE4"/>
      </right>
      <top style="medium">
        <color rgb="FFB8CCE4"/>
      </top>
      <bottom/>
      <diagonal/>
    </border>
    <border>
      <left style="medium">
        <color rgb="FFB8CCE4"/>
      </left>
      <right style="medium">
        <color rgb="FFB8CCE4"/>
      </right>
      <top style="medium">
        <color rgb="FFB8CCE4"/>
      </top>
      <bottom style="thick">
        <color rgb="FF95B3D7"/>
      </bottom>
      <diagonal/>
    </border>
    <border>
      <left style="medium">
        <color rgb="FFB8CCE4"/>
      </left>
      <right style="medium">
        <color rgb="FFB8CCE4"/>
      </right>
      <top/>
      <bottom style="thick">
        <color rgb="FF95B3D7"/>
      </bottom>
      <diagonal/>
    </border>
    <border>
      <left/>
      <right style="medium">
        <color rgb="FFB8CCE4"/>
      </right>
      <top/>
      <bottom style="thick">
        <color rgb="FF95B3D7"/>
      </bottom>
      <diagonal/>
    </border>
    <border>
      <left style="medium">
        <color rgb="FFB8CCE4"/>
      </left>
      <right style="medium">
        <color rgb="FFB8CCE4"/>
      </right>
      <top/>
      <bottom style="medium">
        <color rgb="FFB8CCE4"/>
      </bottom>
      <diagonal/>
    </border>
    <border>
      <left/>
      <right style="medium">
        <color rgb="FFB8CCE4"/>
      </right>
      <top/>
      <bottom style="medium">
        <color rgb="FFB8CCE4"/>
      </bottom>
      <diagonal/>
    </border>
    <border>
      <left/>
      <right style="medium">
        <color rgb="FFB8CCE4"/>
      </right>
      <top/>
      <bottom/>
      <diagonal/>
    </border>
    <border>
      <left style="medium">
        <color rgb="FFB8CCE4"/>
      </left>
      <right/>
      <top style="medium">
        <color rgb="FFB8CCE4"/>
      </top>
      <bottom style="medium">
        <color rgb="FFB8CCE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rgb="FFB8CCE4"/>
      </top>
      <bottom/>
      <diagonal/>
    </border>
    <border>
      <left/>
      <right/>
      <top/>
      <bottom style="thick">
        <color rgb="FF95B3D7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 style="medium">
        <color theme="4" tint="0.59996337778862885"/>
      </bottom>
      <diagonal/>
    </border>
    <border>
      <left/>
      <right style="medium">
        <color theme="4" tint="0.59996337778862885"/>
      </right>
      <top style="medium">
        <color theme="4" tint="0.59996337778862885"/>
      </top>
      <bottom style="medium">
        <color theme="4" tint="0.59996337778862885"/>
      </bottom>
      <diagonal/>
    </border>
    <border>
      <left style="medium">
        <color theme="4" tint="0.59996337778862885"/>
      </left>
      <right style="medium">
        <color rgb="FFB8CCE4"/>
      </right>
      <top style="medium">
        <color theme="4" tint="0.59996337778862885"/>
      </top>
      <bottom style="medium">
        <color theme="4" tint="0.59996337778862885"/>
      </bottom>
      <diagonal/>
    </border>
  </borders>
  <cellStyleXfs count="10">
    <xf numFmtId="0" fontId="0" fillId="0" borderId="0"/>
    <xf numFmtId="166" fontId="19" fillId="0" borderId="0" applyBorder="0" applyProtection="0"/>
    <xf numFmtId="164" fontId="19" fillId="0" borderId="0" applyBorder="0" applyProtection="0"/>
    <xf numFmtId="0" fontId="1" fillId="0" borderId="0"/>
    <xf numFmtId="165" fontId="19" fillId="0" borderId="0" applyBorder="0" applyProtection="0"/>
    <xf numFmtId="0" fontId="2" fillId="0" borderId="0"/>
    <xf numFmtId="0" fontId="3" fillId="0" borderId="0"/>
    <xf numFmtId="0" fontId="2" fillId="0" borderId="0"/>
    <xf numFmtId="166" fontId="19" fillId="0" borderId="0" applyBorder="0" applyProtection="0"/>
    <xf numFmtId="0" fontId="5" fillId="2" borderId="0" applyBorder="0" applyProtection="0"/>
  </cellStyleXfs>
  <cellXfs count="89">
    <xf numFmtId="0" fontId="0" fillId="0" borderId="0" xfId="0"/>
    <xf numFmtId="0" fontId="0" fillId="0" borderId="0" xfId="0" applyAlignment="1">
      <alignment vertical="top" wrapText="1"/>
    </xf>
    <xf numFmtId="167" fontId="19" fillId="0" borderId="0" xfId="1" applyNumberFormat="1" applyBorder="1" applyAlignment="1" applyProtection="1">
      <alignment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top" wrapText="1"/>
    </xf>
    <xf numFmtId="0" fontId="4" fillId="3" borderId="0" xfId="0" applyFont="1" applyFill="1" applyAlignment="1">
      <alignment horizontal="center"/>
    </xf>
    <xf numFmtId="167" fontId="4" fillId="3" borderId="0" xfId="1" applyNumberFormat="1" applyFont="1" applyFill="1" applyBorder="1" applyAlignment="1" applyProtection="1">
      <alignment horizontal="center" wrapText="1"/>
    </xf>
    <xf numFmtId="167" fontId="19" fillId="3" borderId="0" xfId="1" applyNumberFormat="1" applyFill="1" applyBorder="1" applyAlignment="1" applyProtection="1">
      <alignment horizontal="left" wrapText="1"/>
    </xf>
    <xf numFmtId="0" fontId="6" fillId="2" borderId="1" xfId="9" applyFont="1" applyBorder="1" applyAlignment="1" applyProtection="1">
      <alignment horizontal="left"/>
    </xf>
    <xf numFmtId="0" fontId="6" fillId="2" borderId="1" xfId="9" applyFont="1" applyBorder="1" applyAlignment="1" applyProtection="1">
      <alignment horizontal="left" vertical="top" wrapText="1"/>
    </xf>
    <xf numFmtId="0" fontId="7" fillId="2" borderId="1" xfId="9" applyFont="1" applyBorder="1" applyAlignment="1" applyProtection="1">
      <alignment horizontal="left"/>
    </xf>
    <xf numFmtId="167" fontId="7" fillId="2" borderId="1" xfId="1" applyNumberFormat="1" applyFont="1" applyFill="1" applyBorder="1" applyAlignment="1" applyProtection="1">
      <alignment horizontal="left" wrapText="1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/>
    </xf>
    <xf numFmtId="167" fontId="9" fillId="4" borderId="1" xfId="1" applyNumberFormat="1" applyFont="1" applyFill="1" applyBorder="1" applyAlignment="1" applyProtection="1">
      <alignment horizontal="left" wrapText="1"/>
    </xf>
    <xf numFmtId="167" fontId="6" fillId="2" borderId="1" xfId="1" applyNumberFormat="1" applyFont="1" applyFill="1" applyBorder="1" applyAlignment="1" applyProtection="1">
      <alignment horizontal="left" wrapText="1"/>
    </xf>
    <xf numFmtId="0" fontId="9" fillId="4" borderId="1" xfId="0" applyFont="1" applyFill="1" applyBorder="1" applyAlignment="1">
      <alignment horizontal="left" vertical="top" wrapText="1"/>
    </xf>
    <xf numFmtId="0" fontId="9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 vertical="top" wrapText="1"/>
    </xf>
    <xf numFmtId="167" fontId="9" fillId="5" borderId="1" xfId="1" applyNumberFormat="1" applyFont="1" applyFill="1" applyBorder="1" applyAlignment="1" applyProtection="1">
      <alignment horizontal="left" wrapText="1"/>
    </xf>
    <xf numFmtId="0" fontId="10" fillId="2" borderId="1" xfId="9" applyFont="1" applyBorder="1" applyAlignment="1" applyProtection="1">
      <alignment horizontal="left"/>
    </xf>
    <xf numFmtId="0" fontId="5" fillId="2" borderId="1" xfId="9" applyBorder="1" applyAlignment="1" applyProtection="1">
      <alignment horizontal="left" vertical="top" wrapText="1"/>
    </xf>
    <xf numFmtId="167" fontId="2" fillId="2" borderId="1" xfId="1" applyNumberFormat="1" applyFont="1" applyFill="1" applyBorder="1" applyAlignment="1" applyProtection="1">
      <alignment horizontal="left" wrapText="1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/>
    </xf>
    <xf numFmtId="167" fontId="9" fillId="3" borderId="1" xfId="1" applyNumberFormat="1" applyFont="1" applyFill="1" applyBorder="1" applyAlignment="1" applyProtection="1">
      <alignment horizontal="left" wrapText="1"/>
    </xf>
    <xf numFmtId="0" fontId="11" fillId="4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/>
    </xf>
    <xf numFmtId="0" fontId="5" fillId="5" borderId="1" xfId="9" applyFill="1" applyBorder="1" applyAlignment="1" applyProtection="1">
      <alignment horizontal="left" vertical="top" wrapText="1"/>
    </xf>
    <xf numFmtId="0" fontId="7" fillId="5" borderId="1" xfId="9" applyFont="1" applyFill="1" applyBorder="1" applyAlignment="1" applyProtection="1">
      <alignment horizontal="left"/>
    </xf>
    <xf numFmtId="167" fontId="2" fillId="5" borderId="1" xfId="1" applyNumberFormat="1" applyFont="1" applyFill="1" applyBorder="1" applyAlignment="1" applyProtection="1">
      <alignment horizontal="left" wrapText="1"/>
    </xf>
    <xf numFmtId="167" fontId="8" fillId="4" borderId="1" xfId="1" applyNumberFormat="1" applyFont="1" applyFill="1" applyBorder="1" applyAlignment="1" applyProtection="1">
      <alignment horizontal="left" wrapText="1"/>
    </xf>
    <xf numFmtId="167" fontId="7" fillId="5" borderId="1" xfId="1" applyNumberFormat="1" applyFont="1" applyFill="1" applyBorder="1" applyAlignment="1" applyProtection="1">
      <alignment horizontal="left" wrapText="1"/>
    </xf>
    <xf numFmtId="0" fontId="9" fillId="4" borderId="1" xfId="0" applyFont="1" applyFill="1" applyBorder="1" applyAlignment="1">
      <alignment horizontal="left" wrapText="1"/>
    </xf>
    <xf numFmtId="167" fontId="9" fillId="4" borderId="1" xfId="0" applyNumberFormat="1" applyFont="1" applyFill="1" applyBorder="1" applyAlignment="1">
      <alignment horizontal="left" wrapText="1"/>
    </xf>
    <xf numFmtId="0" fontId="8" fillId="4" borderId="1" xfId="0" applyFont="1" applyFill="1" applyBorder="1" applyAlignment="1">
      <alignment horizontal="left" vertical="top"/>
    </xf>
    <xf numFmtId="167" fontId="8" fillId="4" borderId="1" xfId="0" applyNumberFormat="1" applyFont="1" applyFill="1" applyBorder="1" applyAlignment="1">
      <alignment horizontal="left" wrapText="1"/>
    </xf>
    <xf numFmtId="0" fontId="14" fillId="2" borderId="1" xfId="9" applyFont="1" applyBorder="1" applyAlignment="1" applyProtection="1">
      <alignment horizontal="left"/>
    </xf>
    <xf numFmtId="0" fontId="8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/>
    </xf>
    <xf numFmtId="167" fontId="9" fillId="2" borderId="1" xfId="1" applyNumberFormat="1" applyFont="1" applyFill="1" applyBorder="1" applyAlignment="1" applyProtection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6" fillId="0" borderId="8" xfId="0" applyFont="1" applyBorder="1" applyAlignment="1">
      <alignment vertical="center" wrapText="1"/>
    </xf>
    <xf numFmtId="0" fontId="13" fillId="0" borderId="9" xfId="0" applyFont="1" applyBorder="1" applyAlignment="1">
      <alignment horizontal="center" vertical="center" wrapText="1"/>
    </xf>
    <xf numFmtId="0" fontId="2" fillId="0" borderId="11" xfId="7" applyBorder="1" applyAlignment="1">
      <alignment horizontal="center"/>
    </xf>
    <xf numFmtId="0" fontId="2" fillId="0" borderId="12" xfId="7" applyBorder="1" applyAlignment="1">
      <alignment horizontal="center"/>
    </xf>
    <xf numFmtId="0" fontId="2" fillId="0" borderId="12" xfId="7" applyBorder="1" applyAlignment="1">
      <alignment horizontal="center" wrapText="1"/>
    </xf>
    <xf numFmtId="0" fontId="2" fillId="0" borderId="13" xfId="7" applyBorder="1"/>
    <xf numFmtId="0" fontId="2" fillId="0" borderId="14" xfId="7" applyBorder="1"/>
    <xf numFmtId="0" fontId="2" fillId="0" borderId="14" xfId="7" applyBorder="1" applyAlignment="1">
      <alignment horizontal="left"/>
    </xf>
    <xf numFmtId="168" fontId="17" fillId="2" borderId="14" xfId="7" applyNumberFormat="1" applyFont="1" applyFill="1" applyBorder="1" applyAlignment="1">
      <alignment horizontal="center"/>
    </xf>
    <xf numFmtId="0" fontId="2" fillId="0" borderId="14" xfId="7" applyBorder="1" applyAlignment="1">
      <alignment horizontal="left" wrapText="1"/>
    </xf>
    <xf numFmtId="0" fontId="2" fillId="0" borderId="15" xfId="7" applyBorder="1"/>
    <xf numFmtId="0" fontId="2" fillId="0" borderId="1" xfId="7" applyBorder="1"/>
    <xf numFmtId="0" fontId="2" fillId="0" borderId="1" xfId="7" applyBorder="1" applyAlignment="1">
      <alignment horizontal="left"/>
    </xf>
    <xf numFmtId="168" fontId="17" fillId="2" borderId="1" xfId="7" applyNumberFormat="1" applyFont="1" applyFill="1" applyBorder="1" applyAlignment="1">
      <alignment horizontal="center"/>
    </xf>
    <xf numFmtId="1" fontId="2" fillId="0" borderId="1" xfId="7" applyNumberFormat="1" applyBorder="1" applyAlignment="1">
      <alignment horizontal="left"/>
    </xf>
    <xf numFmtId="49" fontId="2" fillId="0" borderId="1" xfId="7" applyNumberFormat="1" applyBorder="1" applyAlignment="1">
      <alignment horizontal="left"/>
    </xf>
    <xf numFmtId="0" fontId="2" fillId="0" borderId="16" xfId="7" applyBorder="1"/>
    <xf numFmtId="0" fontId="2" fillId="0" borderId="17" xfId="7" applyBorder="1"/>
    <xf numFmtId="49" fontId="2" fillId="0" borderId="17" xfId="7" applyNumberFormat="1" applyBorder="1" applyAlignment="1">
      <alignment horizontal="left"/>
    </xf>
    <xf numFmtId="168" fontId="17" fillId="2" borderId="17" xfId="7" applyNumberFormat="1" applyFont="1" applyFill="1" applyBorder="1" applyAlignment="1">
      <alignment horizontal="center"/>
    </xf>
    <xf numFmtId="0" fontId="18" fillId="0" borderId="18" xfId="0" applyFont="1" applyBorder="1"/>
    <xf numFmtId="0" fontId="0" fillId="0" borderId="19" xfId="0" applyBorder="1"/>
    <xf numFmtId="0" fontId="0" fillId="0" borderId="20" xfId="0" applyBorder="1"/>
    <xf numFmtId="169" fontId="0" fillId="0" borderId="21" xfId="0" applyNumberFormat="1" applyBorder="1"/>
    <xf numFmtId="0" fontId="18" fillId="0" borderId="22" xfId="0" applyFont="1" applyBorder="1"/>
    <xf numFmtId="169" fontId="18" fillId="0" borderId="23" xfId="0" applyNumberFormat="1" applyFont="1" applyBorder="1"/>
    <xf numFmtId="166" fontId="19" fillId="0" borderId="0" xfId="1" applyBorder="1" applyProtection="1"/>
    <xf numFmtId="0" fontId="20" fillId="6" borderId="24" xfId="0" applyFont="1" applyFill="1" applyBorder="1" applyAlignment="1">
      <alignment wrapText="1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170" fontId="19" fillId="0" borderId="24" xfId="1" applyNumberFormat="1" applyBorder="1"/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166" fontId="0" fillId="0" borderId="0" xfId="1" applyFont="1" applyBorder="1" applyProtection="1"/>
    <xf numFmtId="0" fontId="21" fillId="0" borderId="0" xfId="0" applyFont="1"/>
    <xf numFmtId="0" fontId="0" fillId="0" borderId="0" xfId="0" applyFill="1"/>
    <xf numFmtId="0" fontId="21" fillId="0" borderId="0" xfId="0" applyFont="1" applyFill="1"/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</cellXfs>
  <cellStyles count="10">
    <cellStyle name="Excel Built-in Accent6" xfId="9" xr:uid="{00000000-0005-0000-0000-00000D000000}"/>
    <cellStyle name="Komma 2" xfId="2" xr:uid="{00000000-0005-0000-0000-000006000000}"/>
    <cellStyle name="Normal 2" xfId="3" xr:uid="{00000000-0005-0000-0000-000007000000}"/>
    <cellStyle name="Prozent 2" xfId="4" xr:uid="{00000000-0005-0000-0000-000008000000}"/>
    <cellStyle name="Standard" xfId="0" builtinId="0"/>
    <cellStyle name="Standard 2" xfId="5" xr:uid="{00000000-0005-0000-0000-000009000000}"/>
    <cellStyle name="Standard 2 2" xfId="6" xr:uid="{00000000-0005-0000-0000-00000A000000}"/>
    <cellStyle name="Standard 3" xfId="7" xr:uid="{00000000-0005-0000-0000-00000B000000}"/>
    <cellStyle name="Währung" xfId="1" builtinId="4"/>
    <cellStyle name="Währung 2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5B3D7"/>
      <rgbColor rgb="FFFF99CC"/>
      <rgbColor rgb="FFCC99FF"/>
      <rgbColor rgb="FFFAC090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13</xdr:row>
      <xdr:rowOff>9525</xdr:rowOff>
    </xdr:from>
    <xdr:to>
      <xdr:col>8</xdr:col>
      <xdr:colOff>142875</xdr:colOff>
      <xdr:row>39</xdr:row>
      <xdr:rowOff>180975</xdr:rowOff>
    </xdr:to>
    <xdr:pic>
      <xdr:nvPicPr>
        <xdr:cNvPr id="4" name="Bild 3">
          <a:extLst>
            <a:ext uri="{FF2B5EF4-FFF2-40B4-BE49-F238E27FC236}">
              <a16:creationId xmlns:a16="http://schemas.microsoft.com/office/drawing/2014/main" id="{6E3C5FEE-7318-8BB4-B097-110C1D3D3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2962275"/>
          <a:ext cx="6362700" cy="5124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8"/>
  <sheetViews>
    <sheetView tabSelected="1" topLeftCell="A66" zoomScale="90" zoomScaleNormal="90" workbookViewId="0">
      <selection activeCell="B84" sqref="B84"/>
    </sheetView>
  </sheetViews>
  <sheetFormatPr baseColWidth="10" defaultColWidth="10.4609375" defaultRowHeight="15.5"/>
  <cols>
    <col min="1" max="1" width="20.765625" customWidth="1"/>
    <col min="2" max="2" width="61.765625" style="1" customWidth="1"/>
    <col min="3" max="3" width="5.765625" customWidth="1"/>
    <col min="4" max="4" width="8.765625" customWidth="1"/>
    <col min="5" max="5" width="21.15234375" style="2" customWidth="1"/>
    <col min="6" max="6" width="11.69140625" customWidth="1"/>
  </cols>
  <sheetData>
    <row r="1" spans="1:6" ht="23.5">
      <c r="A1" s="3"/>
      <c r="B1" s="4"/>
      <c r="C1" s="5"/>
      <c r="D1" s="5"/>
      <c r="E1" s="6"/>
    </row>
    <row r="2" spans="1:6">
      <c r="A2" s="3"/>
      <c r="B2" s="4"/>
      <c r="C2" s="3"/>
      <c r="D2" s="3"/>
      <c r="E2" s="7"/>
    </row>
    <row r="3" spans="1:6">
      <c r="A3" s="3"/>
      <c r="B3" s="4"/>
      <c r="C3" s="3"/>
      <c r="D3" s="3"/>
      <c r="E3" s="7"/>
    </row>
    <row r="4" spans="1:6">
      <c r="A4" s="8"/>
      <c r="B4" s="9" t="s">
        <v>96</v>
      </c>
      <c r="C4" s="10" t="s">
        <v>97</v>
      </c>
      <c r="D4" s="10" t="s">
        <v>98</v>
      </c>
      <c r="E4" s="11" t="s">
        <v>99</v>
      </c>
    </row>
    <row r="5" spans="1:6">
      <c r="A5" s="12"/>
      <c r="B5" s="13"/>
      <c r="C5" s="14"/>
      <c r="D5" s="14"/>
      <c r="E5" s="15"/>
    </row>
    <row r="6" spans="1:6">
      <c r="A6" s="8" t="s">
        <v>94</v>
      </c>
      <c r="B6" s="9"/>
      <c r="C6" s="8"/>
      <c r="D6" s="8"/>
      <c r="E6" s="16"/>
      <c r="F6" s="82" t="s">
        <v>133</v>
      </c>
    </row>
    <row r="7" spans="1:6">
      <c r="A7" s="12"/>
      <c r="B7" s="17" t="s">
        <v>93</v>
      </c>
      <c r="C7" s="14">
        <v>1</v>
      </c>
      <c r="D7" s="14" t="s">
        <v>0</v>
      </c>
      <c r="E7" s="15">
        <v>40000</v>
      </c>
    </row>
    <row r="8" spans="1:6">
      <c r="A8" s="12"/>
      <c r="B8" s="17" t="s">
        <v>92</v>
      </c>
      <c r="C8" s="14">
        <v>1</v>
      </c>
      <c r="D8" s="14" t="s">
        <v>0</v>
      </c>
      <c r="E8" s="15">
        <v>10000</v>
      </c>
    </row>
    <row r="9" spans="1:6">
      <c r="A9" s="14"/>
      <c r="B9" s="17"/>
      <c r="C9" s="14"/>
      <c r="D9" s="14"/>
      <c r="E9" s="15"/>
    </row>
    <row r="10" spans="1:6">
      <c r="A10" s="18" t="s">
        <v>95</v>
      </c>
      <c r="B10" s="19"/>
      <c r="C10" s="18"/>
      <c r="D10" s="18"/>
      <c r="E10" s="20"/>
    </row>
    <row r="11" spans="1:6">
      <c r="A11" s="12"/>
      <c r="B11" s="13"/>
      <c r="C11" s="14"/>
      <c r="D11" s="14"/>
      <c r="E11" s="15"/>
    </row>
    <row r="12" spans="1:6">
      <c r="A12" s="21" t="s">
        <v>100</v>
      </c>
      <c r="B12" s="22"/>
      <c r="C12" s="10"/>
      <c r="D12" s="10"/>
      <c r="E12" s="23"/>
    </row>
    <row r="13" spans="1:6">
      <c r="A13" s="12"/>
      <c r="B13" s="17" t="s">
        <v>102</v>
      </c>
      <c r="C13" s="14">
        <v>1</v>
      </c>
      <c r="D13" s="14" t="s">
        <v>0</v>
      </c>
      <c r="E13" s="15">
        <v>30000</v>
      </c>
    </row>
    <row r="14" spans="1:6">
      <c r="A14" s="12"/>
      <c r="B14" s="17" t="s">
        <v>103</v>
      </c>
      <c r="C14" s="14">
        <v>1</v>
      </c>
      <c r="D14" s="14" t="s">
        <v>0</v>
      </c>
      <c r="E14" s="15">
        <v>12000</v>
      </c>
    </row>
    <row r="15" spans="1:6">
      <c r="A15" s="12"/>
      <c r="B15" s="17" t="s">
        <v>104</v>
      </c>
      <c r="C15" s="14">
        <v>1</v>
      </c>
      <c r="D15" s="14" t="s">
        <v>0</v>
      </c>
      <c r="E15" s="15">
        <v>12500</v>
      </c>
    </row>
    <row r="16" spans="1:6">
      <c r="A16" s="12"/>
      <c r="B16" s="17" t="s">
        <v>105</v>
      </c>
      <c r="C16" s="14">
        <v>1</v>
      </c>
      <c r="D16" s="14" t="s">
        <v>0</v>
      </c>
      <c r="E16" s="15">
        <v>3750</v>
      </c>
    </row>
    <row r="17" spans="1:6">
      <c r="A17" s="12"/>
      <c r="B17" s="17" t="s">
        <v>106</v>
      </c>
      <c r="C17" s="14">
        <v>1</v>
      </c>
      <c r="D17" s="14" t="s">
        <v>0</v>
      </c>
      <c r="E17" s="15">
        <v>7000</v>
      </c>
    </row>
    <row r="18" spans="1:6">
      <c r="A18" s="12"/>
      <c r="B18" s="17" t="s">
        <v>107</v>
      </c>
      <c r="C18" s="14">
        <v>1</v>
      </c>
      <c r="D18" s="14" t="s">
        <v>0</v>
      </c>
      <c r="E18" s="15">
        <v>7000</v>
      </c>
    </row>
    <row r="19" spans="1:6" ht="31">
      <c r="A19" s="12"/>
      <c r="B19" s="17" t="s">
        <v>108</v>
      </c>
      <c r="C19" s="14">
        <v>1</v>
      </c>
      <c r="D19" s="14" t="s">
        <v>0</v>
      </c>
      <c r="E19" s="15">
        <v>5000</v>
      </c>
    </row>
    <row r="20" spans="1:6" ht="31">
      <c r="A20" s="12"/>
      <c r="B20" s="17" t="s">
        <v>101</v>
      </c>
      <c r="C20" s="14">
        <v>1</v>
      </c>
      <c r="D20" s="14" t="s">
        <v>115</v>
      </c>
      <c r="E20" s="15" t="s">
        <v>109</v>
      </c>
    </row>
    <row r="21" spans="1:6" ht="31">
      <c r="A21" s="12"/>
      <c r="B21" s="17" t="s">
        <v>110</v>
      </c>
      <c r="C21" s="14">
        <v>1</v>
      </c>
      <c r="D21" s="14" t="s">
        <v>115</v>
      </c>
      <c r="E21" s="15">
        <v>5000</v>
      </c>
    </row>
    <row r="22" spans="1:6">
      <c r="A22" s="12"/>
      <c r="B22" s="17" t="s">
        <v>111</v>
      </c>
      <c r="C22" s="14">
        <v>1</v>
      </c>
      <c r="D22" s="14" t="s">
        <v>0</v>
      </c>
      <c r="E22" s="15">
        <v>2000</v>
      </c>
    </row>
    <row r="23" spans="1:6">
      <c r="A23" s="12"/>
      <c r="B23" s="17" t="s">
        <v>113</v>
      </c>
      <c r="C23" s="14">
        <v>1</v>
      </c>
      <c r="D23" s="14" t="s">
        <v>0</v>
      </c>
      <c r="E23" s="15">
        <v>4000</v>
      </c>
    </row>
    <row r="24" spans="1:6">
      <c r="A24" s="12"/>
      <c r="B24" s="17" t="s">
        <v>112</v>
      </c>
      <c r="C24" s="14">
        <v>1</v>
      </c>
      <c r="D24" s="14" t="s">
        <v>0</v>
      </c>
      <c r="E24" s="15">
        <v>3000</v>
      </c>
    </row>
    <row r="25" spans="1:6">
      <c r="A25" s="12"/>
      <c r="B25" s="17" t="s">
        <v>114</v>
      </c>
      <c r="C25" s="14">
        <v>1</v>
      </c>
      <c r="D25" s="14" t="s">
        <v>0</v>
      </c>
      <c r="E25" s="15">
        <v>2500</v>
      </c>
    </row>
    <row r="26" spans="1:6">
      <c r="A26" s="12"/>
      <c r="B26" s="17"/>
      <c r="C26" s="14"/>
      <c r="D26" s="14"/>
      <c r="E26" s="15"/>
    </row>
    <row r="27" spans="1:6">
      <c r="A27" s="18" t="s">
        <v>116</v>
      </c>
      <c r="B27" s="19"/>
      <c r="C27" s="18"/>
      <c r="D27" s="18"/>
      <c r="E27" s="20"/>
    </row>
    <row r="28" spans="1:6">
      <c r="A28" s="14"/>
      <c r="B28" s="17"/>
      <c r="C28" s="14"/>
      <c r="D28" s="14"/>
      <c r="E28" s="15"/>
    </row>
    <row r="29" spans="1:6">
      <c r="A29" s="21" t="s">
        <v>117</v>
      </c>
      <c r="B29" s="22"/>
      <c r="C29" s="10"/>
      <c r="D29" s="10"/>
      <c r="E29" s="23"/>
    </row>
    <row r="30" spans="1:6">
      <c r="A30" s="12"/>
      <c r="B30" s="24" t="s">
        <v>118</v>
      </c>
      <c r="C30" s="25">
        <v>1</v>
      </c>
      <c r="D30" s="25" t="s">
        <v>115</v>
      </c>
      <c r="E30" s="26" t="s">
        <v>120</v>
      </c>
      <c r="F30" s="82" t="s">
        <v>134</v>
      </c>
    </row>
    <row r="31" spans="1:6">
      <c r="A31" s="12"/>
      <c r="B31" s="24" t="s">
        <v>119</v>
      </c>
      <c r="C31" s="25">
        <v>1</v>
      </c>
      <c r="D31" s="25" t="s">
        <v>0</v>
      </c>
      <c r="E31" s="26">
        <v>15500</v>
      </c>
    </row>
    <row r="32" spans="1:6">
      <c r="A32" s="12"/>
      <c r="B32" s="24" t="s">
        <v>121</v>
      </c>
      <c r="C32" s="25">
        <v>1</v>
      </c>
      <c r="D32" s="25" t="s">
        <v>0</v>
      </c>
      <c r="E32" s="26">
        <v>3500</v>
      </c>
    </row>
    <row r="33" spans="1:6">
      <c r="A33" s="12"/>
      <c r="B33" s="24"/>
      <c r="C33" s="25"/>
      <c r="D33" s="25"/>
      <c r="E33" s="26"/>
    </row>
    <row r="34" spans="1:6">
      <c r="A34" s="12"/>
      <c r="B34" s="24"/>
      <c r="C34" s="25"/>
      <c r="D34" s="25"/>
      <c r="E34" s="26"/>
    </row>
    <row r="35" spans="1:6" ht="31">
      <c r="A35" s="12"/>
      <c r="B35" s="17" t="s">
        <v>122</v>
      </c>
      <c r="C35" s="27">
        <v>1</v>
      </c>
      <c r="D35" s="27" t="s">
        <v>0</v>
      </c>
      <c r="E35" s="15">
        <v>54000</v>
      </c>
    </row>
    <row r="36" spans="1:6">
      <c r="A36" s="12"/>
      <c r="B36" s="17" t="s">
        <v>123</v>
      </c>
      <c r="C36" s="25">
        <v>1</v>
      </c>
      <c r="D36" s="25" t="s">
        <v>0</v>
      </c>
      <c r="E36" s="26">
        <v>5000</v>
      </c>
    </row>
    <row r="37" spans="1:6">
      <c r="A37" s="12"/>
      <c r="B37" s="28"/>
      <c r="C37" s="29"/>
      <c r="D37" s="29"/>
      <c r="E37" s="26"/>
    </row>
    <row r="38" spans="1:6">
      <c r="A38" s="18" t="s">
        <v>124</v>
      </c>
      <c r="B38" s="19"/>
      <c r="C38" s="18"/>
      <c r="D38" s="18"/>
      <c r="E38" s="20"/>
    </row>
    <row r="39" spans="1:6">
      <c r="A39" s="12"/>
      <c r="B39" s="28"/>
      <c r="C39" s="29"/>
      <c r="D39" s="29"/>
      <c r="E39" s="26"/>
    </row>
    <row r="40" spans="1:6">
      <c r="A40" s="21" t="s">
        <v>125</v>
      </c>
      <c r="B40" s="22"/>
      <c r="C40" s="10"/>
      <c r="D40" s="10"/>
      <c r="E40" s="23"/>
    </row>
    <row r="41" spans="1:6">
      <c r="A41" s="12"/>
      <c r="B41" s="17" t="s">
        <v>127</v>
      </c>
      <c r="C41" s="14">
        <v>1</v>
      </c>
      <c r="D41" s="14" t="s">
        <v>0</v>
      </c>
      <c r="E41" s="15">
        <v>2000</v>
      </c>
    </row>
    <row r="42" spans="1:6" ht="46.5">
      <c r="A42" s="12"/>
      <c r="B42" s="17" t="s">
        <v>128</v>
      </c>
      <c r="C42" s="14">
        <v>1</v>
      </c>
      <c r="D42" s="14" t="s">
        <v>0</v>
      </c>
      <c r="E42" s="15" t="s">
        <v>132</v>
      </c>
    </row>
    <row r="43" spans="1:6">
      <c r="A43" s="12"/>
      <c r="B43" s="17" t="s">
        <v>129</v>
      </c>
      <c r="C43" s="14">
        <v>1</v>
      </c>
      <c r="D43" s="14" t="s">
        <v>0</v>
      </c>
      <c r="E43" s="15" t="s">
        <v>131</v>
      </c>
      <c r="F43" s="83"/>
    </row>
    <row r="44" spans="1:6">
      <c r="A44" s="12"/>
      <c r="B44" s="17" t="s">
        <v>130</v>
      </c>
      <c r="C44" s="14">
        <v>1</v>
      </c>
      <c r="D44" s="14" t="s">
        <v>115</v>
      </c>
      <c r="E44" s="15">
        <v>1000</v>
      </c>
      <c r="F44" s="84" t="s">
        <v>240</v>
      </c>
    </row>
    <row r="45" spans="1:6">
      <c r="A45" s="18" t="s">
        <v>126</v>
      </c>
      <c r="B45" s="19"/>
      <c r="C45" s="18"/>
      <c r="D45" s="18"/>
      <c r="E45" s="20"/>
    </row>
    <row r="46" spans="1:6">
      <c r="A46" s="12"/>
      <c r="B46" s="17"/>
      <c r="C46" s="14"/>
      <c r="D46" s="14"/>
      <c r="E46" s="15"/>
    </row>
    <row r="47" spans="1:6">
      <c r="A47" s="21" t="s">
        <v>135</v>
      </c>
      <c r="B47" s="22"/>
      <c r="C47" s="10"/>
      <c r="D47" s="10"/>
      <c r="E47" s="23"/>
    </row>
    <row r="48" spans="1:6" ht="31">
      <c r="A48" s="12"/>
      <c r="B48" s="17" t="s">
        <v>136</v>
      </c>
      <c r="C48" s="14">
        <v>1</v>
      </c>
      <c r="D48" s="14" t="s">
        <v>0</v>
      </c>
      <c r="E48" s="15" t="s">
        <v>141</v>
      </c>
    </row>
    <row r="49" spans="1:5" ht="31">
      <c r="A49" s="12"/>
      <c r="B49" s="17" t="s">
        <v>137</v>
      </c>
      <c r="C49" s="14">
        <v>1</v>
      </c>
      <c r="D49" s="14" t="s">
        <v>0</v>
      </c>
      <c r="E49" s="15" t="s">
        <v>143</v>
      </c>
    </row>
    <row r="50" spans="1:5">
      <c r="A50" s="12"/>
      <c r="B50" s="17" t="s">
        <v>138</v>
      </c>
      <c r="C50" s="14">
        <v>1</v>
      </c>
      <c r="D50" s="14" t="s">
        <v>0</v>
      </c>
      <c r="E50" s="15" t="s">
        <v>142</v>
      </c>
    </row>
    <row r="51" spans="1:5" ht="31">
      <c r="A51" s="12"/>
      <c r="B51" s="17" t="s">
        <v>139</v>
      </c>
      <c r="C51" s="14">
        <v>1</v>
      </c>
      <c r="D51" s="14" t="s">
        <v>0</v>
      </c>
      <c r="E51" s="15" t="s">
        <v>144</v>
      </c>
    </row>
    <row r="52" spans="1:5">
      <c r="A52" s="18" t="s">
        <v>140</v>
      </c>
      <c r="B52" s="19"/>
      <c r="C52" s="18"/>
      <c r="D52" s="18"/>
      <c r="E52" s="20"/>
    </row>
    <row r="53" spans="1:5">
      <c r="A53" s="12"/>
      <c r="B53" s="17"/>
      <c r="C53" s="14"/>
      <c r="D53" s="14"/>
      <c r="E53" s="15"/>
    </row>
    <row r="54" spans="1:5">
      <c r="A54" s="21" t="s">
        <v>145</v>
      </c>
      <c r="B54" s="22"/>
      <c r="C54" s="10"/>
      <c r="D54" s="10"/>
      <c r="E54" s="23"/>
    </row>
    <row r="55" spans="1:5">
      <c r="A55" s="12" t="s">
        <v>146</v>
      </c>
      <c r="B55" s="17" t="s">
        <v>147</v>
      </c>
      <c r="C55" s="14">
        <v>1</v>
      </c>
      <c r="D55" s="14" t="s">
        <v>115</v>
      </c>
      <c r="E55" s="14" t="s">
        <v>148</v>
      </c>
    </row>
    <row r="56" spans="1:5" ht="31">
      <c r="A56" s="12"/>
      <c r="B56" s="17" t="s">
        <v>149</v>
      </c>
      <c r="C56" s="14">
        <v>1</v>
      </c>
      <c r="D56" s="14" t="s">
        <v>115</v>
      </c>
      <c r="E56" s="15">
        <v>14500</v>
      </c>
    </row>
    <row r="57" spans="1:5" ht="31">
      <c r="A57" s="12"/>
      <c r="B57" s="17" t="s">
        <v>150</v>
      </c>
      <c r="C57" s="14">
        <v>1</v>
      </c>
      <c r="D57" s="14" t="s">
        <v>115</v>
      </c>
      <c r="E57" s="15">
        <v>28000</v>
      </c>
    </row>
    <row r="58" spans="1:5" ht="31">
      <c r="A58" s="12"/>
      <c r="B58" s="17" t="s">
        <v>151</v>
      </c>
      <c r="C58" s="14">
        <v>1</v>
      </c>
      <c r="D58" s="14" t="s">
        <v>115</v>
      </c>
      <c r="E58" s="15" t="s">
        <v>152</v>
      </c>
    </row>
    <row r="59" spans="1:5" ht="124">
      <c r="A59" s="12"/>
      <c r="B59" s="17" t="s">
        <v>153</v>
      </c>
      <c r="C59" s="14">
        <v>1</v>
      </c>
      <c r="D59" s="14" t="s">
        <v>115</v>
      </c>
      <c r="E59" s="15">
        <v>9120</v>
      </c>
    </row>
    <row r="60" spans="1:5" ht="62">
      <c r="A60" s="12"/>
      <c r="B60" s="17" t="s">
        <v>154</v>
      </c>
      <c r="C60" s="14">
        <v>1</v>
      </c>
      <c r="D60" s="14" t="s">
        <v>115</v>
      </c>
      <c r="E60" s="15" t="s">
        <v>2</v>
      </c>
    </row>
    <row r="61" spans="1:5" ht="31">
      <c r="A61" s="12"/>
      <c r="B61" s="17" t="s">
        <v>155</v>
      </c>
      <c r="C61" s="14">
        <v>1</v>
      </c>
      <c r="D61" s="14" t="s">
        <v>115</v>
      </c>
      <c r="E61" s="15" t="s">
        <v>2</v>
      </c>
    </row>
    <row r="62" spans="1:5" ht="139.5">
      <c r="A62" s="12"/>
      <c r="B62" s="17" t="s">
        <v>157</v>
      </c>
      <c r="C62" s="14">
        <v>1</v>
      </c>
      <c r="D62" s="14" t="s">
        <v>158</v>
      </c>
      <c r="E62" s="15">
        <v>1500</v>
      </c>
    </row>
    <row r="63" spans="1:5">
      <c r="A63" s="12"/>
      <c r="B63" s="17" t="s">
        <v>159</v>
      </c>
      <c r="C63" s="14">
        <v>1</v>
      </c>
      <c r="D63" s="14" t="s">
        <v>115</v>
      </c>
      <c r="E63" s="15">
        <v>50</v>
      </c>
    </row>
    <row r="64" spans="1:5">
      <c r="A64" s="12"/>
      <c r="B64" s="17" t="s">
        <v>160</v>
      </c>
      <c r="C64" s="14">
        <v>1</v>
      </c>
      <c r="D64" s="14" t="s">
        <v>115</v>
      </c>
      <c r="E64" s="15">
        <v>8000</v>
      </c>
    </row>
    <row r="65" spans="1:5" ht="31">
      <c r="A65" s="12"/>
      <c r="B65" s="17" t="s">
        <v>161</v>
      </c>
      <c r="C65" s="14">
        <v>1</v>
      </c>
      <c r="D65" s="14" t="s">
        <v>115</v>
      </c>
      <c r="E65" s="15">
        <v>700</v>
      </c>
    </row>
    <row r="66" spans="1:5" ht="31">
      <c r="A66" s="12"/>
      <c r="B66" s="17" t="s">
        <v>162</v>
      </c>
      <c r="C66" s="14">
        <v>1</v>
      </c>
      <c r="D66" s="14" t="s">
        <v>115</v>
      </c>
      <c r="E66" s="15">
        <v>25000</v>
      </c>
    </row>
    <row r="67" spans="1:5" ht="31">
      <c r="A67" s="12"/>
      <c r="B67" s="17" t="s">
        <v>163</v>
      </c>
      <c r="C67" s="14">
        <v>1</v>
      </c>
      <c r="D67" s="14" t="s">
        <v>115</v>
      </c>
      <c r="E67" s="15">
        <v>4000</v>
      </c>
    </row>
    <row r="68" spans="1:5">
      <c r="A68" s="12"/>
      <c r="B68" s="17" t="s">
        <v>164</v>
      </c>
      <c r="C68" s="14">
        <v>1</v>
      </c>
      <c r="D68" s="14" t="s">
        <v>115</v>
      </c>
      <c r="E68" s="15">
        <v>2000</v>
      </c>
    </row>
    <row r="69" spans="1:5" ht="54" customHeight="1">
      <c r="A69" s="12"/>
      <c r="B69" s="17" t="s">
        <v>165</v>
      </c>
      <c r="C69" s="14">
        <v>1</v>
      </c>
      <c r="D69" s="14" t="s">
        <v>115</v>
      </c>
      <c r="E69" s="15" t="s">
        <v>166</v>
      </c>
    </row>
    <row r="70" spans="1:5">
      <c r="A70" s="12"/>
      <c r="B70" s="17" t="s">
        <v>167</v>
      </c>
      <c r="C70" s="14">
        <v>1</v>
      </c>
      <c r="D70" s="14" t="s">
        <v>156</v>
      </c>
      <c r="E70" s="15">
        <v>30700</v>
      </c>
    </row>
    <row r="71" spans="1:5" ht="46.5">
      <c r="A71" s="12"/>
      <c r="B71" s="17" t="s">
        <v>241</v>
      </c>
      <c r="C71" s="14">
        <v>1</v>
      </c>
      <c r="D71" s="14" t="s">
        <v>168</v>
      </c>
      <c r="E71" s="15">
        <v>1000</v>
      </c>
    </row>
    <row r="72" spans="1:5" ht="31">
      <c r="A72" s="12"/>
      <c r="B72" s="17" t="s">
        <v>243</v>
      </c>
      <c r="C72" s="14">
        <v>1</v>
      </c>
      <c r="D72" s="14" t="s">
        <v>169</v>
      </c>
      <c r="E72" s="15" t="s">
        <v>3</v>
      </c>
    </row>
    <row r="73" spans="1:5" ht="31">
      <c r="A73" s="12"/>
      <c r="B73" s="17" t="s">
        <v>242</v>
      </c>
      <c r="C73" s="14">
        <v>1</v>
      </c>
      <c r="D73" s="14" t="s">
        <v>169</v>
      </c>
      <c r="E73" s="15">
        <v>2000</v>
      </c>
    </row>
    <row r="74" spans="1:5">
      <c r="A74" s="12"/>
      <c r="B74" s="17" t="s">
        <v>174</v>
      </c>
      <c r="C74" s="14">
        <v>1</v>
      </c>
      <c r="D74" s="14" t="s">
        <v>170</v>
      </c>
      <c r="E74" s="15" t="s">
        <v>3</v>
      </c>
    </row>
    <row r="75" spans="1:5">
      <c r="A75" s="12"/>
      <c r="B75" s="17" t="s">
        <v>4</v>
      </c>
      <c r="C75" s="14">
        <v>1</v>
      </c>
      <c r="D75" s="14" t="s">
        <v>156</v>
      </c>
      <c r="E75" s="15">
        <v>5000</v>
      </c>
    </row>
    <row r="76" spans="1:5">
      <c r="A76" s="12"/>
      <c r="B76" s="17" t="s">
        <v>5</v>
      </c>
      <c r="C76" s="14">
        <v>1</v>
      </c>
      <c r="D76" s="14" t="s">
        <v>115</v>
      </c>
      <c r="E76" s="15" t="s">
        <v>3</v>
      </c>
    </row>
    <row r="77" spans="1:5">
      <c r="A77" s="12"/>
      <c r="B77" s="17" t="s">
        <v>6</v>
      </c>
      <c r="C77" s="14">
        <v>1</v>
      </c>
      <c r="D77" s="14" t="s">
        <v>115</v>
      </c>
      <c r="E77" s="15">
        <v>3000</v>
      </c>
    </row>
    <row r="78" spans="1:5">
      <c r="A78" s="12"/>
      <c r="B78" s="17" t="s">
        <v>7</v>
      </c>
      <c r="C78" s="14">
        <v>1</v>
      </c>
      <c r="D78" s="14" t="s">
        <v>115</v>
      </c>
      <c r="E78" s="15" t="s">
        <v>175</v>
      </c>
    </row>
    <row r="79" spans="1:5">
      <c r="A79" s="12"/>
      <c r="B79" s="17" t="s">
        <v>173</v>
      </c>
      <c r="C79" s="14"/>
      <c r="D79" s="14" t="s">
        <v>115</v>
      </c>
      <c r="E79" s="15" t="s">
        <v>209</v>
      </c>
    </row>
    <row r="80" spans="1:5">
      <c r="A80" s="12"/>
      <c r="B80" s="17" t="s">
        <v>8</v>
      </c>
      <c r="C80" s="14">
        <v>1</v>
      </c>
      <c r="D80" s="14" t="s">
        <v>115</v>
      </c>
      <c r="E80" s="15" t="s">
        <v>3</v>
      </c>
    </row>
    <row r="81" spans="1:5">
      <c r="A81" s="12"/>
      <c r="B81" s="17" t="s">
        <v>172</v>
      </c>
      <c r="C81" s="14">
        <v>1</v>
      </c>
      <c r="D81" s="14" t="s">
        <v>115</v>
      </c>
      <c r="E81" s="15">
        <v>50000</v>
      </c>
    </row>
    <row r="82" spans="1:5">
      <c r="A82" s="12"/>
      <c r="B82" s="17" t="s">
        <v>9</v>
      </c>
      <c r="C82" s="14">
        <v>1</v>
      </c>
      <c r="D82" s="14" t="s">
        <v>115</v>
      </c>
      <c r="E82" s="15" t="s">
        <v>2</v>
      </c>
    </row>
    <row r="83" spans="1:5">
      <c r="A83" s="12"/>
      <c r="B83" s="17" t="s">
        <v>10</v>
      </c>
      <c r="C83" s="14">
        <v>1</v>
      </c>
      <c r="D83" s="14" t="s">
        <v>115</v>
      </c>
      <c r="E83" s="15" t="s">
        <v>2</v>
      </c>
    </row>
    <row r="84" spans="1:5">
      <c r="A84" s="12"/>
      <c r="B84" s="17"/>
      <c r="C84" s="14"/>
      <c r="D84" s="14"/>
      <c r="E84" s="15"/>
    </row>
    <row r="85" spans="1:5">
      <c r="A85" s="12"/>
      <c r="B85" s="17" t="s">
        <v>176</v>
      </c>
      <c r="C85" s="14">
        <v>1</v>
      </c>
      <c r="D85" s="14" t="s">
        <v>171</v>
      </c>
      <c r="E85" s="15">
        <v>750</v>
      </c>
    </row>
    <row r="86" spans="1:5">
      <c r="A86" s="12" t="s">
        <v>125</v>
      </c>
      <c r="B86" s="17" t="s">
        <v>177</v>
      </c>
      <c r="C86" s="14">
        <v>1</v>
      </c>
      <c r="D86" s="14" t="s">
        <v>0</v>
      </c>
      <c r="E86" s="15" t="s">
        <v>3</v>
      </c>
    </row>
    <row r="87" spans="1:5">
      <c r="A87" s="12"/>
      <c r="B87" s="17"/>
      <c r="C87" s="14"/>
      <c r="D87" s="14"/>
      <c r="E87" s="15"/>
    </row>
    <row r="88" spans="1:5" ht="31">
      <c r="A88" s="12"/>
      <c r="B88" s="17" t="s">
        <v>11</v>
      </c>
      <c r="C88" s="14">
        <v>1</v>
      </c>
      <c r="D88" s="14" t="s">
        <v>0</v>
      </c>
      <c r="E88" s="15" t="s">
        <v>238</v>
      </c>
    </row>
    <row r="89" spans="1:5">
      <c r="A89" s="12"/>
      <c r="B89" s="17" t="s">
        <v>12</v>
      </c>
      <c r="C89" s="14">
        <v>1</v>
      </c>
      <c r="D89" s="14" t="s">
        <v>0</v>
      </c>
      <c r="E89" s="15">
        <v>7500</v>
      </c>
    </row>
    <row r="90" spans="1:5">
      <c r="A90" s="12"/>
      <c r="B90" s="17"/>
      <c r="C90" s="14"/>
      <c r="D90" s="14"/>
      <c r="E90" s="15"/>
    </row>
    <row r="91" spans="1:5">
      <c r="A91" s="12"/>
      <c r="B91" s="17"/>
      <c r="C91" s="14"/>
      <c r="D91" s="14"/>
      <c r="E91" s="15"/>
    </row>
    <row r="92" spans="1:5" ht="31">
      <c r="A92" s="12"/>
      <c r="B92" s="17" t="s">
        <v>181</v>
      </c>
      <c r="C92" s="14">
        <v>1</v>
      </c>
      <c r="D92" s="14" t="s">
        <v>0</v>
      </c>
      <c r="E92" s="15" t="s">
        <v>178</v>
      </c>
    </row>
    <row r="93" spans="1:5" ht="31">
      <c r="A93" s="12"/>
      <c r="B93" s="17" t="s">
        <v>180</v>
      </c>
      <c r="C93" s="14">
        <v>1</v>
      </c>
      <c r="D93" s="14" t="s">
        <v>0</v>
      </c>
      <c r="E93" s="15">
        <v>15000</v>
      </c>
    </row>
    <row r="94" spans="1:5" ht="31">
      <c r="A94" s="12"/>
      <c r="B94" s="17" t="s">
        <v>179</v>
      </c>
      <c r="C94" s="14">
        <v>1</v>
      </c>
      <c r="D94" s="14" t="s">
        <v>0</v>
      </c>
      <c r="E94" s="15" t="s">
        <v>184</v>
      </c>
    </row>
    <row r="95" spans="1:5" ht="31">
      <c r="A95" s="12"/>
      <c r="B95" s="17" t="s">
        <v>182</v>
      </c>
      <c r="C95" s="14">
        <v>1</v>
      </c>
      <c r="D95" s="14" t="s">
        <v>0</v>
      </c>
      <c r="E95" s="15">
        <v>5000</v>
      </c>
    </row>
    <row r="96" spans="1:5">
      <c r="A96" s="12"/>
      <c r="B96" s="17" t="s">
        <v>183</v>
      </c>
      <c r="C96" s="14"/>
      <c r="D96" s="14"/>
      <c r="E96" s="15">
        <v>300000</v>
      </c>
    </row>
    <row r="97" spans="1:5" ht="31.5" customHeight="1">
      <c r="A97" s="12" t="s">
        <v>186</v>
      </c>
      <c r="B97" s="17" t="s">
        <v>185</v>
      </c>
      <c r="C97" s="14">
        <v>1000</v>
      </c>
      <c r="D97" s="14" t="s">
        <v>13</v>
      </c>
      <c r="E97" s="15" t="s">
        <v>14</v>
      </c>
    </row>
    <row r="98" spans="1:5">
      <c r="A98" s="12"/>
      <c r="B98" s="17" t="s">
        <v>188</v>
      </c>
      <c r="C98" s="14">
        <v>1</v>
      </c>
      <c r="D98" s="14" t="s">
        <v>115</v>
      </c>
      <c r="E98" s="15">
        <v>100</v>
      </c>
    </row>
    <row r="99" spans="1:5" ht="31">
      <c r="A99" s="12"/>
      <c r="B99" s="17" t="s">
        <v>187</v>
      </c>
      <c r="C99" s="14">
        <v>1</v>
      </c>
      <c r="D99" s="14" t="s">
        <v>115</v>
      </c>
      <c r="E99" s="15">
        <v>150000</v>
      </c>
    </row>
    <row r="100" spans="1:5">
      <c r="A100" s="12"/>
      <c r="B100" s="17" t="s">
        <v>189</v>
      </c>
      <c r="C100" s="14">
        <v>1</v>
      </c>
      <c r="D100" s="14" t="s">
        <v>13</v>
      </c>
      <c r="E100" s="15">
        <v>35</v>
      </c>
    </row>
    <row r="101" spans="1:5">
      <c r="A101" s="12"/>
      <c r="B101" s="17" t="s">
        <v>191</v>
      </c>
      <c r="C101" s="14">
        <v>1</v>
      </c>
      <c r="D101" s="14" t="s">
        <v>13</v>
      </c>
      <c r="E101" s="15">
        <v>27</v>
      </c>
    </row>
    <row r="102" spans="1:5">
      <c r="A102" s="12"/>
      <c r="B102" s="17" t="s">
        <v>190</v>
      </c>
      <c r="C102" s="14">
        <v>1</v>
      </c>
      <c r="D102" s="14" t="s">
        <v>13</v>
      </c>
      <c r="E102" s="15">
        <v>21</v>
      </c>
    </row>
    <row r="103" spans="1:5">
      <c r="A103" s="12"/>
      <c r="B103" s="17" t="s">
        <v>192</v>
      </c>
      <c r="C103" s="14">
        <v>1</v>
      </c>
      <c r="D103" s="14" t="s">
        <v>13</v>
      </c>
      <c r="E103" s="15">
        <v>223</v>
      </c>
    </row>
    <row r="104" spans="1:5">
      <c r="A104" s="12"/>
      <c r="B104" s="17"/>
      <c r="C104" s="14"/>
      <c r="D104" s="14"/>
      <c r="E104" s="15"/>
    </row>
    <row r="105" spans="1:5">
      <c r="A105" s="12"/>
      <c r="B105" s="17" t="s">
        <v>193</v>
      </c>
      <c r="C105" s="14">
        <v>1</v>
      </c>
      <c r="D105" s="14" t="s">
        <v>13</v>
      </c>
      <c r="E105" s="15">
        <v>6.5</v>
      </c>
    </row>
    <row r="106" spans="1:5" ht="31">
      <c r="A106" s="12"/>
      <c r="B106" s="17" t="s">
        <v>194</v>
      </c>
      <c r="C106" s="14"/>
      <c r="D106" s="14" t="s">
        <v>13</v>
      </c>
      <c r="E106" s="15" t="s">
        <v>15</v>
      </c>
    </row>
    <row r="107" spans="1:5" ht="31">
      <c r="A107" s="12"/>
      <c r="B107" s="17" t="s">
        <v>195</v>
      </c>
      <c r="C107" s="14">
        <v>1</v>
      </c>
      <c r="D107" s="14" t="s">
        <v>0</v>
      </c>
      <c r="E107" s="15">
        <v>500</v>
      </c>
    </row>
    <row r="108" spans="1:5" ht="42.75" customHeight="1">
      <c r="A108" s="12"/>
      <c r="B108" s="17" t="s">
        <v>196</v>
      </c>
      <c r="C108" s="14">
        <v>1</v>
      </c>
      <c r="D108" s="14" t="s">
        <v>13</v>
      </c>
      <c r="E108" s="15">
        <v>350</v>
      </c>
    </row>
    <row r="109" spans="1:5" ht="31">
      <c r="A109" s="12"/>
      <c r="B109" s="17" t="s">
        <v>197</v>
      </c>
      <c r="C109" s="14">
        <v>1</v>
      </c>
      <c r="D109" s="14" t="s">
        <v>0</v>
      </c>
      <c r="E109" s="15">
        <v>0</v>
      </c>
    </row>
    <row r="110" spans="1:5">
      <c r="A110" s="12"/>
      <c r="B110" s="17" t="s">
        <v>198</v>
      </c>
      <c r="C110" s="14">
        <v>1</v>
      </c>
      <c r="D110" s="14" t="s">
        <v>0</v>
      </c>
      <c r="E110" s="15" t="s">
        <v>16</v>
      </c>
    </row>
    <row r="111" spans="1:5">
      <c r="A111" s="18" t="s">
        <v>199</v>
      </c>
      <c r="B111" s="30"/>
      <c r="C111" s="31"/>
      <c r="D111" s="31"/>
      <c r="E111" s="32"/>
    </row>
    <row r="112" spans="1:5">
      <c r="A112" s="12"/>
      <c r="B112" s="13"/>
      <c r="C112" s="12"/>
      <c r="D112" s="12"/>
      <c r="E112" s="33"/>
    </row>
    <row r="113" spans="1:5">
      <c r="A113" s="21" t="s">
        <v>200</v>
      </c>
      <c r="B113" s="22"/>
      <c r="C113" s="10"/>
      <c r="D113" s="10"/>
      <c r="E113" s="23"/>
    </row>
    <row r="114" spans="1:5">
      <c r="A114" s="12"/>
      <c r="B114" s="17"/>
      <c r="C114" s="14"/>
      <c r="D114" s="14"/>
      <c r="E114" s="15"/>
    </row>
    <row r="115" spans="1:5">
      <c r="A115" s="12"/>
      <c r="B115" s="17" t="s">
        <v>201</v>
      </c>
      <c r="C115" s="14"/>
      <c r="D115" s="14"/>
      <c r="E115" s="15"/>
    </row>
    <row r="116" spans="1:5">
      <c r="A116" s="12"/>
      <c r="B116" s="17" t="s">
        <v>212</v>
      </c>
      <c r="C116" s="14">
        <v>1</v>
      </c>
      <c r="D116" s="14" t="s">
        <v>115</v>
      </c>
      <c r="E116" s="15" t="s">
        <v>213</v>
      </c>
    </row>
    <row r="117" spans="1:5">
      <c r="A117" s="12"/>
      <c r="B117" s="17" t="s">
        <v>202</v>
      </c>
      <c r="C117" s="14"/>
      <c r="D117" s="14"/>
      <c r="E117" s="15"/>
    </row>
    <row r="118" spans="1:5">
      <c r="A118" s="12"/>
      <c r="B118" s="17" t="s">
        <v>203</v>
      </c>
      <c r="C118" s="14">
        <v>1</v>
      </c>
      <c r="D118" s="14" t="s">
        <v>115</v>
      </c>
      <c r="E118" s="15" t="s">
        <v>208</v>
      </c>
    </row>
    <row r="119" spans="1:5">
      <c r="A119" s="12"/>
      <c r="B119" s="17" t="s">
        <v>204</v>
      </c>
      <c r="C119" s="14"/>
      <c r="D119" s="14"/>
      <c r="E119" s="15"/>
    </row>
    <row r="120" spans="1:5" ht="31">
      <c r="A120" s="12"/>
      <c r="B120" s="17" t="s">
        <v>211</v>
      </c>
      <c r="C120" s="14">
        <v>1</v>
      </c>
      <c r="D120" s="14" t="s">
        <v>115</v>
      </c>
      <c r="E120" s="15" t="s">
        <v>210</v>
      </c>
    </row>
    <row r="121" spans="1:5">
      <c r="A121" s="12"/>
      <c r="B121" s="17" t="s">
        <v>17</v>
      </c>
      <c r="C121" s="14"/>
      <c r="D121" s="14"/>
      <c r="E121" s="15"/>
    </row>
    <row r="122" spans="1:5">
      <c r="A122" s="12"/>
      <c r="B122" s="17" t="s">
        <v>18</v>
      </c>
      <c r="C122" s="14"/>
      <c r="D122" s="14"/>
      <c r="E122" s="15"/>
    </row>
    <row r="123" spans="1:5">
      <c r="A123" s="12"/>
      <c r="B123" s="17" t="s">
        <v>205</v>
      </c>
      <c r="C123" s="14">
        <v>1</v>
      </c>
      <c r="D123" s="14" t="s">
        <v>115</v>
      </c>
      <c r="E123" s="15">
        <v>2000</v>
      </c>
    </row>
    <row r="124" spans="1:5">
      <c r="A124" s="12"/>
      <c r="B124" s="17" t="s">
        <v>206</v>
      </c>
      <c r="C124" s="14">
        <v>1</v>
      </c>
      <c r="D124" s="14" t="s">
        <v>115</v>
      </c>
      <c r="E124" s="15">
        <v>5000</v>
      </c>
    </row>
    <row r="125" spans="1:5">
      <c r="A125" s="18" t="s">
        <v>207</v>
      </c>
      <c r="B125" s="30"/>
      <c r="C125" s="31"/>
      <c r="D125" s="31"/>
      <c r="E125" s="34"/>
    </row>
    <row r="126" spans="1:5">
      <c r="A126" s="12"/>
      <c r="B126" s="13"/>
      <c r="C126" s="14"/>
      <c r="D126" s="14"/>
      <c r="E126" s="15"/>
    </row>
    <row r="127" spans="1:5">
      <c r="A127" s="21" t="s">
        <v>215</v>
      </c>
      <c r="B127" s="22"/>
      <c r="C127" s="10"/>
      <c r="D127" s="10"/>
      <c r="E127" s="23"/>
    </row>
    <row r="128" spans="1:5" ht="46.5">
      <c r="A128" s="12"/>
      <c r="B128" s="17" t="s">
        <v>216</v>
      </c>
      <c r="C128" s="14"/>
      <c r="D128" s="14"/>
      <c r="E128" s="15" t="s">
        <v>217</v>
      </c>
    </row>
    <row r="129" spans="1:5" ht="31">
      <c r="A129" s="12"/>
      <c r="B129" s="17" t="s">
        <v>19</v>
      </c>
      <c r="C129" s="14">
        <v>1</v>
      </c>
      <c r="D129" s="14" t="s">
        <v>1</v>
      </c>
      <c r="E129" s="15" t="s">
        <v>20</v>
      </c>
    </row>
    <row r="130" spans="1:5" ht="31">
      <c r="A130" s="12"/>
      <c r="B130" s="17" t="s">
        <v>21</v>
      </c>
      <c r="C130" s="14">
        <v>1</v>
      </c>
      <c r="D130" s="14" t="s">
        <v>1</v>
      </c>
      <c r="E130" s="15" t="s">
        <v>22</v>
      </c>
    </row>
    <row r="131" spans="1:5">
      <c r="A131" s="12"/>
      <c r="B131" s="17" t="s">
        <v>23</v>
      </c>
      <c r="C131" s="14">
        <v>1</v>
      </c>
      <c r="D131" s="14" t="s">
        <v>1</v>
      </c>
      <c r="E131" s="15" t="s">
        <v>3</v>
      </c>
    </row>
    <row r="132" spans="1:5">
      <c r="A132" s="12"/>
      <c r="B132" s="17" t="s">
        <v>24</v>
      </c>
      <c r="C132" s="14">
        <v>1</v>
      </c>
      <c r="D132" s="14" t="s">
        <v>1</v>
      </c>
      <c r="E132" s="15" t="s">
        <v>3</v>
      </c>
    </row>
    <row r="133" spans="1:5">
      <c r="A133" s="12"/>
      <c r="B133" s="17" t="s">
        <v>25</v>
      </c>
      <c r="C133" s="14">
        <v>1</v>
      </c>
      <c r="D133" s="14" t="s">
        <v>1</v>
      </c>
      <c r="E133" s="15" t="s">
        <v>3</v>
      </c>
    </row>
    <row r="134" spans="1:5" ht="31">
      <c r="A134" s="12"/>
      <c r="B134" s="17" t="s">
        <v>26</v>
      </c>
      <c r="C134" s="14">
        <v>1</v>
      </c>
      <c r="D134" s="14" t="s">
        <v>1</v>
      </c>
      <c r="E134" s="15" t="s">
        <v>3</v>
      </c>
    </row>
    <row r="135" spans="1:5">
      <c r="A135" s="12"/>
      <c r="B135" s="17" t="s">
        <v>27</v>
      </c>
      <c r="C135" s="14">
        <v>1</v>
      </c>
      <c r="D135" s="14" t="s">
        <v>13</v>
      </c>
      <c r="E135" s="15" t="s">
        <v>3</v>
      </c>
    </row>
    <row r="136" spans="1:5">
      <c r="A136" s="12"/>
      <c r="B136" s="17" t="s">
        <v>28</v>
      </c>
      <c r="C136" s="14">
        <v>1</v>
      </c>
      <c r="D136" s="14" t="s">
        <v>1</v>
      </c>
      <c r="E136" s="15" t="s">
        <v>3</v>
      </c>
    </row>
    <row r="137" spans="1:5">
      <c r="A137" s="12"/>
      <c r="B137" s="17" t="s">
        <v>29</v>
      </c>
      <c r="C137" s="14">
        <v>1</v>
      </c>
      <c r="D137" s="14" t="s">
        <v>1</v>
      </c>
      <c r="E137" s="15" t="s">
        <v>3</v>
      </c>
    </row>
    <row r="138" spans="1:5">
      <c r="A138" s="12"/>
      <c r="B138" s="17" t="s">
        <v>30</v>
      </c>
      <c r="C138" s="14">
        <v>1</v>
      </c>
      <c r="D138" s="14" t="s">
        <v>1</v>
      </c>
      <c r="E138" s="15" t="s">
        <v>3</v>
      </c>
    </row>
    <row r="139" spans="1:5">
      <c r="A139" s="12"/>
      <c r="B139" s="17" t="s">
        <v>31</v>
      </c>
      <c r="C139" s="14">
        <v>1</v>
      </c>
      <c r="D139" s="14" t="s">
        <v>1</v>
      </c>
      <c r="E139" s="15" t="s">
        <v>3</v>
      </c>
    </row>
    <row r="140" spans="1:5">
      <c r="A140" s="12"/>
      <c r="B140" s="17" t="s">
        <v>32</v>
      </c>
      <c r="C140" s="14">
        <v>1</v>
      </c>
      <c r="D140" s="14" t="s">
        <v>1</v>
      </c>
      <c r="E140" s="15" t="s">
        <v>3</v>
      </c>
    </row>
    <row r="141" spans="1:5" ht="31">
      <c r="A141" s="12"/>
      <c r="B141" s="17" t="s">
        <v>33</v>
      </c>
      <c r="C141" s="14">
        <v>1</v>
      </c>
      <c r="D141" s="14" t="s">
        <v>1</v>
      </c>
      <c r="E141" s="15" t="s">
        <v>34</v>
      </c>
    </row>
    <row r="142" spans="1:5" ht="31">
      <c r="A142" s="12"/>
      <c r="B142" s="17" t="s">
        <v>35</v>
      </c>
      <c r="C142" s="14">
        <v>1</v>
      </c>
      <c r="D142" s="14" t="s">
        <v>1</v>
      </c>
      <c r="E142" s="15" t="s">
        <v>3</v>
      </c>
    </row>
    <row r="143" spans="1:5" ht="62">
      <c r="A143" s="12"/>
      <c r="B143" s="17" t="s">
        <v>36</v>
      </c>
      <c r="C143" s="14">
        <v>1</v>
      </c>
      <c r="D143" s="14" t="s">
        <v>1</v>
      </c>
      <c r="E143" s="15">
        <v>120</v>
      </c>
    </row>
    <row r="144" spans="1:5">
      <c r="A144" s="18" t="s">
        <v>37</v>
      </c>
      <c r="B144" s="30"/>
      <c r="C144" s="31"/>
      <c r="D144" s="31"/>
      <c r="E144" s="34"/>
    </row>
    <row r="145" spans="1:6">
      <c r="A145" s="35"/>
      <c r="B145" s="17"/>
      <c r="C145" s="35"/>
      <c r="D145" s="35"/>
      <c r="E145" s="36"/>
    </row>
    <row r="146" spans="1:6">
      <c r="A146" s="21" t="s">
        <v>214</v>
      </c>
      <c r="B146" s="22"/>
      <c r="C146" s="10"/>
      <c r="D146" s="10"/>
      <c r="E146" s="23"/>
      <c r="F146" s="82" t="s">
        <v>239</v>
      </c>
    </row>
    <row r="147" spans="1:6" ht="31">
      <c r="A147" s="12"/>
      <c r="B147" s="17" t="s">
        <v>38</v>
      </c>
      <c r="C147" s="14">
        <v>1</v>
      </c>
      <c r="D147" s="14" t="s">
        <v>1</v>
      </c>
      <c r="E147" s="15" t="s">
        <v>34</v>
      </c>
    </row>
    <row r="148" spans="1:6" ht="46.5">
      <c r="A148" s="12"/>
      <c r="B148" s="17" t="s">
        <v>39</v>
      </c>
      <c r="C148" s="14">
        <v>1</v>
      </c>
      <c r="D148" s="14" t="s">
        <v>1</v>
      </c>
      <c r="E148" s="15" t="s">
        <v>34</v>
      </c>
    </row>
    <row r="149" spans="1:6" ht="46.5">
      <c r="A149" s="12"/>
      <c r="B149" s="17" t="s">
        <v>40</v>
      </c>
      <c r="C149" s="14">
        <v>1</v>
      </c>
      <c r="D149" s="14" t="s">
        <v>1</v>
      </c>
      <c r="E149" s="15" t="s">
        <v>41</v>
      </c>
    </row>
    <row r="150" spans="1:6" ht="46.5">
      <c r="A150" s="12"/>
      <c r="B150" s="17" t="s">
        <v>42</v>
      </c>
      <c r="C150" s="14">
        <v>1</v>
      </c>
      <c r="D150" s="14" t="s">
        <v>1</v>
      </c>
      <c r="E150" s="15" t="s">
        <v>34</v>
      </c>
    </row>
    <row r="151" spans="1:6">
      <c r="A151" s="12"/>
      <c r="B151" s="17" t="s">
        <v>43</v>
      </c>
      <c r="C151" s="14">
        <v>1</v>
      </c>
      <c r="D151" s="14" t="s">
        <v>1</v>
      </c>
      <c r="E151" s="15" t="s">
        <v>41</v>
      </c>
    </row>
    <row r="152" spans="1:6" ht="77.5">
      <c r="A152" s="12"/>
      <c r="B152" s="17" t="s">
        <v>44</v>
      </c>
      <c r="C152" s="14">
        <v>1</v>
      </c>
      <c r="D152" s="14" t="s">
        <v>1</v>
      </c>
      <c r="E152" s="15" t="s">
        <v>41</v>
      </c>
    </row>
    <row r="153" spans="1:6" ht="62">
      <c r="A153" s="12"/>
      <c r="B153" s="17" t="s">
        <v>45</v>
      </c>
      <c r="C153" s="14">
        <v>1</v>
      </c>
      <c r="D153" s="14" t="s">
        <v>1</v>
      </c>
      <c r="E153" s="15" t="s">
        <v>41</v>
      </c>
    </row>
    <row r="154" spans="1:6" ht="46.5">
      <c r="A154" s="12"/>
      <c r="B154" s="17" t="s">
        <v>46</v>
      </c>
      <c r="C154" s="14">
        <v>1</v>
      </c>
      <c r="D154" s="14" t="s">
        <v>1</v>
      </c>
      <c r="E154" s="15" t="s">
        <v>41</v>
      </c>
    </row>
    <row r="155" spans="1:6" ht="31">
      <c r="A155" s="12"/>
      <c r="B155" s="17" t="s">
        <v>47</v>
      </c>
      <c r="C155" s="14">
        <v>1</v>
      </c>
      <c r="D155" s="14" t="s">
        <v>1</v>
      </c>
      <c r="E155" s="15" t="s">
        <v>34</v>
      </c>
    </row>
    <row r="156" spans="1:6">
      <c r="A156" s="18" t="s">
        <v>48</v>
      </c>
      <c r="B156" s="30"/>
      <c r="C156" s="31"/>
      <c r="D156" s="31"/>
      <c r="E156" s="34"/>
    </row>
    <row r="157" spans="1:6">
      <c r="A157" s="12"/>
      <c r="B157" s="37"/>
      <c r="C157" s="12"/>
      <c r="D157" s="12"/>
      <c r="E157" s="38"/>
    </row>
    <row r="158" spans="1:6">
      <c r="A158" s="39" t="s">
        <v>49</v>
      </c>
      <c r="B158" s="40"/>
      <c r="C158" s="41"/>
      <c r="D158" s="41"/>
      <c r="E158" s="42"/>
    </row>
  </sheetData>
  <pageMargins left="0.7" right="0.7" top="0.78749999999999998" bottom="0.78749999999999998" header="0.51180555555555496" footer="0.51180555555555496"/>
  <pageSetup paperSize="9" scale="47" firstPageNumber="0" orientation="portrait" horizontalDpi="300" verticalDpi="300" r:id="rId1"/>
  <rowBreaks count="1" manualBreakCount="1">
    <brk id="8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50"/>
  <sheetViews>
    <sheetView topLeftCell="A25" zoomScaleNormal="100" workbookViewId="0">
      <selection activeCell="B8" sqref="B8"/>
    </sheetView>
  </sheetViews>
  <sheetFormatPr baseColWidth="10" defaultColWidth="10.4609375" defaultRowHeight="15.5"/>
  <cols>
    <col min="3" max="3" width="13.53515625" customWidth="1"/>
    <col min="7" max="7" width="16.69140625" bestFit="1" customWidth="1"/>
  </cols>
  <sheetData>
    <row r="3" spans="2:9" ht="16" thickBot="1"/>
    <row r="4" spans="2:9" ht="45.75" customHeight="1" thickBot="1">
      <c r="B4" s="43" t="s">
        <v>218</v>
      </c>
      <c r="C4" s="44" t="s">
        <v>219</v>
      </c>
      <c r="D4" s="87" t="s">
        <v>220</v>
      </c>
      <c r="E4" s="87" t="s">
        <v>221</v>
      </c>
      <c r="F4" s="87" t="s">
        <v>222</v>
      </c>
      <c r="G4" s="76" t="s">
        <v>223</v>
      </c>
      <c r="H4" s="85" t="s">
        <v>224</v>
      </c>
      <c r="I4" s="86"/>
    </row>
    <row r="5" spans="2:9" ht="29" thickTop="1" thickBot="1">
      <c r="B5" s="45"/>
      <c r="C5" s="46"/>
      <c r="D5" s="87"/>
      <c r="E5" s="87"/>
      <c r="F5" s="87"/>
      <c r="G5" s="77"/>
      <c r="H5" s="80" t="s">
        <v>225</v>
      </c>
      <c r="I5" s="79" t="s">
        <v>226</v>
      </c>
    </row>
    <row r="6" spans="2:9" ht="16.5" thickTop="1" thickBot="1">
      <c r="B6" s="47" t="s">
        <v>50</v>
      </c>
      <c r="C6" s="48" t="s">
        <v>50</v>
      </c>
      <c r="D6" s="48" t="s">
        <v>50</v>
      </c>
      <c r="E6" s="48" t="s">
        <v>50</v>
      </c>
      <c r="F6" s="48" t="s">
        <v>50</v>
      </c>
      <c r="G6" s="48" t="s">
        <v>50</v>
      </c>
      <c r="H6" s="48"/>
      <c r="I6" s="48"/>
    </row>
    <row r="7" spans="2:9" ht="16" thickBot="1">
      <c r="B7" s="88" t="s">
        <v>227</v>
      </c>
      <c r="C7" s="88"/>
      <c r="D7" s="88"/>
      <c r="E7" s="88"/>
      <c r="F7" s="88"/>
      <c r="G7" s="88"/>
      <c r="H7" s="49"/>
      <c r="I7" s="49"/>
    </row>
    <row r="8" spans="2:9">
      <c r="B8" s="75" t="s">
        <v>51</v>
      </c>
      <c r="C8" s="75" t="s">
        <v>52</v>
      </c>
      <c r="D8" s="75">
        <v>82.5</v>
      </c>
      <c r="E8" s="75">
        <v>133.19999999999999</v>
      </c>
      <c r="F8" s="75">
        <v>4.8</v>
      </c>
      <c r="G8" s="78">
        <f>ROUNDUP(F8*750000+E8*10000+D8*7500,-5)</f>
        <v>5600000</v>
      </c>
      <c r="H8" s="75">
        <f>ROUNDUP(D8*5+F8*50+E8*3.5,-2)</f>
        <v>1200</v>
      </c>
      <c r="I8" s="75">
        <f>ROUNDUP((H8*0.12),-2)</f>
        <v>200</v>
      </c>
    </row>
    <row r="9" spans="2:9">
      <c r="B9" s="75" t="s">
        <v>51</v>
      </c>
      <c r="C9" s="75" t="s">
        <v>52</v>
      </c>
      <c r="D9" s="75">
        <v>110</v>
      </c>
      <c r="E9" s="75">
        <v>133.19999999999999</v>
      </c>
      <c r="F9" s="75">
        <v>4.8</v>
      </c>
      <c r="G9" s="78">
        <f t="shared" ref="G9:G50" si="0">ROUNDUP(F9*750000+E9*10000+D9*7500,-5)</f>
        <v>5800000</v>
      </c>
      <c r="H9" s="75">
        <f>ROUNDUP(D9*5+F9*50+E9*3.5,-2)</f>
        <v>1300</v>
      </c>
      <c r="I9" s="75">
        <f t="shared" ref="I9:I50" si="1">ROUNDUP((H9*0.12),-2)</f>
        <v>200</v>
      </c>
    </row>
    <row r="10" spans="2:9">
      <c r="B10" s="75" t="s">
        <v>51</v>
      </c>
      <c r="C10" s="75" t="s">
        <v>52</v>
      </c>
      <c r="D10" s="75">
        <v>125.4</v>
      </c>
      <c r="E10" s="75">
        <v>133.19999999999999</v>
      </c>
      <c r="F10" s="75">
        <v>4.8</v>
      </c>
      <c r="G10" s="78">
        <f t="shared" si="0"/>
        <v>5900000</v>
      </c>
      <c r="H10" s="75">
        <f t="shared" ref="H10:H36" si="2">ROUNDUP(D10*5+F10*50+E10*3.5,-2)</f>
        <v>1400</v>
      </c>
      <c r="I10" s="75">
        <f t="shared" si="1"/>
        <v>200</v>
      </c>
    </row>
    <row r="11" spans="2:9">
      <c r="B11" s="75" t="s">
        <v>53</v>
      </c>
      <c r="C11" s="75" t="s">
        <v>52</v>
      </c>
      <c r="D11" s="75">
        <v>164</v>
      </c>
      <c r="E11" s="75">
        <v>133.19999999999999</v>
      </c>
      <c r="F11" s="75">
        <v>4.8</v>
      </c>
      <c r="G11" s="78">
        <f t="shared" si="0"/>
        <v>6200000</v>
      </c>
      <c r="H11" s="75">
        <f t="shared" si="2"/>
        <v>1600</v>
      </c>
      <c r="I11" s="75">
        <f t="shared" si="1"/>
        <v>200</v>
      </c>
    </row>
    <row r="12" spans="2:9">
      <c r="B12" s="75" t="s">
        <v>51</v>
      </c>
      <c r="C12" s="75" t="s">
        <v>54</v>
      </c>
      <c r="D12" s="75">
        <v>104.7</v>
      </c>
      <c r="E12" s="75">
        <v>149.1</v>
      </c>
      <c r="F12" s="75">
        <v>5.7</v>
      </c>
      <c r="G12" s="78">
        <f t="shared" si="0"/>
        <v>6600000</v>
      </c>
      <c r="H12" s="75">
        <f t="shared" si="2"/>
        <v>1400</v>
      </c>
      <c r="I12" s="75">
        <f t="shared" si="1"/>
        <v>200</v>
      </c>
    </row>
    <row r="13" spans="2:9">
      <c r="B13" s="75" t="s">
        <v>51</v>
      </c>
      <c r="C13" s="75" t="s">
        <v>54</v>
      </c>
      <c r="D13" s="75">
        <v>125.4</v>
      </c>
      <c r="E13" s="75">
        <v>149.1</v>
      </c>
      <c r="F13" s="75">
        <v>5.7</v>
      </c>
      <c r="G13" s="78">
        <f t="shared" si="0"/>
        <v>6800000</v>
      </c>
      <c r="H13" s="75">
        <f t="shared" si="2"/>
        <v>1500</v>
      </c>
      <c r="I13" s="75">
        <f t="shared" si="1"/>
        <v>200</v>
      </c>
    </row>
    <row r="14" spans="2:9">
      <c r="B14" s="75" t="s">
        <v>51</v>
      </c>
      <c r="C14" s="75" t="s">
        <v>54</v>
      </c>
      <c r="D14" s="75">
        <v>164</v>
      </c>
      <c r="E14" s="75">
        <v>149.1</v>
      </c>
      <c r="F14" s="75">
        <v>5.7</v>
      </c>
      <c r="G14" s="78">
        <f t="shared" si="0"/>
        <v>7000000</v>
      </c>
      <c r="H14" s="75">
        <f t="shared" si="2"/>
        <v>1700</v>
      </c>
      <c r="I14" s="75">
        <f t="shared" si="1"/>
        <v>300</v>
      </c>
    </row>
    <row r="15" spans="2:9">
      <c r="B15" s="75" t="s">
        <v>51</v>
      </c>
      <c r="C15" s="75" t="s">
        <v>55</v>
      </c>
      <c r="D15" s="75">
        <v>118</v>
      </c>
      <c r="E15" s="75">
        <v>163</v>
      </c>
      <c r="F15" s="75">
        <v>5.7</v>
      </c>
      <c r="G15" s="78">
        <f t="shared" si="0"/>
        <v>6800000</v>
      </c>
      <c r="H15" s="75">
        <f t="shared" si="2"/>
        <v>1500</v>
      </c>
      <c r="I15" s="75">
        <f t="shared" si="1"/>
        <v>200</v>
      </c>
    </row>
    <row r="16" spans="2:9">
      <c r="B16" s="75" t="s">
        <v>51</v>
      </c>
      <c r="C16" s="75" t="s">
        <v>55</v>
      </c>
      <c r="D16" s="75">
        <v>164</v>
      </c>
      <c r="E16" s="75">
        <v>163</v>
      </c>
      <c r="F16" s="75">
        <v>5.7</v>
      </c>
      <c r="G16" s="78">
        <f t="shared" si="0"/>
        <v>7200000</v>
      </c>
      <c r="H16" s="75">
        <f t="shared" si="2"/>
        <v>1700</v>
      </c>
      <c r="I16" s="75">
        <f t="shared" si="1"/>
        <v>300</v>
      </c>
    </row>
    <row r="17" spans="2:9">
      <c r="B17" s="75" t="s">
        <v>51</v>
      </c>
      <c r="C17" s="75" t="s">
        <v>55</v>
      </c>
      <c r="D17" s="75">
        <v>118</v>
      </c>
      <c r="E17" s="75">
        <v>163</v>
      </c>
      <c r="F17" s="75">
        <v>7</v>
      </c>
      <c r="G17" s="78">
        <f t="shared" si="0"/>
        <v>7800000</v>
      </c>
      <c r="H17" s="75">
        <f t="shared" si="2"/>
        <v>1600</v>
      </c>
      <c r="I17" s="75">
        <f t="shared" si="1"/>
        <v>200</v>
      </c>
    </row>
    <row r="18" spans="2:9">
      <c r="B18" s="75" t="s">
        <v>51</v>
      </c>
      <c r="C18" s="75" t="s">
        <v>55</v>
      </c>
      <c r="D18" s="75">
        <v>164</v>
      </c>
      <c r="E18" s="75">
        <v>163</v>
      </c>
      <c r="F18" s="75">
        <v>7</v>
      </c>
      <c r="G18" s="78">
        <f t="shared" si="0"/>
        <v>8200000</v>
      </c>
      <c r="H18" s="75">
        <f t="shared" si="2"/>
        <v>1800</v>
      </c>
      <c r="I18" s="75">
        <f t="shared" si="1"/>
        <v>300</v>
      </c>
    </row>
    <row r="19" spans="2:9">
      <c r="B19" s="75" t="s">
        <v>51</v>
      </c>
      <c r="C19" s="75" t="s">
        <v>56</v>
      </c>
      <c r="D19" s="75">
        <v>179</v>
      </c>
      <c r="E19" s="75">
        <v>175</v>
      </c>
      <c r="F19" s="75">
        <v>6.8</v>
      </c>
      <c r="G19" s="78">
        <f t="shared" si="0"/>
        <v>8200000</v>
      </c>
      <c r="H19" s="75">
        <f t="shared" si="2"/>
        <v>1900</v>
      </c>
      <c r="I19" s="75">
        <f t="shared" si="1"/>
        <v>300</v>
      </c>
    </row>
    <row r="20" spans="2:9">
      <c r="B20" s="75" t="s">
        <v>57</v>
      </c>
      <c r="C20" s="75" t="s">
        <v>58</v>
      </c>
      <c r="D20" s="75">
        <v>105</v>
      </c>
      <c r="E20" s="75">
        <v>150</v>
      </c>
      <c r="F20" s="75">
        <v>5.6</v>
      </c>
      <c r="G20" s="78">
        <f t="shared" si="0"/>
        <v>6500000</v>
      </c>
      <c r="H20" s="75">
        <f t="shared" si="2"/>
        <v>1400</v>
      </c>
      <c r="I20" s="75">
        <f t="shared" si="1"/>
        <v>200</v>
      </c>
    </row>
    <row r="21" spans="2:9">
      <c r="B21" s="75" t="s">
        <v>57</v>
      </c>
      <c r="C21" s="75" t="s">
        <v>58</v>
      </c>
      <c r="D21" s="75">
        <v>125</v>
      </c>
      <c r="E21" s="75">
        <v>150</v>
      </c>
      <c r="F21" s="75">
        <v>5.6</v>
      </c>
      <c r="G21" s="78">
        <f t="shared" si="0"/>
        <v>6700000</v>
      </c>
      <c r="H21" s="75">
        <f t="shared" si="2"/>
        <v>1500</v>
      </c>
      <c r="I21" s="75">
        <f t="shared" si="1"/>
        <v>200</v>
      </c>
    </row>
    <row r="22" spans="2:9">
      <c r="B22" s="75" t="s">
        <v>57</v>
      </c>
      <c r="C22" s="75" t="s">
        <v>58</v>
      </c>
      <c r="D22" s="75">
        <v>148</v>
      </c>
      <c r="E22" s="75">
        <v>150</v>
      </c>
      <c r="F22" s="75">
        <v>5.6</v>
      </c>
      <c r="G22" s="78">
        <f t="shared" si="0"/>
        <v>6900000</v>
      </c>
      <c r="H22" s="75">
        <f t="shared" si="2"/>
        <v>1600</v>
      </c>
      <c r="I22" s="75">
        <f t="shared" si="1"/>
        <v>200</v>
      </c>
    </row>
    <row r="23" spans="2:9">
      <c r="B23" s="75" t="s">
        <v>57</v>
      </c>
      <c r="C23" s="75" t="s">
        <v>58</v>
      </c>
      <c r="D23" s="75">
        <v>169</v>
      </c>
      <c r="E23" s="75">
        <v>150</v>
      </c>
      <c r="F23" s="75">
        <v>5.6</v>
      </c>
      <c r="G23" s="78">
        <f t="shared" si="0"/>
        <v>7000000</v>
      </c>
      <c r="H23" s="75">
        <f t="shared" si="2"/>
        <v>1700</v>
      </c>
      <c r="I23" s="75">
        <f t="shared" si="1"/>
        <v>300</v>
      </c>
    </row>
    <row r="24" spans="2:9">
      <c r="B24" s="75" t="s">
        <v>57</v>
      </c>
      <c r="C24" s="75" t="s">
        <v>59</v>
      </c>
      <c r="D24" s="75">
        <v>119</v>
      </c>
      <c r="E24" s="75">
        <v>162</v>
      </c>
      <c r="F24" s="75">
        <v>5.6</v>
      </c>
      <c r="G24" s="78">
        <f t="shared" si="0"/>
        <v>6800000</v>
      </c>
      <c r="H24" s="75">
        <f t="shared" si="2"/>
        <v>1500</v>
      </c>
      <c r="I24" s="75">
        <f t="shared" si="1"/>
        <v>200</v>
      </c>
    </row>
    <row r="25" spans="2:9">
      <c r="B25" s="75" t="s">
        <v>57</v>
      </c>
      <c r="C25" s="75" t="s">
        <v>59</v>
      </c>
      <c r="D25" s="75">
        <v>148</v>
      </c>
      <c r="E25" s="75">
        <v>162</v>
      </c>
      <c r="F25" s="75">
        <v>5.6</v>
      </c>
      <c r="G25" s="78">
        <f t="shared" si="0"/>
        <v>7000000</v>
      </c>
      <c r="H25" s="75">
        <f t="shared" si="2"/>
        <v>1600</v>
      </c>
      <c r="I25" s="75">
        <f t="shared" si="1"/>
        <v>200</v>
      </c>
    </row>
    <row r="26" spans="2:9">
      <c r="B26" s="75" t="s">
        <v>57</v>
      </c>
      <c r="C26" s="75" t="s">
        <v>59</v>
      </c>
      <c r="D26" s="75">
        <v>169</v>
      </c>
      <c r="E26" s="75">
        <v>162</v>
      </c>
      <c r="F26" s="75">
        <v>5.6</v>
      </c>
      <c r="G26" s="78">
        <f t="shared" si="0"/>
        <v>7100000</v>
      </c>
      <c r="H26" s="75">
        <f t="shared" si="2"/>
        <v>1700</v>
      </c>
      <c r="I26" s="75">
        <f t="shared" si="1"/>
        <v>300</v>
      </c>
    </row>
    <row r="27" spans="2:9">
      <c r="B27" s="75" t="s">
        <v>57</v>
      </c>
      <c r="C27" s="75" t="s">
        <v>59</v>
      </c>
      <c r="D27" s="75">
        <v>119</v>
      </c>
      <c r="E27" s="75">
        <v>162</v>
      </c>
      <c r="F27" s="75">
        <v>6</v>
      </c>
      <c r="G27" s="78">
        <f t="shared" si="0"/>
        <v>7100000</v>
      </c>
      <c r="H27" s="75">
        <f t="shared" si="2"/>
        <v>1500</v>
      </c>
      <c r="I27" s="75">
        <f t="shared" si="1"/>
        <v>200</v>
      </c>
    </row>
    <row r="28" spans="2:9">
      <c r="B28" s="75" t="s">
        <v>57</v>
      </c>
      <c r="C28" s="75" t="s">
        <v>59</v>
      </c>
      <c r="D28" s="75">
        <v>169</v>
      </c>
      <c r="E28" s="75">
        <v>162</v>
      </c>
      <c r="F28" s="75">
        <v>6</v>
      </c>
      <c r="G28" s="78">
        <f t="shared" si="0"/>
        <v>7400000</v>
      </c>
      <c r="H28" s="75">
        <f t="shared" si="2"/>
        <v>1800</v>
      </c>
      <c r="I28" s="75">
        <f t="shared" si="1"/>
        <v>300</v>
      </c>
    </row>
    <row r="29" spans="2:9">
      <c r="B29" s="75" t="s">
        <v>57</v>
      </c>
      <c r="C29" s="75" t="s">
        <v>59</v>
      </c>
      <c r="D29" s="75">
        <v>119</v>
      </c>
      <c r="E29" s="75">
        <v>162</v>
      </c>
      <c r="F29" s="75">
        <v>6.2</v>
      </c>
      <c r="G29" s="78">
        <f t="shared" si="0"/>
        <v>7200000</v>
      </c>
      <c r="H29" s="75">
        <f t="shared" si="2"/>
        <v>1500</v>
      </c>
      <c r="I29" s="75">
        <f t="shared" si="1"/>
        <v>200</v>
      </c>
    </row>
    <row r="30" spans="2:9">
      <c r="B30" s="75" t="s">
        <v>57</v>
      </c>
      <c r="C30" s="75" t="s">
        <v>59</v>
      </c>
      <c r="D30" s="75">
        <v>148</v>
      </c>
      <c r="E30" s="75">
        <v>162</v>
      </c>
      <c r="F30" s="75">
        <v>6.2</v>
      </c>
      <c r="G30" s="78">
        <f t="shared" si="0"/>
        <v>7400000</v>
      </c>
      <c r="H30" s="75">
        <f t="shared" si="2"/>
        <v>1700</v>
      </c>
      <c r="I30" s="75">
        <f t="shared" si="1"/>
        <v>300</v>
      </c>
    </row>
    <row r="31" spans="2:9">
      <c r="B31" s="75" t="s">
        <v>57</v>
      </c>
      <c r="C31" s="75" t="s">
        <v>59</v>
      </c>
      <c r="D31" s="75">
        <v>169</v>
      </c>
      <c r="E31" s="75">
        <v>162</v>
      </c>
      <c r="F31" s="75">
        <v>6.2</v>
      </c>
      <c r="G31" s="78">
        <f t="shared" si="0"/>
        <v>7600000</v>
      </c>
      <c r="H31" s="75">
        <f t="shared" si="2"/>
        <v>1800</v>
      </c>
      <c r="I31" s="75">
        <f t="shared" si="1"/>
        <v>300</v>
      </c>
    </row>
    <row r="32" spans="2:9">
      <c r="B32" s="75" t="s">
        <v>57</v>
      </c>
      <c r="C32" s="75" t="s">
        <v>59</v>
      </c>
      <c r="D32" s="75">
        <v>119</v>
      </c>
      <c r="E32" s="75">
        <v>162</v>
      </c>
      <c r="F32" s="75">
        <v>7.2</v>
      </c>
      <c r="G32" s="78">
        <f t="shared" si="0"/>
        <v>8000000</v>
      </c>
      <c r="H32" s="75">
        <f t="shared" si="2"/>
        <v>1600</v>
      </c>
      <c r="I32" s="75">
        <f t="shared" si="1"/>
        <v>200</v>
      </c>
    </row>
    <row r="33" spans="2:9">
      <c r="B33" s="75" t="s">
        <v>60</v>
      </c>
      <c r="C33" s="75" t="s">
        <v>59</v>
      </c>
      <c r="D33" s="75">
        <v>169</v>
      </c>
      <c r="E33" s="75">
        <v>162</v>
      </c>
      <c r="F33" s="75">
        <v>7.2</v>
      </c>
      <c r="G33" s="78">
        <f t="shared" si="0"/>
        <v>8300000</v>
      </c>
      <c r="H33" s="75">
        <f t="shared" si="2"/>
        <v>1800</v>
      </c>
      <c r="I33" s="75">
        <f t="shared" si="1"/>
        <v>300</v>
      </c>
    </row>
    <row r="34" spans="2:9">
      <c r="B34" s="75" t="s">
        <v>57</v>
      </c>
      <c r="C34" s="75" t="s">
        <v>61</v>
      </c>
      <c r="D34" s="75">
        <v>164</v>
      </c>
      <c r="E34" s="75">
        <v>172</v>
      </c>
      <c r="F34" s="75">
        <v>7.2</v>
      </c>
      <c r="G34" s="78">
        <f t="shared" si="0"/>
        <v>8400000</v>
      </c>
      <c r="H34" s="75">
        <f t="shared" si="2"/>
        <v>1800</v>
      </c>
      <c r="I34" s="75">
        <f t="shared" si="1"/>
        <v>300</v>
      </c>
    </row>
    <row r="35" spans="2:9">
      <c r="B35" s="75" t="s">
        <v>57</v>
      </c>
      <c r="C35" s="75" t="s">
        <v>61</v>
      </c>
      <c r="D35" s="75">
        <v>175</v>
      </c>
      <c r="E35" s="75">
        <v>172</v>
      </c>
      <c r="F35" s="75">
        <v>7.2</v>
      </c>
      <c r="G35" s="78">
        <f t="shared" si="0"/>
        <v>8500000</v>
      </c>
      <c r="H35" s="75">
        <f t="shared" si="2"/>
        <v>1900</v>
      </c>
      <c r="I35" s="75">
        <f t="shared" si="1"/>
        <v>300</v>
      </c>
    </row>
    <row r="36" spans="2:9">
      <c r="B36" s="75" t="s">
        <v>57</v>
      </c>
      <c r="C36" s="75" t="s">
        <v>61</v>
      </c>
      <c r="D36" s="75">
        <v>199</v>
      </c>
      <c r="E36" s="75">
        <v>172</v>
      </c>
      <c r="F36" s="75">
        <v>7.2</v>
      </c>
      <c r="G36" s="78">
        <f t="shared" si="0"/>
        <v>8700000</v>
      </c>
      <c r="H36" s="75">
        <f t="shared" si="2"/>
        <v>2000</v>
      </c>
      <c r="I36" s="75">
        <f t="shared" si="1"/>
        <v>300</v>
      </c>
    </row>
    <row r="37" spans="2:9" ht="15" customHeight="1">
      <c r="B37" s="75" t="s">
        <v>62</v>
      </c>
      <c r="C37" s="75" t="s">
        <v>63</v>
      </c>
      <c r="D37" s="75">
        <v>81</v>
      </c>
      <c r="E37" s="75">
        <v>138</v>
      </c>
      <c r="F37" s="75">
        <v>4.26</v>
      </c>
      <c r="G37" s="78">
        <f t="shared" si="0"/>
        <v>5200000</v>
      </c>
      <c r="H37" s="75">
        <f t="shared" ref="H37:H50" si="3">ROUNDUP(D37*5+F37*50+E37*3.5,-2)</f>
        <v>1200</v>
      </c>
      <c r="I37" s="75">
        <f t="shared" si="1"/>
        <v>200</v>
      </c>
    </row>
    <row r="38" spans="2:9" ht="13.5" customHeight="1">
      <c r="B38" s="75" t="s">
        <v>62</v>
      </c>
      <c r="C38" s="75" t="s">
        <v>63</v>
      </c>
      <c r="D38" s="75">
        <v>111</v>
      </c>
      <c r="E38" s="75">
        <v>138</v>
      </c>
      <c r="F38" s="75">
        <v>4.26</v>
      </c>
      <c r="G38" s="78">
        <f t="shared" si="0"/>
        <v>5500000</v>
      </c>
      <c r="H38" s="75">
        <f t="shared" si="3"/>
        <v>1300</v>
      </c>
      <c r="I38" s="75">
        <f t="shared" si="1"/>
        <v>200</v>
      </c>
    </row>
    <row r="39" spans="2:9" ht="15.75" customHeight="1">
      <c r="B39" s="75" t="s">
        <v>62</v>
      </c>
      <c r="C39" s="75" t="s">
        <v>63</v>
      </c>
      <c r="D39" s="75">
        <v>131</v>
      </c>
      <c r="E39" s="75">
        <v>138</v>
      </c>
      <c r="F39" s="75">
        <v>4.26</v>
      </c>
      <c r="G39" s="78">
        <f t="shared" si="0"/>
        <v>5600000</v>
      </c>
      <c r="H39" s="75">
        <f t="shared" si="3"/>
        <v>1400</v>
      </c>
      <c r="I39" s="75">
        <f t="shared" si="1"/>
        <v>200</v>
      </c>
    </row>
    <row r="40" spans="2:9" ht="14.25" customHeight="1">
      <c r="B40" s="75" t="s">
        <v>62</v>
      </c>
      <c r="C40" s="75" t="s">
        <v>63</v>
      </c>
      <c r="D40" s="75">
        <v>160</v>
      </c>
      <c r="E40" s="75">
        <v>138</v>
      </c>
      <c r="F40" s="75">
        <v>4.26</v>
      </c>
      <c r="G40" s="78">
        <f t="shared" si="0"/>
        <v>5800000</v>
      </c>
      <c r="H40" s="75">
        <f t="shared" si="3"/>
        <v>1500</v>
      </c>
      <c r="I40" s="75">
        <f t="shared" si="1"/>
        <v>200</v>
      </c>
    </row>
    <row r="41" spans="2:9" ht="14.25" customHeight="1">
      <c r="B41" s="75" t="s">
        <v>62</v>
      </c>
      <c r="C41" s="75" t="s">
        <v>64</v>
      </c>
      <c r="D41" s="75">
        <v>99</v>
      </c>
      <c r="E41" s="75">
        <v>160</v>
      </c>
      <c r="F41" s="75">
        <v>5.56</v>
      </c>
      <c r="G41" s="78">
        <f t="shared" si="0"/>
        <v>6600000</v>
      </c>
      <c r="H41" s="75">
        <f t="shared" si="3"/>
        <v>1400</v>
      </c>
      <c r="I41" s="75">
        <f t="shared" si="1"/>
        <v>200</v>
      </c>
    </row>
    <row r="42" spans="2:9" ht="14.25" customHeight="1">
      <c r="B42" s="75" t="s">
        <v>62</v>
      </c>
      <c r="C42" s="75" t="s">
        <v>64</v>
      </c>
      <c r="D42" s="75">
        <v>120</v>
      </c>
      <c r="E42" s="75">
        <v>160</v>
      </c>
      <c r="F42" s="75">
        <v>5.56</v>
      </c>
      <c r="G42" s="78">
        <f t="shared" si="0"/>
        <v>6700000</v>
      </c>
      <c r="H42" s="75">
        <f t="shared" si="3"/>
        <v>1500</v>
      </c>
      <c r="I42" s="75">
        <f t="shared" si="1"/>
        <v>200</v>
      </c>
    </row>
    <row r="43" spans="2:9" ht="14.25" customHeight="1">
      <c r="B43" s="75" t="s">
        <v>62</v>
      </c>
      <c r="C43" s="75" t="s">
        <v>64</v>
      </c>
      <c r="D43" s="75">
        <v>166</v>
      </c>
      <c r="E43" s="75">
        <v>160</v>
      </c>
      <c r="F43" s="75">
        <v>5.56</v>
      </c>
      <c r="G43" s="78">
        <f t="shared" si="0"/>
        <v>7100000</v>
      </c>
      <c r="H43" s="75">
        <f t="shared" si="3"/>
        <v>1700</v>
      </c>
      <c r="I43" s="75">
        <f t="shared" si="1"/>
        <v>300</v>
      </c>
    </row>
    <row r="44" spans="2:9" ht="14.25" customHeight="1">
      <c r="B44" s="75" t="s">
        <v>62</v>
      </c>
      <c r="C44" s="75" t="s">
        <v>65</v>
      </c>
      <c r="D44" s="75">
        <v>99</v>
      </c>
      <c r="E44" s="75">
        <v>160</v>
      </c>
      <c r="F44" s="75">
        <v>5.56</v>
      </c>
      <c r="G44" s="78">
        <f t="shared" si="0"/>
        <v>6600000</v>
      </c>
      <c r="H44" s="75">
        <f t="shared" si="3"/>
        <v>1400</v>
      </c>
      <c r="I44" s="75">
        <f t="shared" si="1"/>
        <v>200</v>
      </c>
    </row>
    <row r="45" spans="2:9" ht="14.25" customHeight="1">
      <c r="B45" s="75" t="s">
        <v>62</v>
      </c>
      <c r="C45" s="75" t="s">
        <v>65</v>
      </c>
      <c r="D45" s="75">
        <v>120</v>
      </c>
      <c r="E45" s="75">
        <v>160</v>
      </c>
      <c r="F45" s="75">
        <v>5.56</v>
      </c>
      <c r="G45" s="78">
        <f t="shared" si="0"/>
        <v>6700000</v>
      </c>
      <c r="H45" s="75">
        <f t="shared" si="3"/>
        <v>1500</v>
      </c>
      <c r="I45" s="75">
        <f t="shared" si="1"/>
        <v>200</v>
      </c>
    </row>
    <row r="46" spans="2:9" ht="14.25" customHeight="1">
      <c r="B46" s="75" t="s">
        <v>62</v>
      </c>
      <c r="C46" s="75" t="s">
        <v>65</v>
      </c>
      <c r="D46" s="75">
        <v>160</v>
      </c>
      <c r="E46" s="75">
        <v>160</v>
      </c>
      <c r="F46" s="75">
        <v>5.56</v>
      </c>
      <c r="G46" s="78">
        <f t="shared" si="0"/>
        <v>7000000</v>
      </c>
      <c r="H46" s="75">
        <f t="shared" si="3"/>
        <v>1700</v>
      </c>
      <c r="I46" s="75">
        <f t="shared" si="1"/>
        <v>300</v>
      </c>
    </row>
    <row r="47" spans="2:9" ht="14.25" customHeight="1">
      <c r="B47" s="75" t="s">
        <v>62</v>
      </c>
      <c r="C47" s="75" t="s">
        <v>65</v>
      </c>
      <c r="D47" s="75">
        <v>166</v>
      </c>
      <c r="E47" s="75">
        <v>160</v>
      </c>
      <c r="F47" s="75">
        <v>5.56</v>
      </c>
      <c r="G47" s="78">
        <f t="shared" si="0"/>
        <v>7100000</v>
      </c>
      <c r="H47" s="75">
        <f t="shared" si="3"/>
        <v>1700</v>
      </c>
      <c r="I47" s="75">
        <f t="shared" si="1"/>
        <v>300</v>
      </c>
    </row>
    <row r="48" spans="2:9" ht="14.25" customHeight="1">
      <c r="B48" s="75" t="s">
        <v>66</v>
      </c>
      <c r="C48" s="75" t="s">
        <v>67</v>
      </c>
      <c r="D48" s="75">
        <v>112</v>
      </c>
      <c r="E48" s="75">
        <v>175</v>
      </c>
      <c r="F48" s="75">
        <v>6</v>
      </c>
      <c r="G48" s="78">
        <f t="shared" si="0"/>
        <v>7100000</v>
      </c>
      <c r="H48" s="75">
        <f t="shared" si="3"/>
        <v>1500</v>
      </c>
      <c r="I48" s="75">
        <f t="shared" si="1"/>
        <v>200</v>
      </c>
    </row>
    <row r="49" spans="2:9" ht="14.25" customHeight="1">
      <c r="B49" s="75" t="s">
        <v>66</v>
      </c>
      <c r="C49" s="75" t="s">
        <v>67</v>
      </c>
      <c r="D49" s="75">
        <v>132</v>
      </c>
      <c r="E49" s="75">
        <v>175</v>
      </c>
      <c r="F49" s="75">
        <v>6</v>
      </c>
      <c r="G49" s="78">
        <f t="shared" si="0"/>
        <v>7300000</v>
      </c>
      <c r="H49" s="75">
        <f t="shared" si="3"/>
        <v>1600</v>
      </c>
      <c r="I49" s="75">
        <f t="shared" si="1"/>
        <v>200</v>
      </c>
    </row>
    <row r="50" spans="2:9" ht="14.25" customHeight="1">
      <c r="B50" s="75" t="s">
        <v>66</v>
      </c>
      <c r="C50" s="75" t="s">
        <v>67</v>
      </c>
      <c r="D50" s="75">
        <v>162</v>
      </c>
      <c r="E50" s="75">
        <v>175</v>
      </c>
      <c r="F50" s="75">
        <v>6</v>
      </c>
      <c r="G50" s="78">
        <f t="shared" si="0"/>
        <v>7500000</v>
      </c>
      <c r="H50" s="75">
        <f t="shared" si="3"/>
        <v>1800</v>
      </c>
      <c r="I50" s="75">
        <f t="shared" si="1"/>
        <v>300</v>
      </c>
    </row>
  </sheetData>
  <mergeCells count="5">
    <mergeCell ref="H4:I4"/>
    <mergeCell ref="D4:D5"/>
    <mergeCell ref="E4:E5"/>
    <mergeCell ref="F4:F5"/>
    <mergeCell ref="B7:G7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12"/>
  <sheetViews>
    <sheetView zoomScaleNormal="100" workbookViewId="0">
      <selection activeCell="G45" sqref="G45"/>
    </sheetView>
  </sheetViews>
  <sheetFormatPr baseColWidth="10" defaultColWidth="10.4609375" defaultRowHeight="15.5"/>
  <sheetData>
    <row r="3" spans="2:8" ht="43.5">
      <c r="B3" s="50" t="s">
        <v>68</v>
      </c>
      <c r="C3" s="51" t="s">
        <v>69</v>
      </c>
      <c r="D3" s="51" t="s">
        <v>70</v>
      </c>
      <c r="E3" s="52" t="s">
        <v>71</v>
      </c>
      <c r="F3" s="51" t="s">
        <v>72</v>
      </c>
      <c r="G3" s="51" t="s">
        <v>73</v>
      </c>
      <c r="H3" s="52" t="s">
        <v>74</v>
      </c>
    </row>
    <row r="4" spans="2:8">
      <c r="B4" s="53" t="s">
        <v>75</v>
      </c>
      <c r="C4" s="54" t="s">
        <v>76</v>
      </c>
      <c r="D4" s="55" t="s">
        <v>77</v>
      </c>
      <c r="E4" s="56">
        <v>2250</v>
      </c>
      <c r="F4" s="55">
        <v>435</v>
      </c>
      <c r="G4" s="55">
        <v>283</v>
      </c>
      <c r="H4" s="57">
        <v>352</v>
      </c>
    </row>
    <row r="5" spans="2:8">
      <c r="B5" s="58" t="s">
        <v>75</v>
      </c>
      <c r="C5" s="59" t="s">
        <v>76</v>
      </c>
      <c r="D5" s="60" t="s">
        <v>78</v>
      </c>
      <c r="E5" s="61">
        <v>2500</v>
      </c>
      <c r="F5" s="62">
        <f>$F$4/150*185</f>
        <v>536.5</v>
      </c>
      <c r="G5" s="60">
        <v>283</v>
      </c>
      <c r="H5" s="60">
        <v>396</v>
      </c>
    </row>
    <row r="6" spans="2:8">
      <c r="B6" s="58" t="s">
        <v>75</v>
      </c>
      <c r="C6" s="59" t="s">
        <v>76</v>
      </c>
      <c r="D6" s="60" t="s">
        <v>79</v>
      </c>
      <c r="E6" s="61">
        <v>2590</v>
      </c>
      <c r="F6" s="60">
        <f>$F$4/150*240</f>
        <v>696</v>
      </c>
      <c r="G6" s="60">
        <v>283</v>
      </c>
      <c r="H6" s="60">
        <v>455</v>
      </c>
    </row>
    <row r="7" spans="2:8">
      <c r="B7" s="58" t="s">
        <v>75</v>
      </c>
      <c r="C7" s="59" t="s">
        <v>76</v>
      </c>
      <c r="D7" s="60" t="s">
        <v>80</v>
      </c>
      <c r="E7" s="61">
        <v>2950</v>
      </c>
      <c r="F7" s="60">
        <v>870</v>
      </c>
      <c r="G7" s="60">
        <v>283</v>
      </c>
      <c r="H7" s="60">
        <v>510</v>
      </c>
    </row>
    <row r="8" spans="2:8">
      <c r="B8" s="58" t="s">
        <v>75</v>
      </c>
      <c r="C8" s="59" t="s">
        <v>76</v>
      </c>
      <c r="D8" s="60" t="s">
        <v>81</v>
      </c>
      <c r="E8" s="61">
        <v>3290</v>
      </c>
      <c r="F8" s="60">
        <f>$F$4/150*400</f>
        <v>1160</v>
      </c>
      <c r="G8" s="60">
        <v>394</v>
      </c>
      <c r="H8" s="60">
        <v>564</v>
      </c>
    </row>
    <row r="9" spans="2:8">
      <c r="B9" s="58" t="s">
        <v>75</v>
      </c>
      <c r="C9" s="59" t="s">
        <v>76</v>
      </c>
      <c r="D9" s="60" t="s">
        <v>82</v>
      </c>
      <c r="E9" s="61">
        <v>3850</v>
      </c>
      <c r="F9" s="60">
        <f>$F$4/150*500</f>
        <v>1450</v>
      </c>
      <c r="G9" s="60">
        <v>394</v>
      </c>
      <c r="H9" s="60">
        <v>634</v>
      </c>
    </row>
    <row r="10" spans="2:8">
      <c r="B10" s="58" t="s">
        <v>75</v>
      </c>
      <c r="C10" s="59" t="s">
        <v>76</v>
      </c>
      <c r="D10" s="63" t="s">
        <v>83</v>
      </c>
      <c r="E10" s="61">
        <v>4415</v>
      </c>
      <c r="F10" s="63">
        <v>1827</v>
      </c>
      <c r="G10" s="63">
        <v>394</v>
      </c>
      <c r="H10" s="63" t="s">
        <v>84</v>
      </c>
    </row>
    <row r="11" spans="2:8">
      <c r="B11" s="58" t="s">
        <v>75</v>
      </c>
      <c r="C11" s="59" t="s">
        <v>76</v>
      </c>
      <c r="D11" s="63" t="s">
        <v>85</v>
      </c>
      <c r="E11" s="61">
        <v>5800</v>
      </c>
      <c r="F11" s="63">
        <f>$F$4/150*800</f>
        <v>2320</v>
      </c>
      <c r="G11" s="63">
        <v>394</v>
      </c>
      <c r="H11" s="63" t="s">
        <v>86</v>
      </c>
    </row>
    <row r="12" spans="2:8">
      <c r="B12" s="64" t="s">
        <v>75</v>
      </c>
      <c r="C12" s="65" t="s">
        <v>76</v>
      </c>
      <c r="D12" s="66" t="s">
        <v>87</v>
      </c>
      <c r="E12" s="67">
        <v>7300</v>
      </c>
      <c r="F12" s="66">
        <f>$F$4/150*1000</f>
        <v>2900</v>
      </c>
      <c r="G12" s="66">
        <v>394</v>
      </c>
      <c r="H12" s="66" t="s">
        <v>88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C12"/>
  <sheetViews>
    <sheetView zoomScaleNormal="100" workbookViewId="0">
      <selection activeCell="B13" sqref="B13"/>
    </sheetView>
  </sheetViews>
  <sheetFormatPr baseColWidth="10" defaultColWidth="10.4609375" defaultRowHeight="15.5"/>
  <cols>
    <col min="2" max="2" width="32.84375" customWidth="1"/>
  </cols>
  <sheetData>
    <row r="5" spans="2:3">
      <c r="B5" s="68" t="s">
        <v>89</v>
      </c>
      <c r="C5" s="69"/>
    </row>
    <row r="6" spans="2:3">
      <c r="B6" s="70" t="s">
        <v>228</v>
      </c>
      <c r="C6" s="71">
        <v>5.0000000000000001E-3</v>
      </c>
    </row>
    <row r="7" spans="2:3">
      <c r="B7" s="70" t="s">
        <v>229</v>
      </c>
      <c r="C7" s="71">
        <v>2E-3</v>
      </c>
    </row>
    <row r="8" spans="2:3">
      <c r="B8" s="70" t="s">
        <v>230</v>
      </c>
      <c r="C8" s="71">
        <v>3.0000000000000001E-3</v>
      </c>
    </row>
    <row r="9" spans="2:3">
      <c r="B9" s="70" t="s">
        <v>231</v>
      </c>
      <c r="C9" s="71">
        <v>2E-3</v>
      </c>
    </row>
    <row r="10" spans="2:3">
      <c r="B10" s="70" t="s">
        <v>232</v>
      </c>
      <c r="C10" s="71">
        <v>2E-3</v>
      </c>
    </row>
    <row r="11" spans="2:3">
      <c r="B11" s="70" t="s">
        <v>125</v>
      </c>
      <c r="C11" s="71">
        <v>2E-3</v>
      </c>
    </row>
    <row r="12" spans="2:3">
      <c r="B12" s="72" t="s">
        <v>233</v>
      </c>
      <c r="C12" s="73">
        <f>SUM(C6:C11)</f>
        <v>1.6E-2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3:F7"/>
  <sheetViews>
    <sheetView zoomScaleNormal="100" workbookViewId="0">
      <selection activeCell="B12" sqref="B12"/>
    </sheetView>
  </sheetViews>
  <sheetFormatPr baseColWidth="10" defaultColWidth="10.4609375" defaultRowHeight="15.5"/>
  <cols>
    <col min="4" max="4" width="12.4609375" customWidth="1"/>
    <col min="5" max="5" width="20.23046875" customWidth="1"/>
    <col min="6" max="6" width="12.69140625" bestFit="1" customWidth="1"/>
  </cols>
  <sheetData>
    <row r="3" spans="4:6">
      <c r="D3" s="82" t="s">
        <v>237</v>
      </c>
    </row>
    <row r="4" spans="4:6">
      <c r="E4" t="s">
        <v>90</v>
      </c>
      <c r="F4" t="s">
        <v>91</v>
      </c>
    </row>
    <row r="5" spans="4:6">
      <c r="D5" t="s">
        <v>146</v>
      </c>
      <c r="E5" s="74">
        <v>25000</v>
      </c>
      <c r="F5" s="74">
        <v>100000</v>
      </c>
    </row>
    <row r="6" spans="4:6">
      <c r="D6" t="s">
        <v>235</v>
      </c>
      <c r="E6" s="81" t="s">
        <v>236</v>
      </c>
    </row>
    <row r="7" spans="4:6">
      <c r="D7" t="s">
        <v>234</v>
      </c>
      <c r="E7" s="74">
        <v>10000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Wind farm</vt:lpstr>
      <vt:lpstr>Turbine prices</vt:lpstr>
      <vt:lpstr>Cable prices</vt:lpstr>
      <vt:lpstr>O&amp;M</vt:lpstr>
      <vt:lpstr>Compensation for land owners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Ulf Ehlers</dc:creator>
  <cp:keywords/>
  <dc:description/>
  <cp:lastModifiedBy>Blohm, Marina</cp:lastModifiedBy>
  <cp:revision>8</cp:revision>
  <dcterms:created xsi:type="dcterms:W3CDTF">2016-05-25T15:23:47Z</dcterms:created>
  <dcterms:modified xsi:type="dcterms:W3CDTF">2024-12-10T11:04:33Z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