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\www\Grader\docs\"/>
    </mc:Choice>
  </mc:AlternateContent>
  <bookViews>
    <workbookView xWindow="0" yWindow="0" windowWidth="15192" windowHeight="9060" tabRatio="544"/>
  </bookViews>
  <sheets>
    <sheet name="leerlingen" sheetId="8" r:id="rId1"/>
    <sheet name="Statistieken" sheetId="4" r:id="rId2"/>
    <sheet name=" detail NOB" sheetId="10" r:id="rId3"/>
    <sheet name="Opleidingenblad" sheetId="9" r:id="rId4"/>
    <sheet name="Blad1" sheetId="11" state="hidden" r:id="rId5"/>
  </sheets>
  <definedNames>
    <definedName name="_xlnm.Print_Titles" localSheetId="0">leerlingen!$1:$1</definedName>
    <definedName name="Scholen">#REF!</definedName>
  </definedNames>
  <calcPr calcId="171027"/>
  <fileRecoveryPr autoRecover="0"/>
</workbook>
</file>

<file path=xl/calcChain.xml><?xml version="1.0" encoding="utf-8"?>
<calcChain xmlns="http://schemas.openxmlformats.org/spreadsheetml/2006/main">
  <c r="E33" i="10" l="1"/>
  <c r="U296" i="8" l="1"/>
  <c r="J296" i="8"/>
  <c r="K363" i="8" l="1"/>
  <c r="J363" i="8"/>
  <c r="G5" i="8" l="1"/>
  <c r="G8" i="8"/>
  <c r="G20" i="8"/>
  <c r="G23" i="8"/>
  <c r="G28" i="8"/>
  <c r="G31" i="8"/>
  <c r="G36" i="8"/>
  <c r="G39" i="8"/>
  <c r="G44" i="8"/>
  <c r="G47" i="8"/>
  <c r="G52" i="8"/>
  <c r="G55" i="8"/>
  <c r="G68" i="8"/>
  <c r="G71" i="8"/>
  <c r="G92" i="8"/>
  <c r="G137" i="8"/>
  <c r="G143" i="8"/>
  <c r="G152" i="8"/>
  <c r="G157" i="8"/>
  <c r="G160" i="8"/>
  <c r="G165" i="8"/>
  <c r="G168" i="8"/>
  <c r="G175" i="8"/>
  <c r="G178" i="8"/>
  <c r="G187" i="8"/>
  <c r="G190" i="8"/>
  <c r="G195" i="8"/>
  <c r="G198" i="8"/>
  <c r="G220" i="8"/>
  <c r="G227" i="8"/>
  <c r="G245" i="8"/>
  <c r="G296" i="8"/>
  <c r="G301" i="8"/>
  <c r="G304" i="8"/>
  <c r="G309" i="8"/>
  <c r="G312" i="8"/>
  <c r="G345" i="8"/>
  <c r="G351" i="8"/>
  <c r="G363" i="8"/>
  <c r="G368" i="8"/>
  <c r="G371" i="8"/>
  <c r="G379" i="8"/>
  <c r="G382" i="8"/>
  <c r="G388" i="8"/>
  <c r="G391" i="8"/>
  <c r="G395" i="8"/>
  <c r="G398" i="8"/>
  <c r="G403" i="8"/>
  <c r="G406" i="8"/>
  <c r="G411" i="8"/>
  <c r="G414" i="8"/>
  <c r="G32" i="8" l="1"/>
  <c r="G9" i="8"/>
  <c r="G313" i="8"/>
  <c r="G161" i="8"/>
  <c r="G24" i="8"/>
  <c r="G40" i="8"/>
  <c r="G179" i="8"/>
  <c r="G392" i="8"/>
  <c r="G297" i="8"/>
  <c r="G138" i="8"/>
  <c r="G419" i="8"/>
  <c r="G191" i="8"/>
  <c r="G383" i="8"/>
  <c r="G228" i="8"/>
  <c r="G169" i="8"/>
  <c r="G153" i="8"/>
  <c r="G56" i="8"/>
  <c r="G407" i="8"/>
  <c r="G372" i="8"/>
  <c r="G352" i="8"/>
  <c r="G360" i="8" s="1"/>
  <c r="G364" i="8" s="1"/>
  <c r="G305" i="8"/>
  <c r="G199" i="8"/>
  <c r="G72" i="8"/>
  <c r="G399" i="8"/>
  <c r="G415" i="8"/>
  <c r="G48" i="8"/>
  <c r="D227" i="8"/>
  <c r="G418" i="8" l="1"/>
  <c r="G420" i="8" s="1"/>
  <c r="Q4" i="4" s="1"/>
  <c r="D68" i="8"/>
  <c r="E68" i="8"/>
  <c r="D398" i="8"/>
  <c r="E398" i="8"/>
  <c r="H398" i="8"/>
  <c r="I398" i="8"/>
  <c r="J398" i="8"/>
  <c r="K398" i="8"/>
  <c r="L398" i="8"/>
  <c r="M398" i="8"/>
  <c r="N398" i="8"/>
  <c r="O398" i="8"/>
  <c r="P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R398" i="8"/>
  <c r="D406" i="8"/>
  <c r="E406" i="8"/>
  <c r="H406" i="8"/>
  <c r="I406" i="8"/>
  <c r="J406" i="8"/>
  <c r="K406" i="8"/>
  <c r="L406" i="8"/>
  <c r="M406" i="8"/>
  <c r="N406" i="8"/>
  <c r="O406" i="8"/>
  <c r="P406" i="8"/>
  <c r="R406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H406" i="8"/>
  <c r="AG406" i="8"/>
  <c r="D382" i="8"/>
  <c r="E382" i="8"/>
  <c r="H382" i="8"/>
  <c r="I382" i="8"/>
  <c r="J382" i="8"/>
  <c r="K382" i="8"/>
  <c r="L382" i="8"/>
  <c r="M382" i="8"/>
  <c r="N382" i="8"/>
  <c r="O382" i="8"/>
  <c r="P382" i="8"/>
  <c r="R382" i="8"/>
  <c r="S382" i="8"/>
  <c r="T382" i="8"/>
  <c r="U382" i="8"/>
  <c r="V382" i="8"/>
  <c r="W382" i="8"/>
  <c r="X382" i="8"/>
  <c r="Z382" i="8"/>
  <c r="AA382" i="8"/>
  <c r="AB382" i="8"/>
  <c r="AC382" i="8"/>
  <c r="AD382" i="8"/>
  <c r="AE382" i="8"/>
  <c r="AF382" i="8"/>
  <c r="AG382" i="8"/>
  <c r="AH382" i="8"/>
  <c r="Y382" i="8"/>
  <c r="H411" i="8"/>
  <c r="S388" i="8" l="1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R388" i="8"/>
  <c r="I388" i="8"/>
  <c r="J388" i="8"/>
  <c r="K388" i="8"/>
  <c r="L388" i="8"/>
  <c r="M388" i="8"/>
  <c r="N388" i="8"/>
  <c r="O388" i="8"/>
  <c r="P388" i="8"/>
  <c r="H388" i="8"/>
  <c r="E388" i="8"/>
  <c r="D388" i="8"/>
  <c r="V68" i="8" l="1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U68" i="8"/>
  <c r="T68" i="8"/>
  <c r="S68" i="8"/>
  <c r="R68" i="8"/>
  <c r="P68" i="8"/>
  <c r="O68" i="8"/>
  <c r="N68" i="8"/>
  <c r="M68" i="8"/>
  <c r="L68" i="8"/>
  <c r="K68" i="8"/>
  <c r="H68" i="8"/>
  <c r="I68" i="8"/>
  <c r="J68" i="8" l="1"/>
  <c r="Q68" i="8" s="1"/>
  <c r="E24" i="10" l="1"/>
  <c r="E25" i="10"/>
  <c r="E26" i="10"/>
  <c r="E27" i="10"/>
  <c r="E28" i="10"/>
  <c r="E29" i="10"/>
  <c r="E30" i="10"/>
  <c r="E31" i="10"/>
  <c r="E32" i="10"/>
  <c r="E34" i="10"/>
  <c r="E6" i="10"/>
  <c r="E7" i="10"/>
  <c r="E8" i="10"/>
  <c r="E9" i="10"/>
  <c r="E10" i="10"/>
  <c r="E5" i="10"/>
  <c r="E11" i="10"/>
  <c r="E12" i="10"/>
  <c r="E13" i="10"/>
  <c r="K40" i="9" l="1"/>
  <c r="H16" i="9"/>
  <c r="AJ420" i="8" l="1"/>
  <c r="E414" i="8" l="1"/>
  <c r="H414" i="8"/>
  <c r="I414" i="8"/>
  <c r="J414" i="8"/>
  <c r="K414" i="8"/>
  <c r="L414" i="8"/>
  <c r="M414" i="8"/>
  <c r="N414" i="8"/>
  <c r="O414" i="8"/>
  <c r="P414" i="8"/>
  <c r="R414" i="8"/>
  <c r="H45" i="9" s="1"/>
  <c r="S414" i="8"/>
  <c r="J45" i="9" s="1"/>
  <c r="T414" i="8"/>
  <c r="L45" i="9" s="1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S32" i="10" s="1"/>
  <c r="AG414" i="8"/>
  <c r="O32" i="10" s="1"/>
  <c r="AH414" i="8"/>
  <c r="Q32" i="10" s="1"/>
  <c r="AI414" i="8"/>
  <c r="AJ414" i="8"/>
  <c r="D414" i="8"/>
  <c r="E411" i="8"/>
  <c r="I411" i="8"/>
  <c r="J411" i="8"/>
  <c r="K411" i="8"/>
  <c r="L411" i="8"/>
  <c r="M411" i="8"/>
  <c r="N411" i="8"/>
  <c r="O411" i="8"/>
  <c r="P411" i="8"/>
  <c r="R411" i="8"/>
  <c r="G45" i="9" s="1"/>
  <c r="S411" i="8"/>
  <c r="I45" i="9" s="1"/>
  <c r="T411" i="8"/>
  <c r="K45" i="9" s="1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R32" i="10" s="1"/>
  <c r="AG411" i="8"/>
  <c r="N32" i="10" s="1"/>
  <c r="AH411" i="8"/>
  <c r="P32" i="10" s="1"/>
  <c r="D411" i="8"/>
  <c r="D403" i="8"/>
  <c r="E403" i="8"/>
  <c r="H403" i="8"/>
  <c r="I403" i="8"/>
  <c r="J403" i="8"/>
  <c r="K403" i="8"/>
  <c r="L403" i="8"/>
  <c r="M403" i="8"/>
  <c r="N403" i="8"/>
  <c r="O403" i="8"/>
  <c r="P403" i="8"/>
  <c r="R403" i="8"/>
  <c r="G43" i="9" s="1"/>
  <c r="S403" i="8"/>
  <c r="I43" i="9" s="1"/>
  <c r="T403" i="8"/>
  <c r="K43" i="9" s="1"/>
  <c r="U403" i="8"/>
  <c r="V403" i="8"/>
  <c r="W403" i="8"/>
  <c r="X403" i="8"/>
  <c r="Y403" i="8"/>
  <c r="Z403" i="8"/>
  <c r="AA403" i="8"/>
  <c r="AB403" i="8"/>
  <c r="AC403" i="8"/>
  <c r="AD403" i="8"/>
  <c r="AE403" i="8"/>
  <c r="T31" i="10" s="1"/>
  <c r="AF403" i="8"/>
  <c r="R31" i="10" s="1"/>
  <c r="AG403" i="8"/>
  <c r="N31" i="10" s="1"/>
  <c r="AH403" i="8"/>
  <c r="P31" i="10" s="1"/>
  <c r="AI399" i="8"/>
  <c r="AJ399" i="8"/>
  <c r="E395" i="8"/>
  <c r="H395" i="8"/>
  <c r="I395" i="8"/>
  <c r="J395" i="8"/>
  <c r="K395" i="8"/>
  <c r="L395" i="8"/>
  <c r="M395" i="8"/>
  <c r="N395" i="8"/>
  <c r="O395" i="8"/>
  <c r="P395" i="8"/>
  <c r="R395" i="8"/>
  <c r="G42" i="9" s="1"/>
  <c r="S395" i="8"/>
  <c r="I42" i="9" s="1"/>
  <c r="T395" i="8"/>
  <c r="K42" i="9" s="1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R30" i="10" s="1"/>
  <c r="AG395" i="8"/>
  <c r="N30" i="10" s="1"/>
  <c r="AH395" i="8"/>
  <c r="P30" i="10" s="1"/>
  <c r="D395" i="8"/>
  <c r="D391" i="8"/>
  <c r="AI392" i="8"/>
  <c r="AJ392" i="8"/>
  <c r="E391" i="8"/>
  <c r="H391" i="8"/>
  <c r="I391" i="8"/>
  <c r="J391" i="8"/>
  <c r="K391" i="8"/>
  <c r="L391" i="8"/>
  <c r="M391" i="8"/>
  <c r="N391" i="8"/>
  <c r="O391" i="8"/>
  <c r="P391" i="8"/>
  <c r="R391" i="8"/>
  <c r="H41" i="9" s="1"/>
  <c r="S391" i="8"/>
  <c r="J41" i="9" s="1"/>
  <c r="T391" i="8"/>
  <c r="L41" i="9" s="1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S29" i="10" s="1"/>
  <c r="AG391" i="8"/>
  <c r="O29" i="10" s="1"/>
  <c r="AH391" i="8"/>
  <c r="Q29" i="10" s="1"/>
  <c r="AI383" i="8"/>
  <c r="AJ383" i="8"/>
  <c r="D379" i="8"/>
  <c r="E379" i="8"/>
  <c r="H379" i="8"/>
  <c r="I379" i="8"/>
  <c r="J379" i="8"/>
  <c r="K379" i="8"/>
  <c r="L379" i="8"/>
  <c r="M379" i="8"/>
  <c r="N379" i="8"/>
  <c r="O379" i="8"/>
  <c r="P379" i="8"/>
  <c r="R379" i="8"/>
  <c r="G40" i="9" s="1"/>
  <c r="S379" i="8"/>
  <c r="I40" i="9" s="1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R28" i="10" s="1"/>
  <c r="AG379" i="8"/>
  <c r="N28" i="10" s="1"/>
  <c r="AH379" i="8"/>
  <c r="P28" i="10" s="1"/>
  <c r="E371" i="8"/>
  <c r="H371" i="8"/>
  <c r="I371" i="8"/>
  <c r="J371" i="8"/>
  <c r="K371" i="8"/>
  <c r="L371" i="8"/>
  <c r="M371" i="8"/>
  <c r="N371" i="8"/>
  <c r="O371" i="8"/>
  <c r="P371" i="8"/>
  <c r="R371" i="8"/>
  <c r="H39" i="9" s="1"/>
  <c r="S371" i="8"/>
  <c r="J39" i="9" s="1"/>
  <c r="T371" i="8"/>
  <c r="L39" i="9" s="1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S27" i="10" s="1"/>
  <c r="AG371" i="8"/>
  <c r="O27" i="10" s="1"/>
  <c r="AH371" i="8"/>
  <c r="Q27" i="10" s="1"/>
  <c r="D371" i="8"/>
  <c r="E368" i="8"/>
  <c r="H368" i="8"/>
  <c r="I368" i="8"/>
  <c r="I372" i="8" s="1"/>
  <c r="J368" i="8"/>
  <c r="J372" i="8" s="1"/>
  <c r="K368" i="8"/>
  <c r="L368" i="8"/>
  <c r="L372" i="8" s="1"/>
  <c r="M368" i="8"/>
  <c r="M372" i="8" s="1"/>
  <c r="N368" i="8"/>
  <c r="N372" i="8" s="1"/>
  <c r="O368" i="8"/>
  <c r="O372" i="8" s="1"/>
  <c r="P368" i="8"/>
  <c r="P372" i="8" s="1"/>
  <c r="R368" i="8"/>
  <c r="S368" i="8"/>
  <c r="T368" i="8"/>
  <c r="U368" i="8"/>
  <c r="V368" i="8"/>
  <c r="V372" i="8" s="1"/>
  <c r="W368" i="8"/>
  <c r="X368" i="8"/>
  <c r="X372" i="8" s="1"/>
  <c r="Y368" i="8"/>
  <c r="Z368" i="8"/>
  <c r="Z372" i="8" s="1"/>
  <c r="AA368" i="8"/>
  <c r="AB368" i="8"/>
  <c r="AB372" i="8" s="1"/>
  <c r="AC368" i="8"/>
  <c r="AD368" i="8"/>
  <c r="AD372" i="8" s="1"/>
  <c r="AE368" i="8"/>
  <c r="AF368" i="8"/>
  <c r="AG368" i="8"/>
  <c r="AH368" i="8"/>
  <c r="D368" i="8"/>
  <c r="D372" i="8" s="1"/>
  <c r="D143" i="8"/>
  <c r="E92" i="8"/>
  <c r="H92" i="8"/>
  <c r="I92" i="8"/>
  <c r="J92" i="8"/>
  <c r="K92" i="8"/>
  <c r="L92" i="8"/>
  <c r="M92" i="8"/>
  <c r="N92" i="8"/>
  <c r="O92" i="8"/>
  <c r="P92" i="8"/>
  <c r="R92" i="8"/>
  <c r="G16" i="9" s="1"/>
  <c r="S92" i="8"/>
  <c r="I16" i="9" s="1"/>
  <c r="T92" i="8"/>
  <c r="K16" i="9" s="1"/>
  <c r="U92" i="8"/>
  <c r="V92" i="8"/>
  <c r="W92" i="8"/>
  <c r="X92" i="8"/>
  <c r="Y92" i="8"/>
  <c r="Z92" i="8"/>
  <c r="AA92" i="8"/>
  <c r="AB92" i="8"/>
  <c r="AC92" i="8"/>
  <c r="AD92" i="8"/>
  <c r="AE92" i="8"/>
  <c r="AF92" i="8"/>
  <c r="R12" i="10" s="1"/>
  <c r="AG92" i="8"/>
  <c r="N12" i="10" s="1"/>
  <c r="AH92" i="8"/>
  <c r="P12" i="10" s="1"/>
  <c r="AI92" i="8"/>
  <c r="AJ92" i="8"/>
  <c r="D92" i="8"/>
  <c r="E71" i="8"/>
  <c r="H71" i="8"/>
  <c r="I71" i="8"/>
  <c r="J71" i="8"/>
  <c r="K71" i="8"/>
  <c r="L71" i="8"/>
  <c r="M71" i="8"/>
  <c r="N71" i="8"/>
  <c r="O71" i="8"/>
  <c r="P71" i="8"/>
  <c r="R71" i="8"/>
  <c r="H13" i="9" s="1"/>
  <c r="S71" i="8"/>
  <c r="J13" i="9" s="1"/>
  <c r="T71" i="8"/>
  <c r="L13" i="9" s="1"/>
  <c r="U71" i="8"/>
  <c r="V71" i="8"/>
  <c r="W71" i="8"/>
  <c r="X71" i="8"/>
  <c r="Y71" i="8"/>
  <c r="Z71" i="8"/>
  <c r="AA71" i="8"/>
  <c r="AB71" i="8"/>
  <c r="AC71" i="8"/>
  <c r="AD71" i="8"/>
  <c r="AE71" i="8"/>
  <c r="AF71" i="8"/>
  <c r="S11" i="10" s="1"/>
  <c r="AG71" i="8"/>
  <c r="O11" i="10" s="1"/>
  <c r="AH71" i="8"/>
  <c r="Q11" i="10" s="1"/>
  <c r="D71" i="8"/>
  <c r="D44" i="8"/>
  <c r="S44" i="8"/>
  <c r="I11" i="9" s="1"/>
  <c r="T44" i="8"/>
  <c r="K11" i="9" s="1"/>
  <c r="U44" i="8"/>
  <c r="V44" i="8"/>
  <c r="W44" i="8"/>
  <c r="X44" i="8"/>
  <c r="Y44" i="8"/>
  <c r="Z44" i="8"/>
  <c r="AA44" i="8"/>
  <c r="AB44" i="8"/>
  <c r="AC44" i="8"/>
  <c r="AD44" i="8"/>
  <c r="AE44" i="8"/>
  <c r="AF44" i="8"/>
  <c r="R9" i="10" s="1"/>
  <c r="AG44" i="8"/>
  <c r="N9" i="10" s="1"/>
  <c r="AH44" i="8"/>
  <c r="P9" i="10" s="1"/>
  <c r="AI44" i="8"/>
  <c r="AJ44" i="8"/>
  <c r="R44" i="8"/>
  <c r="G11" i="9" s="1"/>
  <c r="I44" i="8"/>
  <c r="J44" i="8"/>
  <c r="K44" i="8"/>
  <c r="L44" i="8"/>
  <c r="M44" i="8"/>
  <c r="N44" i="8"/>
  <c r="O44" i="8"/>
  <c r="P44" i="8"/>
  <c r="H44" i="8"/>
  <c r="E44" i="8"/>
  <c r="R39" i="8"/>
  <c r="H10" i="9" s="1"/>
  <c r="R36" i="8"/>
  <c r="G10" i="9" s="1"/>
  <c r="S36" i="8"/>
  <c r="I10" i="9" s="1"/>
  <c r="H39" i="8"/>
  <c r="E36" i="8"/>
  <c r="H36" i="8"/>
  <c r="I36" i="8"/>
  <c r="J36" i="8"/>
  <c r="K36" i="8"/>
  <c r="L36" i="8"/>
  <c r="M36" i="8"/>
  <c r="N36" i="8"/>
  <c r="O36" i="8"/>
  <c r="P36" i="8"/>
  <c r="T36" i="8"/>
  <c r="K10" i="9" s="1"/>
  <c r="U36" i="8"/>
  <c r="V36" i="8"/>
  <c r="W36" i="8"/>
  <c r="X36" i="8"/>
  <c r="Y36" i="8"/>
  <c r="Z36" i="8"/>
  <c r="AA36" i="8"/>
  <c r="AB36" i="8"/>
  <c r="AC36" i="8"/>
  <c r="AD36" i="8"/>
  <c r="AE36" i="8"/>
  <c r="AF36" i="8"/>
  <c r="R8" i="10" s="1"/>
  <c r="AG36" i="8"/>
  <c r="N8" i="10" s="1"/>
  <c r="AH36" i="8"/>
  <c r="P8" i="10" s="1"/>
  <c r="E39" i="8"/>
  <c r="I39" i="8"/>
  <c r="J39" i="8"/>
  <c r="K39" i="8"/>
  <c r="L39" i="8"/>
  <c r="M39" i="8"/>
  <c r="N39" i="8"/>
  <c r="O39" i="8"/>
  <c r="P39" i="8"/>
  <c r="S39" i="8"/>
  <c r="J10" i="9" s="1"/>
  <c r="T39" i="8"/>
  <c r="L10" i="9" s="1"/>
  <c r="U39" i="8"/>
  <c r="V39" i="8"/>
  <c r="W39" i="8"/>
  <c r="X39" i="8"/>
  <c r="Y39" i="8"/>
  <c r="Z39" i="8"/>
  <c r="AA39" i="8"/>
  <c r="AB39" i="8"/>
  <c r="AC39" i="8"/>
  <c r="AD39" i="8"/>
  <c r="AE39" i="8"/>
  <c r="AF39" i="8"/>
  <c r="S8" i="10" s="1"/>
  <c r="AG39" i="8"/>
  <c r="O8" i="10" s="1"/>
  <c r="AH39" i="8"/>
  <c r="Q8" i="10" s="1"/>
  <c r="D39" i="8"/>
  <c r="D36" i="8"/>
  <c r="D31" i="8"/>
  <c r="D28" i="8"/>
  <c r="D23" i="8"/>
  <c r="D20" i="8"/>
  <c r="D8" i="8"/>
  <c r="D5" i="8"/>
  <c r="AI9" i="8"/>
  <c r="AJ9" i="8"/>
  <c r="E5" i="8"/>
  <c r="H5" i="8"/>
  <c r="I5" i="8"/>
  <c r="J5" i="8"/>
  <c r="K5" i="8"/>
  <c r="L5" i="8"/>
  <c r="M5" i="8"/>
  <c r="N5" i="8"/>
  <c r="O5" i="8"/>
  <c r="P5" i="8"/>
  <c r="R5" i="8"/>
  <c r="G7" i="9" s="1"/>
  <c r="S5" i="8"/>
  <c r="I7" i="9" s="1"/>
  <c r="T5" i="8"/>
  <c r="K7" i="9" s="1"/>
  <c r="U5" i="8"/>
  <c r="V5" i="8"/>
  <c r="W5" i="8"/>
  <c r="X5" i="8"/>
  <c r="Y5" i="8"/>
  <c r="Z5" i="8"/>
  <c r="AA5" i="8"/>
  <c r="AB5" i="8"/>
  <c r="AC5" i="8"/>
  <c r="AD5" i="8"/>
  <c r="AE5" i="8"/>
  <c r="AF5" i="8"/>
  <c r="R5" i="10" s="1"/>
  <c r="AG5" i="8"/>
  <c r="N5" i="10" s="1"/>
  <c r="AH5" i="8"/>
  <c r="P5" i="10" s="1"/>
  <c r="S8" i="8"/>
  <c r="J7" i="9" s="1"/>
  <c r="T8" i="8"/>
  <c r="L7" i="9" s="1"/>
  <c r="U8" i="8"/>
  <c r="V8" i="8"/>
  <c r="W8" i="8"/>
  <c r="X8" i="8"/>
  <c r="Y8" i="8"/>
  <c r="Z8" i="8"/>
  <c r="Z9" i="8" s="1"/>
  <c r="AA8" i="8"/>
  <c r="AB8" i="8"/>
  <c r="AC8" i="8"/>
  <c r="AD8" i="8"/>
  <c r="AE8" i="8"/>
  <c r="AF8" i="8"/>
  <c r="S5" i="10" s="1"/>
  <c r="AG8" i="8"/>
  <c r="AH8" i="8"/>
  <c r="R8" i="8"/>
  <c r="H7" i="9" s="1"/>
  <c r="L8" i="8"/>
  <c r="I8" i="8"/>
  <c r="J8" i="8"/>
  <c r="K8" i="8"/>
  <c r="M8" i="8"/>
  <c r="N8" i="8"/>
  <c r="O8" i="8"/>
  <c r="P8" i="8"/>
  <c r="H8" i="8"/>
  <c r="E8" i="8"/>
  <c r="S20" i="8"/>
  <c r="I8" i="9" s="1"/>
  <c r="T20" i="8"/>
  <c r="K8" i="9" s="1"/>
  <c r="U20" i="8"/>
  <c r="V20" i="8"/>
  <c r="W20" i="8"/>
  <c r="X20" i="8"/>
  <c r="Y20" i="8"/>
  <c r="Z20" i="8"/>
  <c r="AA20" i="8"/>
  <c r="AB20" i="8"/>
  <c r="AC20" i="8"/>
  <c r="AD20" i="8"/>
  <c r="AE20" i="8"/>
  <c r="AF20" i="8"/>
  <c r="R6" i="10" s="1"/>
  <c r="AG20" i="8"/>
  <c r="N6" i="10" s="1"/>
  <c r="AH20" i="8"/>
  <c r="P6" i="10" s="1"/>
  <c r="R20" i="8"/>
  <c r="G8" i="9" s="1"/>
  <c r="I20" i="8"/>
  <c r="J20" i="8"/>
  <c r="K20" i="8"/>
  <c r="L20" i="8"/>
  <c r="M20" i="8"/>
  <c r="N20" i="8"/>
  <c r="O20" i="8"/>
  <c r="P20" i="8"/>
  <c r="H20" i="8"/>
  <c r="E20" i="8"/>
  <c r="W372" i="8" l="1"/>
  <c r="K372" i="8"/>
  <c r="AA372" i="8"/>
  <c r="E372" i="8"/>
  <c r="F372" i="8" s="1"/>
  <c r="Q10" i="9"/>
  <c r="V8" i="10" s="1"/>
  <c r="R39" i="9"/>
  <c r="W27" i="10" s="1"/>
  <c r="M7" i="9"/>
  <c r="Q11" i="9"/>
  <c r="V9" i="10" s="1"/>
  <c r="M11" i="9"/>
  <c r="O11" i="9"/>
  <c r="F371" i="8"/>
  <c r="F414" i="8"/>
  <c r="Q16" i="9"/>
  <c r="V12" i="10" s="1"/>
  <c r="M16" i="9"/>
  <c r="O16" i="9"/>
  <c r="O7" i="9"/>
  <c r="V9" i="8"/>
  <c r="AD9" i="8"/>
  <c r="R13" i="9"/>
  <c r="W11" i="10" s="1"/>
  <c r="Q7" i="9"/>
  <c r="V5" i="10" s="1"/>
  <c r="F379" i="8"/>
  <c r="F391" i="8"/>
  <c r="F395" i="8"/>
  <c r="Q45" i="9"/>
  <c r="V32" i="10" s="1"/>
  <c r="M45" i="9"/>
  <c r="O45" i="9"/>
  <c r="Q411" i="8"/>
  <c r="E45" i="9" s="1"/>
  <c r="R45" i="9"/>
  <c r="W32" i="10" s="1"/>
  <c r="Q42" i="9"/>
  <c r="V30" i="10" s="1"/>
  <c r="F411" i="8"/>
  <c r="Q5" i="8"/>
  <c r="AG9" i="8"/>
  <c r="O5" i="10"/>
  <c r="U27" i="10"/>
  <c r="T39" i="9"/>
  <c r="T30" i="10"/>
  <c r="S42" i="9"/>
  <c r="H30" i="10" s="1"/>
  <c r="Q8" i="9"/>
  <c r="M8" i="9"/>
  <c r="O8" i="9"/>
  <c r="R10" i="9"/>
  <c r="N10" i="9"/>
  <c r="P10" i="9"/>
  <c r="AH372" i="8"/>
  <c r="P27" i="10"/>
  <c r="R372" i="8"/>
  <c r="G39" i="9"/>
  <c r="Q40" i="9"/>
  <c r="M40" i="9"/>
  <c r="O40" i="9"/>
  <c r="Q379" i="8"/>
  <c r="E40" i="9" s="1"/>
  <c r="U29" i="10"/>
  <c r="T41" i="9"/>
  <c r="Y9" i="8"/>
  <c r="N7" i="9"/>
  <c r="U11" i="10"/>
  <c r="T13" i="9"/>
  <c r="U32" i="10"/>
  <c r="T45" i="9"/>
  <c r="U5" i="10"/>
  <c r="T7" i="9"/>
  <c r="T5" i="10"/>
  <c r="S7" i="9"/>
  <c r="M10" i="9"/>
  <c r="O10" i="9"/>
  <c r="T9" i="10"/>
  <c r="S11" i="9"/>
  <c r="N13" i="9"/>
  <c r="P13" i="9"/>
  <c r="T12" i="10"/>
  <c r="S16" i="9"/>
  <c r="AG372" i="8"/>
  <c r="N27" i="10"/>
  <c r="AC372" i="8"/>
  <c r="Q39" i="9"/>
  <c r="Y372" i="8"/>
  <c r="M39" i="9"/>
  <c r="U372" i="8"/>
  <c r="O39" i="9"/>
  <c r="N39" i="9"/>
  <c r="P39" i="9"/>
  <c r="Q371" i="8"/>
  <c r="F39" i="9" s="1"/>
  <c r="M42" i="9"/>
  <c r="O42" i="9"/>
  <c r="T32" i="10"/>
  <c r="S45" i="9"/>
  <c r="N45" i="9"/>
  <c r="P45" i="9"/>
  <c r="AC9" i="8"/>
  <c r="R7" i="9"/>
  <c r="U9" i="8"/>
  <c r="P7" i="9"/>
  <c r="T8" i="10"/>
  <c r="S10" i="9"/>
  <c r="AE372" i="8"/>
  <c r="T27" i="10"/>
  <c r="S39" i="9"/>
  <c r="S372" i="8"/>
  <c r="I39" i="9"/>
  <c r="T6" i="10"/>
  <c r="S8" i="9"/>
  <c r="AH9" i="8"/>
  <c r="Q5" i="10"/>
  <c r="U8" i="10"/>
  <c r="T10" i="9"/>
  <c r="AF372" i="8"/>
  <c r="R27" i="10"/>
  <c r="T372" i="8"/>
  <c r="K39" i="9"/>
  <c r="T28" i="10"/>
  <c r="S40" i="9"/>
  <c r="R41" i="9"/>
  <c r="N41" i="9"/>
  <c r="P41" i="9"/>
  <c r="Q43" i="9"/>
  <c r="M43" i="9"/>
  <c r="O43" i="9"/>
  <c r="Q395" i="8"/>
  <c r="E42" i="9" s="1"/>
  <c r="F403" i="8"/>
  <c r="Q368" i="8"/>
  <c r="E39" i="9" s="1"/>
  <c r="F368" i="8"/>
  <c r="Q391" i="8"/>
  <c r="F41" i="9" s="1"/>
  <c r="Q414" i="8"/>
  <c r="F45" i="9" s="1"/>
  <c r="Q403" i="8"/>
  <c r="E43" i="9" s="1"/>
  <c r="H372" i="8"/>
  <c r="Q372" i="8" s="1"/>
  <c r="H40" i="8"/>
  <c r="R40" i="8"/>
  <c r="F92" i="8"/>
  <c r="AG40" i="8"/>
  <c r="AC40" i="8"/>
  <c r="Y40" i="8"/>
  <c r="U40" i="8"/>
  <c r="AA40" i="8"/>
  <c r="Q92" i="8"/>
  <c r="E16" i="9" s="1"/>
  <c r="I9" i="8"/>
  <c r="AE40" i="8"/>
  <c r="W40" i="8"/>
  <c r="F71" i="8"/>
  <c r="D40" i="8"/>
  <c r="Q71" i="8"/>
  <c r="F13" i="9" s="1"/>
  <c r="K9" i="8"/>
  <c r="P40" i="8"/>
  <c r="L40" i="8"/>
  <c r="E9" i="8"/>
  <c r="AH40" i="8"/>
  <c r="AD40" i="8"/>
  <c r="Z40" i="8"/>
  <c r="V40" i="8"/>
  <c r="O40" i="8"/>
  <c r="K40" i="8"/>
  <c r="E40" i="8"/>
  <c r="N40" i="8"/>
  <c r="J40" i="8"/>
  <c r="Q39" i="8"/>
  <c r="F10" i="9" s="1"/>
  <c r="F39" i="8"/>
  <c r="AF40" i="8"/>
  <c r="AB40" i="8"/>
  <c r="X40" i="8"/>
  <c r="T40" i="8"/>
  <c r="M40" i="8"/>
  <c r="I40" i="8"/>
  <c r="S40" i="8"/>
  <c r="X9" i="8"/>
  <c r="Q36" i="8"/>
  <c r="E10" i="9" s="1"/>
  <c r="AF9" i="8"/>
  <c r="T9" i="8"/>
  <c r="F36" i="8"/>
  <c r="AB9" i="8"/>
  <c r="P9" i="8"/>
  <c r="R9" i="8"/>
  <c r="M9" i="8"/>
  <c r="L9" i="8"/>
  <c r="H9" i="8"/>
  <c r="D9" i="8"/>
  <c r="AE9" i="8"/>
  <c r="AA9" i="8"/>
  <c r="W9" i="8"/>
  <c r="S9" i="8"/>
  <c r="N9" i="8"/>
  <c r="J9" i="8"/>
  <c r="O9" i="8"/>
  <c r="F5" i="8"/>
  <c r="F8" i="8"/>
  <c r="Q8" i="8"/>
  <c r="F7" i="9" s="1"/>
  <c r="F20" i="8"/>
  <c r="Q20" i="8"/>
  <c r="E8" i="9" s="1"/>
  <c r="C1" i="9"/>
  <c r="H8" i="10" l="1"/>
  <c r="I27" i="10"/>
  <c r="I32" i="10"/>
  <c r="H9" i="10"/>
  <c r="H12" i="10"/>
  <c r="C45" i="9"/>
  <c r="L27" i="10"/>
  <c r="I11" i="10"/>
  <c r="H5" i="10"/>
  <c r="K32" i="10"/>
  <c r="L32" i="10"/>
  <c r="L11" i="10"/>
  <c r="K9" i="10"/>
  <c r="K8" i="10"/>
  <c r="D45" i="9"/>
  <c r="H32" i="10"/>
  <c r="K12" i="10"/>
  <c r="K30" i="10"/>
  <c r="C8" i="9"/>
  <c r="D10" i="9"/>
  <c r="C16" i="9"/>
  <c r="D41" i="9"/>
  <c r="C42" i="9"/>
  <c r="V28" i="10"/>
  <c r="K28" i="10" s="1"/>
  <c r="H28" i="10"/>
  <c r="W8" i="10"/>
  <c r="L8" i="10" s="1"/>
  <c r="M8" i="10" s="1"/>
  <c r="I8" i="10"/>
  <c r="V6" i="10"/>
  <c r="K6" i="10" s="1"/>
  <c r="H6" i="10"/>
  <c r="V31" i="10"/>
  <c r="K31" i="10" s="1"/>
  <c r="D39" i="9"/>
  <c r="C40" i="9"/>
  <c r="I29" i="10"/>
  <c r="W29" i="10"/>
  <c r="L29" i="10" s="1"/>
  <c r="W5" i="10"/>
  <c r="I5" i="10"/>
  <c r="V27" i="10"/>
  <c r="K27" i="10" s="1"/>
  <c r="H27" i="10"/>
  <c r="D7" i="9"/>
  <c r="C10" i="9"/>
  <c r="D13" i="9"/>
  <c r="C39" i="9"/>
  <c r="E7" i="9"/>
  <c r="C7" i="9" s="1"/>
  <c r="F40" i="8"/>
  <c r="Q40" i="8"/>
  <c r="Q9" i="8"/>
  <c r="F9" i="8"/>
  <c r="M363" i="8"/>
  <c r="D363" i="8"/>
  <c r="N345" i="8"/>
  <c r="N351" i="8"/>
  <c r="D351" i="8"/>
  <c r="D345" i="8"/>
  <c r="L312" i="8"/>
  <c r="D312" i="8"/>
  <c r="I309" i="8"/>
  <c r="D309" i="8"/>
  <c r="K304" i="8"/>
  <c r="D304" i="8"/>
  <c r="N296" i="8"/>
  <c r="D296" i="8"/>
  <c r="D245" i="8"/>
  <c r="J245" i="8"/>
  <c r="L296" i="8"/>
  <c r="K245" i="8"/>
  <c r="N220" i="8"/>
  <c r="E227" i="8"/>
  <c r="D198" i="8"/>
  <c r="D195" i="8"/>
  <c r="I190" i="8"/>
  <c r="I187" i="8"/>
  <c r="K187" i="8"/>
  <c r="J8" i="10" l="1"/>
  <c r="J27" i="10"/>
  <c r="J32" i="10"/>
  <c r="M27" i="10"/>
  <c r="M32" i="10"/>
  <c r="B45" i="9"/>
  <c r="B7" i="9"/>
  <c r="B39" i="9"/>
  <c r="B10" i="9"/>
  <c r="E178" i="8"/>
  <c r="D178" i="8"/>
  <c r="E175" i="8"/>
  <c r="D175" i="8"/>
  <c r="O175" i="8"/>
  <c r="D187" i="8"/>
  <c r="P175" i="8"/>
  <c r="H175" i="8"/>
  <c r="D165" i="8"/>
  <c r="O165" i="8"/>
  <c r="D157" i="8"/>
  <c r="I175" i="8"/>
  <c r="S165" i="8"/>
  <c r="I21" i="9" s="1"/>
  <c r="M168" i="8"/>
  <c r="K160" i="8"/>
  <c r="J157" i="8"/>
  <c r="I152" i="8"/>
  <c r="L143" i="8"/>
  <c r="W137" i="8"/>
  <c r="L137" i="8"/>
  <c r="H55" i="8"/>
  <c r="D179" i="8" l="1"/>
  <c r="F175" i="8"/>
  <c r="AG52" i="8"/>
  <c r="N10" i="10" s="1"/>
  <c r="Z52" i="8"/>
  <c r="L52" i="8"/>
  <c r="AH47" i="8"/>
  <c r="Q9" i="10" s="1"/>
  <c r="AA47" i="8"/>
  <c r="AF47" i="8"/>
  <c r="S9" i="10" s="1"/>
  <c r="S47" i="8"/>
  <c r="J11" i="9" s="1"/>
  <c r="T47" i="8"/>
  <c r="L11" i="9" s="1"/>
  <c r="U47" i="8"/>
  <c r="V47" i="8"/>
  <c r="W47" i="8"/>
  <c r="X47" i="8"/>
  <c r="Y47" i="8"/>
  <c r="Z47" i="8"/>
  <c r="AB47" i="8"/>
  <c r="AC47" i="8"/>
  <c r="AD47" i="8"/>
  <c r="AE47" i="8"/>
  <c r="AG47" i="8"/>
  <c r="O9" i="10" s="1"/>
  <c r="R47" i="8"/>
  <c r="H11" i="9" s="1"/>
  <c r="N47" i="8"/>
  <c r="I47" i="8"/>
  <c r="J47" i="8"/>
  <c r="K47" i="8"/>
  <c r="L47" i="8"/>
  <c r="M47" i="8"/>
  <c r="O47" i="8"/>
  <c r="P47" i="8"/>
  <c r="H47" i="8"/>
  <c r="E47" i="8"/>
  <c r="D47" i="8"/>
  <c r="S31" i="8"/>
  <c r="J9" i="9" s="1"/>
  <c r="J31" i="8"/>
  <c r="M23" i="8"/>
  <c r="U9" i="10" l="1"/>
  <c r="T11" i="9"/>
  <c r="N11" i="9"/>
  <c r="P11" i="9"/>
  <c r="R11" i="9"/>
  <c r="F47" i="8"/>
  <c r="Q47" i="8"/>
  <c r="F11" i="9" s="1"/>
  <c r="S52" i="8"/>
  <c r="I12" i="9" s="1"/>
  <c r="Y55" i="8"/>
  <c r="O55" i="8"/>
  <c r="N55" i="8"/>
  <c r="N52" i="8"/>
  <c r="I52" i="8"/>
  <c r="W9" i="10" l="1"/>
  <c r="L9" i="10" s="1"/>
  <c r="M9" i="10" s="1"/>
  <c r="I9" i="10"/>
  <c r="J9" i="10" s="1"/>
  <c r="D11" i="9"/>
  <c r="I363" i="8"/>
  <c r="K351" i="8"/>
  <c r="L351" i="8"/>
  <c r="L345" i="8"/>
  <c r="M312" i="8"/>
  <c r="M309" i="8"/>
  <c r="N304" i="8"/>
  <c r="L301" i="8"/>
  <c r="L245" i="8"/>
  <c r="J227" i="8"/>
  <c r="J220" i="8"/>
  <c r="M198" i="8"/>
  <c r="M195" i="8"/>
  <c r="M190" i="8"/>
  <c r="M187" i="8"/>
  <c r="L187" i="8"/>
  <c r="K178" i="8"/>
  <c r="K175" i="8"/>
  <c r="K168" i="8"/>
  <c r="K165" i="8"/>
  <c r="I143" i="8"/>
  <c r="J137" i="8"/>
  <c r="AC52" i="8"/>
  <c r="K52" i="8"/>
  <c r="L31" i="8"/>
  <c r="S296" i="8" l="1"/>
  <c r="J32" i="9" s="1"/>
  <c r="T296" i="8"/>
  <c r="L32" i="9" s="1"/>
  <c r="V296" i="8"/>
  <c r="W296" i="8"/>
  <c r="X296" i="8"/>
  <c r="Y296" i="8"/>
  <c r="Z296" i="8"/>
  <c r="AA296" i="8"/>
  <c r="AB296" i="8"/>
  <c r="AC296" i="8"/>
  <c r="AD296" i="8"/>
  <c r="AE296" i="8"/>
  <c r="AF296" i="8"/>
  <c r="S22" i="10" s="1"/>
  <c r="AG296" i="8"/>
  <c r="O22" i="10" s="1"/>
  <c r="AH296" i="8"/>
  <c r="Q22" i="10" s="1"/>
  <c r="I296" i="8"/>
  <c r="K296" i="8"/>
  <c r="M296" i="8"/>
  <c r="O296" i="8"/>
  <c r="P296" i="8"/>
  <c r="H296" i="8"/>
  <c r="AG245" i="8"/>
  <c r="N22" i="10" s="1"/>
  <c r="S245" i="8"/>
  <c r="I32" i="9" s="1"/>
  <c r="T245" i="8"/>
  <c r="K32" i="9" s="1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R22" i="10" s="1"/>
  <c r="AH245" i="8"/>
  <c r="P22" i="10" s="1"/>
  <c r="AI245" i="8"/>
  <c r="AJ245" i="8"/>
  <c r="R245" i="8"/>
  <c r="G32" i="9" s="1"/>
  <c r="I245" i="8"/>
  <c r="M245" i="8"/>
  <c r="N245" i="8"/>
  <c r="O245" i="8"/>
  <c r="P245" i="8"/>
  <c r="H245" i="8"/>
  <c r="E296" i="8"/>
  <c r="E245" i="8"/>
  <c r="H312" i="8"/>
  <c r="H227" i="8"/>
  <c r="I168" i="8"/>
  <c r="Q32" i="9" l="1"/>
  <c r="V22" i="10" s="1"/>
  <c r="M32" i="9"/>
  <c r="O32" i="9"/>
  <c r="R32" i="9"/>
  <c r="W22" i="10" s="1"/>
  <c r="N32" i="9"/>
  <c r="P32" i="9"/>
  <c r="T22" i="10"/>
  <c r="S32" i="9"/>
  <c r="U22" i="10"/>
  <c r="T32" i="9"/>
  <c r="Z297" i="8"/>
  <c r="V297" i="8"/>
  <c r="AE297" i="8"/>
  <c r="AA297" i="8"/>
  <c r="X297" i="8"/>
  <c r="AH297" i="8"/>
  <c r="P297" i="8"/>
  <c r="O297" i="8"/>
  <c r="K297" i="8"/>
  <c r="Q296" i="8"/>
  <c r="F32" i="9" s="1"/>
  <c r="N297" i="8"/>
  <c r="J297" i="8"/>
  <c r="L297" i="8"/>
  <c r="M297" i="8"/>
  <c r="I297" i="8"/>
  <c r="AF297" i="8"/>
  <c r="AB297" i="8"/>
  <c r="Y297" i="8"/>
  <c r="U297" i="8"/>
  <c r="AD297" i="8"/>
  <c r="W297" i="8"/>
  <c r="H297" i="8"/>
  <c r="AC297" i="8"/>
  <c r="AG297" i="8"/>
  <c r="Q245" i="8"/>
  <c r="E32" i="9" s="1"/>
  <c r="H22" i="10" l="1"/>
  <c r="C32" i="9"/>
  <c r="K22" i="10"/>
  <c r="I22" i="10"/>
  <c r="L22" i="10"/>
  <c r="Q297" i="8"/>
  <c r="L363" i="8"/>
  <c r="O309" i="8"/>
  <c r="O304" i="8"/>
  <c r="K220" i="8"/>
  <c r="K198" i="8"/>
  <c r="K195" i="8"/>
  <c r="K190" i="8"/>
  <c r="O187" i="8"/>
  <c r="L165" i="8"/>
  <c r="L160" i="8"/>
  <c r="L157" i="8"/>
  <c r="L152" i="8"/>
  <c r="H143" i="8"/>
  <c r="H137" i="8"/>
  <c r="H52" i="8"/>
  <c r="H48" i="8"/>
  <c r="J22" i="10" l="1"/>
  <c r="M22" i="10"/>
  <c r="U137" i="8"/>
  <c r="AH137" i="8"/>
  <c r="Q12" i="10" s="1"/>
  <c r="AG137" i="8"/>
  <c r="O12" i="10" s="1"/>
  <c r="AF137" i="8"/>
  <c r="S12" i="10" s="1"/>
  <c r="AE137" i="8"/>
  <c r="AD137" i="8"/>
  <c r="AC137" i="8"/>
  <c r="AB137" i="8"/>
  <c r="AA137" i="8"/>
  <c r="Z137" i="8"/>
  <c r="Y137" i="8"/>
  <c r="X137" i="8"/>
  <c r="V137" i="8"/>
  <c r="T137" i="8"/>
  <c r="L16" i="9" s="1"/>
  <c r="S137" i="8"/>
  <c r="J16" i="9" s="1"/>
  <c r="R137" i="8"/>
  <c r="J52" i="8"/>
  <c r="AE52" i="8"/>
  <c r="AD52" i="8"/>
  <c r="Q12" i="9" s="1"/>
  <c r="N16" i="9" l="1"/>
  <c r="R16" i="9"/>
  <c r="V10" i="10"/>
  <c r="T10" i="10"/>
  <c r="U12" i="10"/>
  <c r="T16" i="9"/>
  <c r="P16" i="9"/>
  <c r="P137" i="8"/>
  <c r="O137" i="8"/>
  <c r="N137" i="8"/>
  <c r="M137" i="8"/>
  <c r="K137" i="8"/>
  <c r="I137" i="8"/>
  <c r="W12" i="10" l="1"/>
  <c r="L12" i="10" s="1"/>
  <c r="M12" i="10" s="1"/>
  <c r="I12" i="10"/>
  <c r="J12" i="10" s="1"/>
  <c r="Q137" i="8"/>
  <c r="F16" i="9" s="1"/>
  <c r="D16" i="9" s="1"/>
  <c r="B16" i="9" s="1"/>
  <c r="E137" i="8"/>
  <c r="D137" i="8"/>
  <c r="D52" i="8"/>
  <c r="F137" i="8" l="1"/>
  <c r="AG363" i="8"/>
  <c r="O26" i="10" s="1"/>
  <c r="AB363" i="8"/>
  <c r="T363" i="8"/>
  <c r="L38" i="9" s="1"/>
  <c r="E363" i="8"/>
  <c r="H363" i="8"/>
  <c r="H351" i="8"/>
  <c r="E351" i="8"/>
  <c r="H345" i="8"/>
  <c r="E345" i="8"/>
  <c r="AH312" i="8"/>
  <c r="Q24" i="10" s="1"/>
  <c r="AD312" i="8"/>
  <c r="U312" i="8"/>
  <c r="S312" i="8"/>
  <c r="J34" i="9" s="1"/>
  <c r="T312" i="8"/>
  <c r="L34" i="9" s="1"/>
  <c r="V312" i="8"/>
  <c r="W312" i="8"/>
  <c r="X312" i="8"/>
  <c r="Y312" i="8"/>
  <c r="Z312" i="8"/>
  <c r="AA312" i="8"/>
  <c r="AB312" i="8"/>
  <c r="AC312" i="8"/>
  <c r="AE312" i="8"/>
  <c r="AF312" i="8"/>
  <c r="S24" i="10" s="1"/>
  <c r="AG312" i="8"/>
  <c r="O24" i="10" s="1"/>
  <c r="R312" i="8"/>
  <c r="H34" i="9" s="1"/>
  <c r="P312" i="8"/>
  <c r="I312" i="8"/>
  <c r="J312" i="8"/>
  <c r="K312" i="8"/>
  <c r="N312" i="8"/>
  <c r="O312" i="8"/>
  <c r="E312" i="8"/>
  <c r="AH309" i="8"/>
  <c r="P24" i="10" s="1"/>
  <c r="T309" i="8"/>
  <c r="K34" i="9" s="1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R24" i="10" s="1"/>
  <c r="AG309" i="8"/>
  <c r="N24" i="10" s="1"/>
  <c r="S309" i="8"/>
  <c r="I34" i="9" s="1"/>
  <c r="R309" i="8"/>
  <c r="G34" i="9" s="1"/>
  <c r="J309" i="8"/>
  <c r="K309" i="8"/>
  <c r="L309" i="8"/>
  <c r="N309" i="8"/>
  <c r="P309" i="8"/>
  <c r="H309" i="8"/>
  <c r="E309" i="8"/>
  <c r="X301" i="8"/>
  <c r="X304" i="8"/>
  <c r="I304" i="8"/>
  <c r="E301" i="8"/>
  <c r="E304" i="8"/>
  <c r="D301" i="8"/>
  <c r="AG227" i="8"/>
  <c r="O21" i="10" s="1"/>
  <c r="AB227" i="8"/>
  <c r="S227" i="8"/>
  <c r="J29" i="9" s="1"/>
  <c r="T227" i="8"/>
  <c r="L29" i="9" s="1"/>
  <c r="U227" i="8"/>
  <c r="V227" i="8"/>
  <c r="W227" i="8"/>
  <c r="X227" i="8"/>
  <c r="Y227" i="8"/>
  <c r="Z227" i="8"/>
  <c r="AA227" i="8"/>
  <c r="AC227" i="8"/>
  <c r="AD227" i="8"/>
  <c r="AE227" i="8"/>
  <c r="AF227" i="8"/>
  <c r="S21" i="10" s="1"/>
  <c r="AH227" i="8"/>
  <c r="Q21" i="10" s="1"/>
  <c r="R227" i="8"/>
  <c r="H29" i="9" s="1"/>
  <c r="P227" i="8"/>
  <c r="I227" i="8"/>
  <c r="K227" i="8"/>
  <c r="L227" i="8"/>
  <c r="M227" i="8"/>
  <c r="N227" i="8"/>
  <c r="O227" i="8"/>
  <c r="AE220" i="8"/>
  <c r="Z220" i="8"/>
  <c r="O220" i="8"/>
  <c r="E220" i="8"/>
  <c r="D220" i="8"/>
  <c r="U198" i="8"/>
  <c r="I198" i="8"/>
  <c r="E198" i="8"/>
  <c r="Y195" i="8"/>
  <c r="E195" i="8"/>
  <c r="T190" i="8"/>
  <c r="L25" i="9" s="1"/>
  <c r="E190" i="8"/>
  <c r="D190" i="8"/>
  <c r="E187" i="8"/>
  <c r="AG178" i="8"/>
  <c r="O17" i="10" s="1"/>
  <c r="R178" i="8"/>
  <c r="H22" i="9" s="1"/>
  <c r="I178" i="8"/>
  <c r="J178" i="8"/>
  <c r="L178" i="8"/>
  <c r="M178" i="8"/>
  <c r="N178" i="8"/>
  <c r="O178" i="8"/>
  <c r="P178" i="8"/>
  <c r="H178" i="8"/>
  <c r="AH175" i="8"/>
  <c r="P17" i="10" s="1"/>
  <c r="AF175" i="8"/>
  <c r="R17" i="10" s="1"/>
  <c r="S175" i="8"/>
  <c r="I22" i="9" s="1"/>
  <c r="T175" i="8"/>
  <c r="K22" i="9" s="1"/>
  <c r="U175" i="8"/>
  <c r="V175" i="8"/>
  <c r="W175" i="8"/>
  <c r="X175" i="8"/>
  <c r="Y175" i="8"/>
  <c r="Z175" i="8"/>
  <c r="AA175" i="8"/>
  <c r="AB175" i="8"/>
  <c r="AC175" i="8"/>
  <c r="AD175" i="8"/>
  <c r="AE175" i="8"/>
  <c r="T17" i="10" s="1"/>
  <c r="AG175" i="8"/>
  <c r="N17" i="10" s="1"/>
  <c r="R175" i="8"/>
  <c r="G22" i="9" s="1"/>
  <c r="J175" i="8"/>
  <c r="L175" i="8"/>
  <c r="M175" i="8"/>
  <c r="N175" i="8"/>
  <c r="AH168" i="8"/>
  <c r="Q16" i="10" s="1"/>
  <c r="AD168" i="8"/>
  <c r="R168" i="8"/>
  <c r="H21" i="9" s="1"/>
  <c r="S168" i="8"/>
  <c r="J21" i="9" s="1"/>
  <c r="T168" i="8"/>
  <c r="L21" i="9" s="1"/>
  <c r="U168" i="8"/>
  <c r="V168" i="8"/>
  <c r="W168" i="8"/>
  <c r="X168" i="8"/>
  <c r="Y168" i="8"/>
  <c r="Z168" i="8"/>
  <c r="AA168" i="8"/>
  <c r="AB168" i="8"/>
  <c r="AC168" i="8"/>
  <c r="R21" i="9" s="1"/>
  <c r="AE168" i="8"/>
  <c r="AF168" i="8"/>
  <c r="S16" i="10" s="1"/>
  <c r="AG168" i="8"/>
  <c r="O16" i="10" s="1"/>
  <c r="P168" i="8"/>
  <c r="J168" i="8"/>
  <c r="L168" i="8"/>
  <c r="N168" i="8"/>
  <c r="O168" i="8"/>
  <c r="H168" i="8"/>
  <c r="H165" i="8"/>
  <c r="E168" i="8"/>
  <c r="D168" i="8"/>
  <c r="E165" i="8"/>
  <c r="E160" i="8"/>
  <c r="D152" i="8"/>
  <c r="D55" i="8"/>
  <c r="AF31" i="8"/>
  <c r="S7" i="10" s="1"/>
  <c r="AC31" i="8"/>
  <c r="V31" i="8"/>
  <c r="P31" i="8"/>
  <c r="I31" i="8"/>
  <c r="H31" i="8"/>
  <c r="E31" i="8"/>
  <c r="AH23" i="8"/>
  <c r="Q6" i="10" s="1"/>
  <c r="AG23" i="8"/>
  <c r="O6" i="10" s="1"/>
  <c r="R23" i="8"/>
  <c r="H8" i="9" s="1"/>
  <c r="L23" i="8"/>
  <c r="K23" i="8"/>
  <c r="J23" i="8"/>
  <c r="I23" i="8"/>
  <c r="H23" i="8"/>
  <c r="E23" i="8"/>
  <c r="AD143" i="8"/>
  <c r="T152" i="8"/>
  <c r="L17" i="9" s="1"/>
  <c r="N23" i="8"/>
  <c r="O23" i="8"/>
  <c r="P23" i="8"/>
  <c r="S23" i="8"/>
  <c r="J8" i="9" s="1"/>
  <c r="T23" i="8"/>
  <c r="L8" i="9" s="1"/>
  <c r="U23" i="8"/>
  <c r="V23" i="8"/>
  <c r="W23" i="8"/>
  <c r="X23" i="8"/>
  <c r="Y23" i="8"/>
  <c r="Z23" i="8"/>
  <c r="AA23" i="8"/>
  <c r="AB23" i="8"/>
  <c r="AC23" i="8"/>
  <c r="AD23" i="8"/>
  <c r="AE23" i="8"/>
  <c r="AF23" i="8"/>
  <c r="S6" i="10" s="1"/>
  <c r="K31" i="8"/>
  <c r="M31" i="8"/>
  <c r="N31" i="8"/>
  <c r="O31" i="8"/>
  <c r="R31" i="8"/>
  <c r="H9" i="9" s="1"/>
  <c r="T31" i="8"/>
  <c r="L9" i="9" s="1"/>
  <c r="U31" i="8"/>
  <c r="W31" i="8"/>
  <c r="X31" i="8"/>
  <c r="Y31" i="8"/>
  <c r="Z31" i="8"/>
  <c r="AA31" i="8"/>
  <c r="AB31" i="8"/>
  <c r="AD31" i="8"/>
  <c r="AE31" i="8"/>
  <c r="AG31" i="8"/>
  <c r="O7" i="10" s="1"/>
  <c r="AH31" i="8"/>
  <c r="Q7" i="10" s="1"/>
  <c r="X48" i="8"/>
  <c r="AB48" i="8"/>
  <c r="E52" i="8"/>
  <c r="F52" i="8" s="1"/>
  <c r="M52" i="8"/>
  <c r="O52" i="8"/>
  <c r="P52" i="8"/>
  <c r="R52" i="8"/>
  <c r="G12" i="9" s="1"/>
  <c r="T52" i="8"/>
  <c r="K12" i="9" s="1"/>
  <c r="U52" i="8"/>
  <c r="V52" i="8"/>
  <c r="W52" i="8"/>
  <c r="X52" i="8"/>
  <c r="Y52" i="8"/>
  <c r="AA52" i="8"/>
  <c r="AB52" i="8"/>
  <c r="AF52" i="8"/>
  <c r="AH52" i="8"/>
  <c r="P10" i="10" s="1"/>
  <c r="E55" i="8"/>
  <c r="I55" i="8"/>
  <c r="J55" i="8"/>
  <c r="K55" i="8"/>
  <c r="L55" i="8"/>
  <c r="M55" i="8"/>
  <c r="P55" i="8"/>
  <c r="R55" i="8"/>
  <c r="H12" i="9" s="1"/>
  <c r="S55" i="8"/>
  <c r="J12" i="9" s="1"/>
  <c r="T55" i="8"/>
  <c r="L12" i="9" s="1"/>
  <c r="U55" i="8"/>
  <c r="V55" i="8"/>
  <c r="W55" i="8"/>
  <c r="X55" i="8"/>
  <c r="Z55" i="8"/>
  <c r="AA55" i="8"/>
  <c r="AB55" i="8"/>
  <c r="AC55" i="8"/>
  <c r="AD55" i="8"/>
  <c r="AE55" i="8"/>
  <c r="AF55" i="8"/>
  <c r="S10" i="10" s="1"/>
  <c r="AG55" i="8"/>
  <c r="O10" i="10" s="1"/>
  <c r="AH55" i="8"/>
  <c r="Q10" i="10" s="1"/>
  <c r="E143" i="8"/>
  <c r="J143" i="8"/>
  <c r="K143" i="8"/>
  <c r="M143" i="8"/>
  <c r="N143" i="8"/>
  <c r="O143" i="8"/>
  <c r="P143" i="8"/>
  <c r="R143" i="8"/>
  <c r="G17" i="9" s="1"/>
  <c r="S143" i="8"/>
  <c r="I17" i="9" s="1"/>
  <c r="T143" i="8"/>
  <c r="K17" i="9" s="1"/>
  <c r="U143" i="8"/>
  <c r="V143" i="8"/>
  <c r="W143" i="8"/>
  <c r="X143" i="8"/>
  <c r="Y143" i="8"/>
  <c r="Z143" i="8"/>
  <c r="AA143" i="8"/>
  <c r="AB143" i="8"/>
  <c r="AC143" i="8"/>
  <c r="AE143" i="8"/>
  <c r="AF143" i="8"/>
  <c r="R13" i="10" s="1"/>
  <c r="AG143" i="8"/>
  <c r="N13" i="10" s="1"/>
  <c r="AH143" i="8"/>
  <c r="P13" i="10" s="1"/>
  <c r="E152" i="8"/>
  <c r="H152" i="8"/>
  <c r="J152" i="8"/>
  <c r="K152" i="8"/>
  <c r="M152" i="8"/>
  <c r="N152" i="8"/>
  <c r="O152" i="8"/>
  <c r="P152" i="8"/>
  <c r="R152" i="8"/>
  <c r="H17" i="9" s="1"/>
  <c r="S152" i="8"/>
  <c r="J17" i="9" s="1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S13" i="10" s="1"/>
  <c r="AG152" i="8"/>
  <c r="O13" i="10" s="1"/>
  <c r="AH152" i="8"/>
  <c r="Q13" i="10" s="1"/>
  <c r="E157" i="8"/>
  <c r="H157" i="8"/>
  <c r="I157" i="8"/>
  <c r="K157" i="8"/>
  <c r="M157" i="8"/>
  <c r="N157" i="8"/>
  <c r="O157" i="8"/>
  <c r="P157" i="8"/>
  <c r="R157" i="8"/>
  <c r="G18" i="9" s="1"/>
  <c r="S157" i="8"/>
  <c r="I18" i="9" s="1"/>
  <c r="T157" i="8"/>
  <c r="K18" i="9" s="1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R15" i="10" s="1"/>
  <c r="AG157" i="8"/>
  <c r="N15" i="10" s="1"/>
  <c r="AH157" i="8"/>
  <c r="P15" i="10" s="1"/>
  <c r="D160" i="8"/>
  <c r="H160" i="8"/>
  <c r="I160" i="8"/>
  <c r="J160" i="8"/>
  <c r="M160" i="8"/>
  <c r="N160" i="8"/>
  <c r="O160" i="8"/>
  <c r="P160" i="8"/>
  <c r="R160" i="8"/>
  <c r="H18" i="9" s="1"/>
  <c r="S160" i="8"/>
  <c r="J18" i="9" s="1"/>
  <c r="T160" i="8"/>
  <c r="L18" i="9" s="1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S15" i="10" s="1"/>
  <c r="AG160" i="8"/>
  <c r="O15" i="10" s="1"/>
  <c r="AH160" i="8"/>
  <c r="Q15" i="10" s="1"/>
  <c r="I165" i="8"/>
  <c r="J165" i="8"/>
  <c r="M165" i="8"/>
  <c r="N165" i="8"/>
  <c r="P165" i="8"/>
  <c r="R165" i="8"/>
  <c r="G21" i="9" s="1"/>
  <c r="T165" i="8"/>
  <c r="K21" i="9" s="1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R16" i="10" s="1"/>
  <c r="AG165" i="8"/>
  <c r="N16" i="10" s="1"/>
  <c r="AH165" i="8"/>
  <c r="P16" i="10" s="1"/>
  <c r="S178" i="8"/>
  <c r="J22" i="9" s="1"/>
  <c r="T178" i="8"/>
  <c r="L22" i="9" s="1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S17" i="10" s="1"/>
  <c r="AH178" i="8"/>
  <c r="Q17" i="10" s="1"/>
  <c r="H187" i="8"/>
  <c r="J187" i="8"/>
  <c r="N187" i="8"/>
  <c r="P187" i="8"/>
  <c r="R187" i="8"/>
  <c r="G25" i="9" s="1"/>
  <c r="S187" i="8"/>
  <c r="I25" i="9" s="1"/>
  <c r="T187" i="8"/>
  <c r="K25" i="9" s="1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R18" i="10" s="1"/>
  <c r="AG187" i="8"/>
  <c r="N18" i="10" s="1"/>
  <c r="AH187" i="8"/>
  <c r="P18" i="10" s="1"/>
  <c r="H190" i="8"/>
  <c r="J190" i="8"/>
  <c r="L190" i="8"/>
  <c r="N190" i="8"/>
  <c r="O190" i="8"/>
  <c r="P190" i="8"/>
  <c r="R190" i="8"/>
  <c r="H25" i="9" s="1"/>
  <c r="S190" i="8"/>
  <c r="J25" i="9" s="1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S18" i="10" s="1"/>
  <c r="AG190" i="8"/>
  <c r="O18" i="10" s="1"/>
  <c r="AH190" i="8"/>
  <c r="Q18" i="10" s="1"/>
  <c r="H195" i="8"/>
  <c r="I195" i="8"/>
  <c r="J195" i="8"/>
  <c r="L195" i="8"/>
  <c r="N195" i="8"/>
  <c r="O195" i="8"/>
  <c r="P195" i="8"/>
  <c r="R195" i="8"/>
  <c r="G26" i="9" s="1"/>
  <c r="S195" i="8"/>
  <c r="I26" i="9" s="1"/>
  <c r="T195" i="8"/>
  <c r="K26" i="9" s="1"/>
  <c r="U195" i="8"/>
  <c r="V195" i="8"/>
  <c r="W195" i="8"/>
  <c r="X195" i="8"/>
  <c r="Z195" i="8"/>
  <c r="AA195" i="8"/>
  <c r="AB195" i="8"/>
  <c r="AC195" i="8"/>
  <c r="AD195" i="8"/>
  <c r="AE195" i="8"/>
  <c r="AF195" i="8"/>
  <c r="R20" i="10" s="1"/>
  <c r="AG195" i="8"/>
  <c r="N20" i="10" s="1"/>
  <c r="AH195" i="8"/>
  <c r="P20" i="10" s="1"/>
  <c r="H198" i="8"/>
  <c r="J198" i="8"/>
  <c r="L198" i="8"/>
  <c r="N198" i="8"/>
  <c r="O198" i="8"/>
  <c r="P198" i="8"/>
  <c r="R198" i="8"/>
  <c r="H26" i="9" s="1"/>
  <c r="S198" i="8"/>
  <c r="J26" i="9" s="1"/>
  <c r="T198" i="8"/>
  <c r="L26" i="9" s="1"/>
  <c r="V198" i="8"/>
  <c r="W198" i="8"/>
  <c r="X198" i="8"/>
  <c r="Y198" i="8"/>
  <c r="Z198" i="8"/>
  <c r="AA198" i="8"/>
  <c r="AB198" i="8"/>
  <c r="AC198" i="8"/>
  <c r="AD198" i="8"/>
  <c r="AE198" i="8"/>
  <c r="AF198" i="8"/>
  <c r="S20" i="10" s="1"/>
  <c r="AG198" i="8"/>
  <c r="O20" i="10" s="1"/>
  <c r="AH198" i="8"/>
  <c r="Q20" i="10" s="1"/>
  <c r="H220" i="8"/>
  <c r="I220" i="8"/>
  <c r="L220" i="8"/>
  <c r="M220" i="8"/>
  <c r="P220" i="8"/>
  <c r="R220" i="8"/>
  <c r="G29" i="9" s="1"/>
  <c r="S220" i="8"/>
  <c r="I29" i="9" s="1"/>
  <c r="T220" i="8"/>
  <c r="K29" i="9" s="1"/>
  <c r="U220" i="8"/>
  <c r="V220" i="8"/>
  <c r="W220" i="8"/>
  <c r="X220" i="8"/>
  <c r="Y220" i="8"/>
  <c r="AA220" i="8"/>
  <c r="AB220" i="8"/>
  <c r="AC220" i="8"/>
  <c r="AD220" i="8"/>
  <c r="AF220" i="8"/>
  <c r="R21" i="10" s="1"/>
  <c r="AG220" i="8"/>
  <c r="N21" i="10" s="1"/>
  <c r="AH220" i="8"/>
  <c r="P21" i="10" s="1"/>
  <c r="R296" i="8"/>
  <c r="H32" i="9" s="1"/>
  <c r="D32" i="9" s="1"/>
  <c r="B32" i="9" s="1"/>
  <c r="H301" i="8"/>
  <c r="I301" i="8"/>
  <c r="J301" i="8"/>
  <c r="K301" i="8"/>
  <c r="M301" i="8"/>
  <c r="N301" i="8"/>
  <c r="O301" i="8"/>
  <c r="P301" i="8"/>
  <c r="R301" i="8"/>
  <c r="G33" i="9" s="1"/>
  <c r="S301" i="8"/>
  <c r="I33" i="9" s="1"/>
  <c r="T301" i="8"/>
  <c r="K33" i="9" s="1"/>
  <c r="U301" i="8"/>
  <c r="V301" i="8"/>
  <c r="W301" i="8"/>
  <c r="Y301" i="8"/>
  <c r="Z301" i="8"/>
  <c r="AA301" i="8"/>
  <c r="AB301" i="8"/>
  <c r="AC301" i="8"/>
  <c r="AD301" i="8"/>
  <c r="AE301" i="8"/>
  <c r="AF301" i="8"/>
  <c r="R23" i="10" s="1"/>
  <c r="AG301" i="8"/>
  <c r="N23" i="10" s="1"/>
  <c r="AH301" i="8"/>
  <c r="P23" i="10" s="1"/>
  <c r="H304" i="8"/>
  <c r="J304" i="8"/>
  <c r="L304" i="8"/>
  <c r="M304" i="8"/>
  <c r="P304" i="8"/>
  <c r="R304" i="8"/>
  <c r="H33" i="9" s="1"/>
  <c r="S304" i="8"/>
  <c r="J33" i="9" s="1"/>
  <c r="T304" i="8"/>
  <c r="L33" i="9" s="1"/>
  <c r="U304" i="8"/>
  <c r="V304" i="8"/>
  <c r="W304" i="8"/>
  <c r="Y304" i="8"/>
  <c r="Z304" i="8"/>
  <c r="AA304" i="8"/>
  <c r="AB304" i="8"/>
  <c r="AC304" i="8"/>
  <c r="AD304" i="8"/>
  <c r="AE304" i="8"/>
  <c r="AF304" i="8"/>
  <c r="S23" i="10" s="1"/>
  <c r="AG304" i="8"/>
  <c r="O23" i="10" s="1"/>
  <c r="AH304" i="8"/>
  <c r="Q23" i="10" s="1"/>
  <c r="I345" i="8"/>
  <c r="J345" i="8"/>
  <c r="K345" i="8"/>
  <c r="M345" i="8"/>
  <c r="O345" i="8"/>
  <c r="P345" i="8"/>
  <c r="R345" i="8"/>
  <c r="G37" i="9" s="1"/>
  <c r="S345" i="8"/>
  <c r="I37" i="9" s="1"/>
  <c r="T345" i="8"/>
  <c r="K37" i="9" s="1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R25" i="10" s="1"/>
  <c r="AG345" i="8"/>
  <c r="N25" i="10" s="1"/>
  <c r="AH345" i="8"/>
  <c r="P25" i="10" s="1"/>
  <c r="I351" i="8"/>
  <c r="J351" i="8"/>
  <c r="M351" i="8"/>
  <c r="O351" i="8"/>
  <c r="P351" i="8"/>
  <c r="R351" i="8"/>
  <c r="H37" i="9" s="1"/>
  <c r="S351" i="8"/>
  <c r="J37" i="9" s="1"/>
  <c r="T351" i="8"/>
  <c r="L37" i="9" s="1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S25" i="10" s="1"/>
  <c r="AG351" i="8"/>
  <c r="O25" i="10" s="1"/>
  <c r="AH351" i="8"/>
  <c r="Q25" i="10" s="1"/>
  <c r="N363" i="8"/>
  <c r="O363" i="8"/>
  <c r="P363" i="8"/>
  <c r="R363" i="8"/>
  <c r="H38" i="9" s="1"/>
  <c r="S363" i="8"/>
  <c r="J38" i="9" s="1"/>
  <c r="U363" i="8"/>
  <c r="V363" i="8"/>
  <c r="W363" i="8"/>
  <c r="X363" i="8"/>
  <c r="Y363" i="8"/>
  <c r="Z363" i="8"/>
  <c r="AA363" i="8"/>
  <c r="AC363" i="8"/>
  <c r="AD363" i="8"/>
  <c r="AE363" i="8"/>
  <c r="AF363" i="8"/>
  <c r="S26" i="10" s="1"/>
  <c r="AH363" i="8"/>
  <c r="Q26" i="10" s="1"/>
  <c r="N3" i="10"/>
  <c r="P3" i="10"/>
  <c r="R3" i="10"/>
  <c r="T3" i="10"/>
  <c r="C14" i="10"/>
  <c r="D14" i="10"/>
  <c r="E35" i="10"/>
  <c r="E36" i="10"/>
  <c r="E1" i="9"/>
  <c r="I3" i="4"/>
  <c r="N3" i="4" s="1"/>
  <c r="I4" i="4"/>
  <c r="N4" i="4" s="1"/>
  <c r="I5" i="4"/>
  <c r="N5" i="4" s="1"/>
  <c r="I6" i="4"/>
  <c r="N6" i="4" s="1"/>
  <c r="I7" i="4"/>
  <c r="N7" i="4" s="1"/>
  <c r="I8" i="4"/>
  <c r="N8" i="4" s="1"/>
  <c r="I9" i="4"/>
  <c r="N9" i="4" s="1"/>
  <c r="I10" i="4"/>
  <c r="N10" i="4" s="1"/>
  <c r="M360" i="8" l="1"/>
  <c r="M364" i="8" s="1"/>
  <c r="Q33" i="9"/>
  <c r="V23" i="10" s="1"/>
  <c r="R38" i="9"/>
  <c r="W26" i="10" s="1"/>
  <c r="M17" i="9"/>
  <c r="R37" i="9"/>
  <c r="W25" i="10" s="1"/>
  <c r="M18" i="9"/>
  <c r="R29" i="9"/>
  <c r="W21" i="10" s="1"/>
  <c r="Q21" i="9"/>
  <c r="V16" i="10" s="1"/>
  <c r="Q18" i="9"/>
  <c r="V15" i="10" s="1"/>
  <c r="R12" i="9"/>
  <c r="W10" i="10" s="1"/>
  <c r="Q25" i="9"/>
  <c r="V18" i="10" s="1"/>
  <c r="Q37" i="9"/>
  <c r="V25" i="10" s="1"/>
  <c r="Q29" i="9"/>
  <c r="V21" i="10" s="1"/>
  <c r="O18" i="9"/>
  <c r="M37" i="9"/>
  <c r="O37" i="9"/>
  <c r="M25" i="9"/>
  <c r="O25" i="9"/>
  <c r="M12" i="9"/>
  <c r="N9" i="9"/>
  <c r="D23" i="10"/>
  <c r="R25" i="9"/>
  <c r="W18" i="10" s="1"/>
  <c r="D22" i="10"/>
  <c r="Q17" i="9"/>
  <c r="V13" i="10" s="1"/>
  <c r="M33" i="9"/>
  <c r="R22" i="9"/>
  <c r="W17" i="10" s="1"/>
  <c r="N38" i="9"/>
  <c r="P38" i="9"/>
  <c r="U23" i="10"/>
  <c r="T33" i="9"/>
  <c r="R26" i="9"/>
  <c r="N26" i="9"/>
  <c r="T20" i="10"/>
  <c r="S26" i="9"/>
  <c r="R18" i="9"/>
  <c r="N18" i="9"/>
  <c r="P18" i="9"/>
  <c r="U13" i="10"/>
  <c r="T17" i="9"/>
  <c r="T13" i="10"/>
  <c r="S17" i="9"/>
  <c r="N12" i="9"/>
  <c r="P12" i="9"/>
  <c r="R10" i="10"/>
  <c r="K10" i="10" s="1"/>
  <c r="S12" i="9"/>
  <c r="H10" i="10" s="1"/>
  <c r="R8" i="9"/>
  <c r="N8" i="9"/>
  <c r="P8" i="9"/>
  <c r="W16" i="10"/>
  <c r="N21" i="9"/>
  <c r="P21" i="9"/>
  <c r="T24" i="10"/>
  <c r="S34" i="9"/>
  <c r="R34" i="9"/>
  <c r="N34" i="9"/>
  <c r="N37" i="9"/>
  <c r="P37" i="9"/>
  <c r="T25" i="10"/>
  <c r="S37" i="9"/>
  <c r="P33" i="9"/>
  <c r="T23" i="10"/>
  <c r="S33" i="9"/>
  <c r="H23" i="10" s="1"/>
  <c r="O26" i="9"/>
  <c r="N25" i="9"/>
  <c r="P25" i="9"/>
  <c r="T18" i="10"/>
  <c r="S25" i="9"/>
  <c r="U17" i="10"/>
  <c r="T22" i="9"/>
  <c r="T16" i="10"/>
  <c r="S21" i="9"/>
  <c r="O17" i="9"/>
  <c r="P26" i="9"/>
  <c r="U21" i="10"/>
  <c r="T29" i="9"/>
  <c r="R33" i="9"/>
  <c r="N33" i="9"/>
  <c r="O33" i="9"/>
  <c r="M29" i="9"/>
  <c r="O29" i="9"/>
  <c r="U20" i="10"/>
  <c r="T26" i="9"/>
  <c r="Q26" i="9"/>
  <c r="U15" i="10"/>
  <c r="T18" i="9"/>
  <c r="R17" i="9"/>
  <c r="N17" i="9"/>
  <c r="P17" i="9"/>
  <c r="U7" i="10"/>
  <c r="T9" i="9"/>
  <c r="P9" i="9"/>
  <c r="U6" i="10"/>
  <c r="T8" i="9"/>
  <c r="R9" i="9"/>
  <c r="Q22" i="9"/>
  <c r="M22" i="9"/>
  <c r="O22" i="9"/>
  <c r="M26" i="9"/>
  <c r="T21" i="10"/>
  <c r="S29" i="9"/>
  <c r="N29" i="9"/>
  <c r="P29" i="9"/>
  <c r="Q34" i="9"/>
  <c r="M34" i="9"/>
  <c r="O34" i="9"/>
  <c r="P34" i="9"/>
  <c r="U26" i="10"/>
  <c r="T38" i="9"/>
  <c r="U25" i="10"/>
  <c r="T37" i="9"/>
  <c r="U18" i="10"/>
  <c r="T25" i="9"/>
  <c r="N22" i="9"/>
  <c r="P22" i="9"/>
  <c r="M21" i="9"/>
  <c r="O21" i="9"/>
  <c r="T15" i="10"/>
  <c r="S18" i="9"/>
  <c r="U10" i="10"/>
  <c r="T12" i="9"/>
  <c r="O12" i="9"/>
  <c r="U16" i="10"/>
  <c r="T21" i="9"/>
  <c r="I16" i="10" s="1"/>
  <c r="U24" i="10"/>
  <c r="T34" i="9"/>
  <c r="AH48" i="8"/>
  <c r="W313" i="8"/>
  <c r="AD313" i="8"/>
  <c r="Z313" i="8"/>
  <c r="V313" i="8"/>
  <c r="R297" i="8"/>
  <c r="P313" i="8"/>
  <c r="Y313" i="8"/>
  <c r="W199" i="8"/>
  <c r="X56" i="8"/>
  <c r="J161" i="8"/>
  <c r="M313" i="8"/>
  <c r="X313" i="8"/>
  <c r="N313" i="8"/>
  <c r="V56" i="8"/>
  <c r="Y161" i="8"/>
  <c r="O56" i="8"/>
  <c r="U48" i="8"/>
  <c r="P48" i="8"/>
  <c r="N56" i="8"/>
  <c r="K56" i="8"/>
  <c r="AH161" i="8"/>
  <c r="AG161" i="8"/>
  <c r="AG313" i="8"/>
  <c r="AE56" i="8"/>
  <c r="AF313" i="8"/>
  <c r="N161" i="8"/>
  <c r="K161" i="8"/>
  <c r="F345" i="8"/>
  <c r="Q345" i="8"/>
  <c r="E37" i="9" s="1"/>
  <c r="O313" i="8"/>
  <c r="AH56" i="8"/>
  <c r="E56" i="8"/>
  <c r="AD169" i="8"/>
  <c r="E14" i="10"/>
  <c r="AD352" i="8"/>
  <c r="AD360" i="8" s="1"/>
  <c r="D352" i="8"/>
  <c r="D360" i="8" s="1"/>
  <c r="D364" i="8" s="1"/>
  <c r="F160" i="8"/>
  <c r="E161" i="8"/>
  <c r="P228" i="8"/>
  <c r="AF179" i="8"/>
  <c r="W161" i="8"/>
  <c r="AC56" i="8"/>
  <c r="I56" i="8"/>
  <c r="O48" i="8"/>
  <c r="M199" i="8"/>
  <c r="T48" i="8"/>
  <c r="U161" i="8"/>
  <c r="Z48" i="8"/>
  <c r="J24" i="8"/>
  <c r="AE305" i="8"/>
  <c r="AA305" i="8"/>
  <c r="W305" i="8"/>
  <c r="J305" i="8"/>
  <c r="F296" i="8"/>
  <c r="AH199" i="8"/>
  <c r="AD199" i="8"/>
  <c r="O191" i="8"/>
  <c r="K191" i="8"/>
  <c r="M169" i="8"/>
  <c r="I169" i="8"/>
  <c r="K48" i="8"/>
  <c r="AG24" i="8"/>
  <c r="M161" i="8"/>
  <c r="AB161" i="8"/>
  <c r="L161" i="8"/>
  <c r="I191" i="8"/>
  <c r="Y48" i="8"/>
  <c r="AF24" i="8"/>
  <c r="AB24" i="8"/>
  <c r="Y24" i="8"/>
  <c r="U24" i="8"/>
  <c r="AD153" i="8"/>
  <c r="D191" i="8"/>
  <c r="E313" i="8"/>
  <c r="I313" i="8"/>
  <c r="F312" i="8"/>
  <c r="H161" i="8"/>
  <c r="AE199" i="8"/>
  <c r="T56" i="8"/>
  <c r="AF305" i="8"/>
  <c r="R48" i="8"/>
  <c r="AD191" i="8"/>
  <c r="W191" i="8"/>
  <c r="AC48" i="8"/>
  <c r="AE48" i="8"/>
  <c r="AA48" i="8"/>
  <c r="L24" i="8"/>
  <c r="H24" i="8"/>
  <c r="Q52" i="8"/>
  <c r="E12" i="9" s="1"/>
  <c r="AD161" i="8"/>
  <c r="Z56" i="8"/>
  <c r="M56" i="8"/>
  <c r="F304" i="8"/>
  <c r="AG56" i="8"/>
  <c r="S161" i="8"/>
  <c r="F190" i="8"/>
  <c r="R56" i="8"/>
  <c r="AB313" i="8"/>
  <c r="L352" i="8"/>
  <c r="L360" i="8" s="1"/>
  <c r="L364" i="8" s="1"/>
  <c r="H305" i="8"/>
  <c r="T297" i="8"/>
  <c r="D297" i="8"/>
  <c r="L228" i="8"/>
  <c r="H228" i="8"/>
  <c r="X199" i="8"/>
  <c r="AF191" i="8"/>
  <c r="AB191" i="8"/>
  <c r="U191" i="8"/>
  <c r="AC179" i="8"/>
  <c r="W169" i="8"/>
  <c r="AF161" i="8"/>
  <c r="P161" i="8"/>
  <c r="Y153" i="8"/>
  <c r="W153" i="8"/>
  <c r="AA56" i="8"/>
  <c r="V48" i="8"/>
  <c r="P24" i="8"/>
  <c r="D169" i="8"/>
  <c r="AE179" i="8"/>
  <c r="T179" i="8"/>
  <c r="D313" i="8"/>
  <c r="S313" i="8"/>
  <c r="Y305" i="8"/>
  <c r="AC228" i="8"/>
  <c r="U228" i="8"/>
  <c r="L191" i="8"/>
  <c r="X179" i="8"/>
  <c r="AG169" i="8"/>
  <c r="D161" i="8"/>
  <c r="N153" i="8"/>
  <c r="L48" i="8"/>
  <c r="AC24" i="8"/>
  <c r="E199" i="8"/>
  <c r="AC313" i="8"/>
  <c r="W352" i="8"/>
  <c r="W360" i="8" s="1"/>
  <c r="W364" i="8" s="1"/>
  <c r="N352" i="8"/>
  <c r="N360" i="8" s="1"/>
  <c r="N364" i="8" s="1"/>
  <c r="AG228" i="8"/>
  <c r="J228" i="8"/>
  <c r="AB169" i="8"/>
  <c r="Y169" i="8"/>
  <c r="E48" i="8"/>
  <c r="K179" i="8"/>
  <c r="S199" i="8"/>
  <c r="S352" i="8"/>
  <c r="S360" i="8" s="1"/>
  <c r="S179" i="8"/>
  <c r="S169" i="8"/>
  <c r="AB305" i="8"/>
  <c r="AH228" i="8"/>
  <c r="AA199" i="8"/>
  <c r="N199" i="8"/>
  <c r="P191" i="8"/>
  <c r="O161" i="8"/>
  <c r="AE153" i="8"/>
  <c r="J153" i="8"/>
  <c r="Z24" i="8"/>
  <c r="F31" i="8"/>
  <c r="F301" i="8"/>
  <c r="AH352" i="8"/>
  <c r="AH360" i="8" s="1"/>
  <c r="P26" i="10" s="1"/>
  <c r="AA179" i="8"/>
  <c r="U169" i="8"/>
  <c r="N24" i="8"/>
  <c r="O179" i="8"/>
  <c r="AG305" i="8"/>
  <c r="AC305" i="8"/>
  <c r="P305" i="8"/>
  <c r="L305" i="8"/>
  <c r="AA228" i="8"/>
  <c r="W228" i="8"/>
  <c r="AB199" i="8"/>
  <c r="O199" i="8"/>
  <c r="K199" i="8"/>
  <c r="Z199" i="8"/>
  <c r="X191" i="8"/>
  <c r="N191" i="8"/>
  <c r="M191" i="8"/>
  <c r="AE169" i="8"/>
  <c r="O169" i="8"/>
  <c r="P153" i="8"/>
  <c r="L153" i="8"/>
  <c r="W24" i="8"/>
  <c r="O24" i="8"/>
  <c r="F23" i="8"/>
  <c r="F165" i="8"/>
  <c r="AH179" i="8"/>
  <c r="F187" i="8"/>
  <c r="D199" i="8"/>
  <c r="E305" i="8"/>
  <c r="X305" i="8"/>
  <c r="K313" i="8"/>
  <c r="AA313" i="8"/>
  <c r="X352" i="8"/>
  <c r="X360" i="8" s="1"/>
  <c r="X364" i="8" s="1"/>
  <c r="Q301" i="8"/>
  <c r="E33" i="9" s="1"/>
  <c r="Q220" i="8"/>
  <c r="E29" i="9" s="1"/>
  <c r="V191" i="8"/>
  <c r="Q44" i="8"/>
  <c r="E11" i="9" s="1"/>
  <c r="C11" i="9" s="1"/>
  <c r="B11" i="9" s="1"/>
  <c r="AB179" i="8"/>
  <c r="R199" i="8"/>
  <c r="X169" i="8"/>
  <c r="AE161" i="8"/>
  <c r="S305" i="8"/>
  <c r="F157" i="8"/>
  <c r="D305" i="8"/>
  <c r="T352" i="8"/>
  <c r="T360" i="8" s="1"/>
  <c r="K38" i="9" s="1"/>
  <c r="Z305" i="8"/>
  <c r="AH305" i="8"/>
  <c r="V305" i="8"/>
  <c r="F245" i="8"/>
  <c r="E297" i="8"/>
  <c r="Y199" i="8"/>
  <c r="AG199" i="8"/>
  <c r="U199" i="8"/>
  <c r="H199" i="8"/>
  <c r="Q195" i="8"/>
  <c r="E26" i="9" s="1"/>
  <c r="Q190" i="8"/>
  <c r="F25" i="9" s="1"/>
  <c r="J191" i="8"/>
  <c r="AG191" i="8"/>
  <c r="Q187" i="8"/>
  <c r="E25" i="9" s="1"/>
  <c r="Z179" i="8"/>
  <c r="V179" i="8"/>
  <c r="V161" i="8"/>
  <c r="I161" i="8"/>
  <c r="AC153" i="8"/>
  <c r="AF153" i="8"/>
  <c r="T153" i="8"/>
  <c r="U56" i="8"/>
  <c r="L56" i="8"/>
  <c r="P56" i="8"/>
  <c r="AG48" i="8"/>
  <c r="S48" i="8"/>
  <c r="N48" i="8"/>
  <c r="S24" i="8"/>
  <c r="AE24" i="8"/>
  <c r="AH24" i="8"/>
  <c r="AC169" i="8"/>
  <c r="R169" i="8"/>
  <c r="Q175" i="8"/>
  <c r="E22" i="9" s="1"/>
  <c r="S22" i="9"/>
  <c r="AG179" i="8"/>
  <c r="D228" i="8"/>
  <c r="F220" i="8"/>
  <c r="AE228" i="8"/>
  <c r="Q227" i="8"/>
  <c r="F29" i="9" s="1"/>
  <c r="R352" i="8"/>
  <c r="R360" i="8" s="1"/>
  <c r="G38" i="9" s="1"/>
  <c r="D24" i="8"/>
  <c r="H191" i="8"/>
  <c r="E191" i="8"/>
  <c r="Z352" i="8"/>
  <c r="Z360" i="8" s="1"/>
  <c r="Z364" i="8" s="1"/>
  <c r="Q363" i="8"/>
  <c r="F38" i="9" s="1"/>
  <c r="U305" i="8"/>
  <c r="R305" i="8"/>
  <c r="S228" i="8"/>
  <c r="T199" i="8"/>
  <c r="S191" i="8"/>
  <c r="AA169" i="8"/>
  <c r="K169" i="8"/>
  <c r="Q165" i="8"/>
  <c r="E21" i="9" s="1"/>
  <c r="AC161" i="8"/>
  <c r="Z161" i="8"/>
  <c r="Q160" i="8"/>
  <c r="F18" i="9" s="1"/>
  <c r="R161" i="8"/>
  <c r="AG153" i="8"/>
  <c r="H153" i="8"/>
  <c r="Q152" i="8"/>
  <c r="F17" i="9" s="1"/>
  <c r="E153" i="8"/>
  <c r="F143" i="8"/>
  <c r="AB56" i="8"/>
  <c r="H56" i="8"/>
  <c r="AD48" i="8"/>
  <c r="W48" i="8"/>
  <c r="D48" i="8"/>
  <c r="AD24" i="8"/>
  <c r="AA24" i="8"/>
  <c r="K24" i="8"/>
  <c r="Q23" i="8"/>
  <c r="F8" i="9" s="1"/>
  <c r="Q31" i="8"/>
  <c r="F9" i="9" s="1"/>
  <c r="D153" i="8"/>
  <c r="F152" i="8"/>
  <c r="Q168" i="8"/>
  <c r="F21" i="9" s="1"/>
  <c r="H169" i="8"/>
  <c r="Q198" i="8"/>
  <c r="F26" i="9" s="1"/>
  <c r="Q157" i="8"/>
  <c r="E18" i="9" s="1"/>
  <c r="Q304" i="8"/>
  <c r="F33" i="9" s="1"/>
  <c r="R228" i="8"/>
  <c r="AD228" i="8"/>
  <c r="R313" i="8"/>
  <c r="H313" i="8"/>
  <c r="Q312" i="8"/>
  <c r="F34" i="9" s="1"/>
  <c r="Q309" i="8"/>
  <c r="E34" i="9" s="1"/>
  <c r="AE313" i="8"/>
  <c r="V153" i="8"/>
  <c r="AA352" i="8"/>
  <c r="AA360" i="8" s="1"/>
  <c r="AA364" i="8" s="1"/>
  <c r="T305" i="8"/>
  <c r="Y228" i="8"/>
  <c r="K228" i="8"/>
  <c r="AC191" i="8"/>
  <c r="AE191" i="8"/>
  <c r="Z169" i="8"/>
  <c r="AA161" i="8"/>
  <c r="X161" i="8"/>
  <c r="AA153" i="8"/>
  <c r="S153" i="8"/>
  <c r="R153" i="8"/>
  <c r="Q143" i="8"/>
  <c r="E17" i="9" s="1"/>
  <c r="J56" i="8"/>
  <c r="S56" i="8"/>
  <c r="AF48" i="8"/>
  <c r="V24" i="8"/>
  <c r="R24" i="8"/>
  <c r="I24" i="8"/>
  <c r="P179" i="8"/>
  <c r="L179" i="8"/>
  <c r="Q178" i="8"/>
  <c r="F22" i="9" s="1"/>
  <c r="O228" i="8"/>
  <c r="E228" i="8"/>
  <c r="F227" i="8"/>
  <c r="U313" i="8"/>
  <c r="T313" i="8"/>
  <c r="AE352" i="8"/>
  <c r="AE360" i="8" s="1"/>
  <c r="O352" i="8"/>
  <c r="O360" i="8" s="1"/>
  <c r="O364" i="8" s="1"/>
  <c r="K352" i="8"/>
  <c r="K360" i="8" s="1"/>
  <c r="K364" i="8" s="1"/>
  <c r="Z191" i="8"/>
  <c r="T191" i="8"/>
  <c r="V169" i="8"/>
  <c r="X153" i="8"/>
  <c r="T161" i="8"/>
  <c r="V228" i="8"/>
  <c r="Y179" i="8"/>
  <c r="U179" i="8"/>
  <c r="M48" i="8"/>
  <c r="I48" i="8"/>
  <c r="AD305" i="8"/>
  <c r="AB228" i="8"/>
  <c r="P199" i="8"/>
  <c r="L199" i="8"/>
  <c r="P169" i="8"/>
  <c r="L169" i="8"/>
  <c r="X24" i="8"/>
  <c r="R179" i="8"/>
  <c r="Z228" i="8"/>
  <c r="L313" i="8"/>
  <c r="AG352" i="8"/>
  <c r="AG360" i="8" s="1"/>
  <c r="AC352" i="8"/>
  <c r="AC360" i="8" s="1"/>
  <c r="V352" i="8"/>
  <c r="V360" i="8" s="1"/>
  <c r="V364" i="8" s="1"/>
  <c r="I352" i="8"/>
  <c r="I360" i="8" s="1"/>
  <c r="I364" i="8" s="1"/>
  <c r="I305" i="8"/>
  <c r="AF228" i="8"/>
  <c r="M228" i="8"/>
  <c r="I228" i="8"/>
  <c r="AA191" i="8"/>
  <c r="AD179" i="8"/>
  <c r="T169" i="8"/>
  <c r="Z153" i="8"/>
  <c r="M24" i="8"/>
  <c r="E169" i="8"/>
  <c r="E179" i="8"/>
  <c r="N179" i="8"/>
  <c r="J179" i="8"/>
  <c r="AF352" i="8"/>
  <c r="AF360" i="8" s="1"/>
  <c r="R26" i="10" s="1"/>
  <c r="AB352" i="8"/>
  <c r="AB360" i="8" s="1"/>
  <c r="AB364" i="8" s="1"/>
  <c r="Y352" i="8"/>
  <c r="Y360" i="8" s="1"/>
  <c r="P352" i="8"/>
  <c r="P360" i="8" s="1"/>
  <c r="P364" i="8" s="1"/>
  <c r="K305" i="8"/>
  <c r="AH191" i="8"/>
  <c r="R191" i="8"/>
  <c r="AH169" i="8"/>
  <c r="N169" i="8"/>
  <c r="J169" i="8"/>
  <c r="AB153" i="8"/>
  <c r="U153" i="8"/>
  <c r="O153" i="8"/>
  <c r="K153" i="8"/>
  <c r="H179" i="8"/>
  <c r="M179" i="8"/>
  <c r="I179" i="8"/>
  <c r="J313" i="8"/>
  <c r="AH313" i="8"/>
  <c r="T228" i="8"/>
  <c r="I199" i="8"/>
  <c r="W179" i="8"/>
  <c r="AF169" i="8"/>
  <c r="I153" i="8"/>
  <c r="F198" i="8"/>
  <c r="M352" i="8"/>
  <c r="Q351" i="8"/>
  <c r="F37" i="9" s="1"/>
  <c r="AH153" i="8"/>
  <c r="AD364" i="8"/>
  <c r="E352" i="8"/>
  <c r="E360" i="8" s="1"/>
  <c r="Q55" i="8"/>
  <c r="F12" i="9" s="1"/>
  <c r="F55" i="8"/>
  <c r="D56" i="8"/>
  <c r="M153" i="8"/>
  <c r="F309" i="8"/>
  <c r="T24" i="8"/>
  <c r="F363" i="8"/>
  <c r="AC199" i="8"/>
  <c r="V199" i="8"/>
  <c r="F351" i="8"/>
  <c r="H352" i="8"/>
  <c r="H360" i="8" s="1"/>
  <c r="H364" i="8" s="1"/>
  <c r="J352" i="8"/>
  <c r="J360" i="8" s="1"/>
  <c r="J364" i="8" s="1"/>
  <c r="AF56" i="8"/>
  <c r="AD56" i="8"/>
  <c r="Y56" i="8"/>
  <c r="W56" i="8"/>
  <c r="J48" i="8"/>
  <c r="F44" i="8"/>
  <c r="F48" i="8" s="1"/>
  <c r="F168" i="8"/>
  <c r="U352" i="8"/>
  <c r="U360" i="8" s="1"/>
  <c r="N305" i="8"/>
  <c r="AF199" i="8"/>
  <c r="J199" i="8"/>
  <c r="E24" i="8"/>
  <c r="O305" i="8"/>
  <c r="M305" i="8"/>
  <c r="S297" i="8"/>
  <c r="Y191" i="8"/>
  <c r="F178" i="8"/>
  <c r="F195" i="8"/>
  <c r="N228" i="8"/>
  <c r="X228" i="8"/>
  <c r="T364" i="8" l="1"/>
  <c r="R364" i="8"/>
  <c r="I38" i="9"/>
  <c r="S364" i="8"/>
  <c r="O38" i="9"/>
  <c r="U364" i="8"/>
  <c r="S38" i="9"/>
  <c r="T26" i="10"/>
  <c r="AE364" i="8"/>
  <c r="E364" i="8"/>
  <c r="F364" i="8" s="1"/>
  <c r="F360" i="8"/>
  <c r="AC364" i="8"/>
  <c r="Q38" i="9"/>
  <c r="V26" i="10" s="1"/>
  <c r="Y364" i="8"/>
  <c r="M38" i="9"/>
  <c r="N26" i="10"/>
  <c r="AG364" i="8"/>
  <c r="Q360" i="8"/>
  <c r="E38" i="9" s="1"/>
  <c r="AF364" i="8"/>
  <c r="AH364" i="8"/>
  <c r="I21" i="10"/>
  <c r="I26" i="10"/>
  <c r="L26" i="10"/>
  <c r="I25" i="10"/>
  <c r="I10" i="10"/>
  <c r="J10" i="10" s="1"/>
  <c r="K25" i="10"/>
  <c r="H25" i="10"/>
  <c r="H21" i="10"/>
  <c r="K18" i="10"/>
  <c r="H16" i="10"/>
  <c r="J16" i="10" s="1"/>
  <c r="H15" i="10"/>
  <c r="K13" i="10"/>
  <c r="I17" i="10"/>
  <c r="H18" i="10"/>
  <c r="I18" i="10"/>
  <c r="C25" i="9"/>
  <c r="L10" i="10"/>
  <c r="M10" i="10" s="1"/>
  <c r="D26" i="9"/>
  <c r="L18" i="10"/>
  <c r="H13" i="10"/>
  <c r="L16" i="10"/>
  <c r="C18" i="9"/>
  <c r="K21" i="10"/>
  <c r="L21" i="10"/>
  <c r="D38" i="9"/>
  <c r="K15" i="10"/>
  <c r="D18" i="9"/>
  <c r="D33" i="9"/>
  <c r="D21" i="9"/>
  <c r="D8" i="9"/>
  <c r="B8" i="9" s="1"/>
  <c r="D12" i="9"/>
  <c r="C37" i="9"/>
  <c r="D22" i="9"/>
  <c r="C17" i="9"/>
  <c r="L17" i="10"/>
  <c r="C34" i="9"/>
  <c r="D34" i="9"/>
  <c r="C21" i="9"/>
  <c r="D29" i="9"/>
  <c r="D25" i="9"/>
  <c r="L25" i="10"/>
  <c r="K23" i="10"/>
  <c r="K16" i="10"/>
  <c r="D9" i="9"/>
  <c r="D17" i="9"/>
  <c r="C26" i="9"/>
  <c r="C29" i="9"/>
  <c r="C12" i="9"/>
  <c r="D37" i="9"/>
  <c r="C33" i="9"/>
  <c r="V24" i="10"/>
  <c r="K24" i="10" s="1"/>
  <c r="H24" i="10"/>
  <c r="I13" i="10"/>
  <c r="W13" i="10"/>
  <c r="L13" i="10" s="1"/>
  <c r="V20" i="10"/>
  <c r="K20" i="10" s="1"/>
  <c r="H20" i="10"/>
  <c r="W23" i="10"/>
  <c r="L23" i="10" s="1"/>
  <c r="I23" i="10"/>
  <c r="J23" i="10" s="1"/>
  <c r="I24" i="10"/>
  <c r="W24" i="10"/>
  <c r="L24" i="10" s="1"/>
  <c r="C22" i="9"/>
  <c r="V17" i="10"/>
  <c r="K17" i="10" s="1"/>
  <c r="H17" i="10"/>
  <c r="I15" i="10"/>
  <c r="W15" i="10"/>
  <c r="L15" i="10" s="1"/>
  <c r="I7" i="10"/>
  <c r="W7" i="10"/>
  <c r="L7" i="10" s="1"/>
  <c r="I6" i="10"/>
  <c r="J6" i="10" s="1"/>
  <c r="W6" i="10"/>
  <c r="L6" i="10" s="1"/>
  <c r="M6" i="10" s="1"/>
  <c r="I20" i="10"/>
  <c r="W20" i="10"/>
  <c r="L20" i="10" s="1"/>
  <c r="Q364" i="8"/>
  <c r="F56" i="8"/>
  <c r="Q48" i="8"/>
  <c r="Q24" i="8"/>
  <c r="L5" i="10"/>
  <c r="Q56" i="8"/>
  <c r="F313" i="8"/>
  <c r="F191" i="8"/>
  <c r="F24" i="8"/>
  <c r="F161" i="8"/>
  <c r="F297" i="8"/>
  <c r="F228" i="8"/>
  <c r="F305" i="8"/>
  <c r="Q179" i="8"/>
  <c r="Q191" i="8"/>
  <c r="F169" i="8"/>
  <c r="F352" i="8"/>
  <c r="Q161" i="8"/>
  <c r="F179" i="8"/>
  <c r="Q352" i="8"/>
  <c r="Q313" i="8"/>
  <c r="Q153" i="8"/>
  <c r="F153" i="8"/>
  <c r="Q228" i="8"/>
  <c r="Q199" i="8"/>
  <c r="Q169" i="8"/>
  <c r="F199" i="8"/>
  <c r="K5" i="10"/>
  <c r="Q305" i="8"/>
  <c r="C38" i="9" l="1"/>
  <c r="B38" i="9" s="1"/>
  <c r="K26" i="10"/>
  <c r="M26" i="10" s="1"/>
  <c r="H26" i="10"/>
  <c r="J26" i="10" s="1"/>
  <c r="J21" i="10"/>
  <c r="J25" i="10"/>
  <c r="M25" i="10"/>
  <c r="M13" i="10"/>
  <c r="J18" i="10"/>
  <c r="B26" i="9"/>
  <c r="M18" i="10"/>
  <c r="B25" i="9"/>
  <c r="J15" i="10"/>
  <c r="J17" i="10"/>
  <c r="J13" i="10"/>
  <c r="M16" i="10"/>
  <c r="B33" i="9"/>
  <c r="M21" i="10"/>
  <c r="B18" i="9"/>
  <c r="M23" i="10"/>
  <c r="B37" i="9"/>
  <c r="M15" i="10"/>
  <c r="B17" i="9"/>
  <c r="B21" i="9"/>
  <c r="M17" i="10"/>
  <c r="B12" i="9"/>
  <c r="B29" i="9"/>
  <c r="B22" i="9"/>
  <c r="B34" i="9"/>
  <c r="M20" i="10"/>
  <c r="J20" i="10"/>
  <c r="J24" i="10"/>
  <c r="M24" i="10"/>
  <c r="M5" i="10"/>
  <c r="J5" i="10"/>
  <c r="AA28" i="8" l="1"/>
  <c r="AA32" i="8" s="1"/>
  <c r="Z28" i="8"/>
  <c r="Z32" i="8" s="1"/>
  <c r="M28" i="8"/>
  <c r="M32" i="8" s="1"/>
  <c r="J28" i="8"/>
  <c r="J32" i="8" s="1"/>
  <c r="K28" i="8"/>
  <c r="K32" i="8" s="1"/>
  <c r="X28" i="8"/>
  <c r="X32" i="8" s="1"/>
  <c r="AH28" i="8"/>
  <c r="P28" i="8"/>
  <c r="P32" i="8" s="1"/>
  <c r="AF28" i="8"/>
  <c r="Y28" i="8"/>
  <c r="V28" i="8"/>
  <c r="V32" i="8" s="1"/>
  <c r="R28" i="8"/>
  <c r="U28" i="8"/>
  <c r="AE28" i="8"/>
  <c r="T28" i="8"/>
  <c r="K9" i="9" s="1"/>
  <c r="O28" i="8"/>
  <c r="N28" i="8"/>
  <c r="N32" i="8" s="1"/>
  <c r="W28" i="8"/>
  <c r="W32" i="8" s="1"/>
  <c r="AB28" i="8"/>
  <c r="AB32" i="8" s="1"/>
  <c r="E28" i="8"/>
  <c r="E32" i="8" s="1"/>
  <c r="L28" i="8"/>
  <c r="D32" i="8"/>
  <c r="AD28" i="8"/>
  <c r="I28" i="8"/>
  <c r="H28" i="8"/>
  <c r="AC28" i="8"/>
  <c r="C22" i="10" s="1"/>
  <c r="AG28" i="8"/>
  <c r="N7" i="10" s="1"/>
  <c r="S28" i="8"/>
  <c r="I9" i="9" s="1"/>
  <c r="AD32" i="8" l="1"/>
  <c r="C23" i="10"/>
  <c r="U32" i="8"/>
  <c r="O9" i="9"/>
  <c r="AF32" i="8"/>
  <c r="R7" i="10"/>
  <c r="R32" i="8"/>
  <c r="G9" i="9"/>
  <c r="AH32" i="8"/>
  <c r="P7" i="10"/>
  <c r="Q9" i="9"/>
  <c r="AE32" i="8"/>
  <c r="T7" i="10"/>
  <c r="S9" i="9"/>
  <c r="M9" i="9"/>
  <c r="F32" i="8"/>
  <c r="T32" i="8"/>
  <c r="L32" i="8"/>
  <c r="F28" i="8"/>
  <c r="AC32" i="8"/>
  <c r="H32" i="8"/>
  <c r="Y32" i="8"/>
  <c r="I32" i="8"/>
  <c r="Q28" i="8"/>
  <c r="E9" i="9" s="1"/>
  <c r="S32" i="8"/>
  <c r="O32" i="8"/>
  <c r="AG32" i="8"/>
  <c r="C9" i="9" l="1"/>
  <c r="B9" i="9" s="1"/>
  <c r="H7" i="10"/>
  <c r="J7" i="10" s="1"/>
  <c r="V7" i="10"/>
  <c r="K7" i="10" s="1"/>
  <c r="M7" i="10" s="1"/>
  <c r="Q32" i="8"/>
  <c r="D138" i="8" l="1"/>
  <c r="N138" i="8"/>
  <c r="AG138" i="8"/>
  <c r="AE138" i="8"/>
  <c r="R138" i="8"/>
  <c r="Y138" i="8"/>
  <c r="M138" i="8"/>
  <c r="U138" i="8"/>
  <c r="AD138" i="8"/>
  <c r="V138" i="8"/>
  <c r="AC138" i="8"/>
  <c r="E138" i="8"/>
  <c r="L138" i="8"/>
  <c r="J138" i="8"/>
  <c r="AF138" i="8"/>
  <c r="Z138" i="8"/>
  <c r="T138" i="8"/>
  <c r="AH138" i="8"/>
  <c r="O138" i="8"/>
  <c r="AA138" i="8"/>
  <c r="X138" i="8"/>
  <c r="AB138" i="8"/>
  <c r="I138" i="8"/>
  <c r="H138" i="8"/>
  <c r="P138" i="8"/>
  <c r="S138" i="8"/>
  <c r="K138" i="8"/>
  <c r="W138" i="8"/>
  <c r="F138" i="8" l="1"/>
  <c r="Q138" i="8"/>
  <c r="S43" i="9" l="1"/>
  <c r="H31" i="10" l="1"/>
  <c r="C43" i="9"/>
  <c r="C37" i="10"/>
  <c r="D415" i="8" l="1"/>
  <c r="Y415" i="8"/>
  <c r="J415" i="8"/>
  <c r="AC415" i="8"/>
  <c r="AF415" i="8"/>
  <c r="AG415" i="8"/>
  <c r="P415" i="8"/>
  <c r="AE415" i="8"/>
  <c r="AH415" i="8"/>
  <c r="X415" i="8"/>
  <c r="T415" i="8"/>
  <c r="O415" i="8"/>
  <c r="N415" i="8"/>
  <c r="Z415" i="8"/>
  <c r="E415" i="8"/>
  <c r="K415" i="8"/>
  <c r="E23" i="10"/>
  <c r="AD415" i="8"/>
  <c r="AA415" i="8"/>
  <c r="AB415" i="8"/>
  <c r="W415" i="8"/>
  <c r="R415" i="8"/>
  <c r="I415" i="8"/>
  <c r="L415" i="8"/>
  <c r="V415" i="8"/>
  <c r="M415" i="8"/>
  <c r="U415" i="8"/>
  <c r="S415" i="8"/>
  <c r="H415" i="8"/>
  <c r="AH419" i="8"/>
  <c r="Q415" i="8" l="1"/>
  <c r="F415" i="8"/>
  <c r="D37" i="10"/>
  <c r="E37" i="10" s="1"/>
  <c r="E22" i="10"/>
  <c r="J72" i="8"/>
  <c r="I72" i="8"/>
  <c r="H72" i="8"/>
  <c r="K72" i="8"/>
  <c r="L72" i="8"/>
  <c r="M72" i="8"/>
  <c r="N72" i="8"/>
  <c r="O72" i="8"/>
  <c r="P72" i="8"/>
  <c r="E13" i="9"/>
  <c r="R72" i="8"/>
  <c r="G13" i="9"/>
  <c r="S72" i="8"/>
  <c r="I13" i="9"/>
  <c r="T72" i="8"/>
  <c r="K13" i="9"/>
  <c r="U72" i="8"/>
  <c r="AJ72" i="8"/>
  <c r="AI72" i="8"/>
  <c r="AA72" i="8"/>
  <c r="W72" i="8"/>
  <c r="X72" i="8"/>
  <c r="AG72" i="8"/>
  <c r="N11" i="10"/>
  <c r="AB72" i="8"/>
  <c r="AC72" i="8"/>
  <c r="AE72" i="8"/>
  <c r="AF72" i="8"/>
  <c r="Y72" i="8"/>
  <c r="AH72" i="8"/>
  <c r="Z72" i="8"/>
  <c r="AD72" i="8"/>
  <c r="V72" i="8"/>
  <c r="P11" i="10"/>
  <c r="S13" i="9"/>
  <c r="T11" i="10"/>
  <c r="M13" i="9"/>
  <c r="O13" i="9"/>
  <c r="Q13" i="9"/>
  <c r="R11" i="10"/>
  <c r="H11" i="10" l="1"/>
  <c r="J11" i="10" s="1"/>
  <c r="V11" i="10"/>
  <c r="K11" i="10" s="1"/>
  <c r="Q72" i="8"/>
  <c r="C13" i="9"/>
  <c r="B13" i="9" s="1"/>
  <c r="M11" i="10" l="1"/>
  <c r="D392" i="8"/>
  <c r="F388" i="8"/>
  <c r="E392" i="8"/>
  <c r="H392" i="8"/>
  <c r="H418" i="8"/>
  <c r="K392" i="8"/>
  <c r="P392" i="8"/>
  <c r="P418" i="8"/>
  <c r="J392" i="8"/>
  <c r="N418" i="8"/>
  <c r="N392" i="8"/>
  <c r="L392" i="8"/>
  <c r="K418" i="8"/>
  <c r="M418" i="8"/>
  <c r="M392" i="8"/>
  <c r="O392" i="8"/>
  <c r="L418" i="8"/>
  <c r="O418" i="8"/>
  <c r="I392" i="8"/>
  <c r="J418" i="8"/>
  <c r="Q388" i="8"/>
  <c r="E41" i="9" s="1"/>
  <c r="E47" i="9" s="1"/>
  <c r="I418" i="8"/>
  <c r="R392" i="8"/>
  <c r="G41" i="9"/>
  <c r="G47" i="9" s="1"/>
  <c r="R418" i="8"/>
  <c r="S392" i="8"/>
  <c r="AF392" i="8"/>
  <c r="AB392" i="8"/>
  <c r="U392" i="8"/>
  <c r="AG392" i="8"/>
  <c r="X392" i="8"/>
  <c r="AE392" i="8"/>
  <c r="U418" i="8"/>
  <c r="AC392" i="8"/>
  <c r="Y418" i="8"/>
  <c r="Y392" i="8"/>
  <c r="T392" i="8"/>
  <c r="AF418" i="8"/>
  <c r="AH392" i="8"/>
  <c r="AD392" i="8"/>
  <c r="V392" i="8"/>
  <c r="P29" i="10"/>
  <c r="P34" i="10" s="1"/>
  <c r="AA392" i="8"/>
  <c r="S41" i="9"/>
  <c r="W392" i="8"/>
  <c r="AG418" i="8"/>
  <c r="K41" i="9"/>
  <c r="Z392" i="8"/>
  <c r="Z418" i="8"/>
  <c r="O41" i="9"/>
  <c r="O47" i="9" s="1"/>
  <c r="AE418" i="8"/>
  <c r="T418" i="8"/>
  <c r="AA418" i="8"/>
  <c r="AD418" i="8"/>
  <c r="N29" i="10"/>
  <c r="N34" i="10" s="1"/>
  <c r="W418" i="8"/>
  <c r="Q41" i="9"/>
  <c r="Q47" i="9" s="1"/>
  <c r="R29" i="10"/>
  <c r="AB418" i="8"/>
  <c r="V418" i="8"/>
  <c r="M41" i="9"/>
  <c r="M47" i="9" s="1"/>
  <c r="AH418" i="8"/>
  <c r="AH420" i="8" s="1"/>
  <c r="AC418" i="8"/>
  <c r="X418" i="8"/>
  <c r="T29" i="10"/>
  <c r="T34" i="10" s="1"/>
  <c r="S418" i="8"/>
  <c r="I41" i="9"/>
  <c r="I47" i="9" s="1"/>
  <c r="Q392" i="8" l="1"/>
  <c r="F392" i="8"/>
  <c r="V29" i="10"/>
  <c r="V34" i="10" s="1"/>
  <c r="Q418" i="8"/>
  <c r="AI418" i="8" s="1"/>
  <c r="R34" i="10"/>
  <c r="K47" i="9"/>
  <c r="C41" i="9"/>
  <c r="B41" i="9" s="1"/>
  <c r="S47" i="9"/>
  <c r="H29" i="10"/>
  <c r="C38" i="10"/>
  <c r="C15" i="10"/>
  <c r="K29" i="10" l="1"/>
  <c r="M29" i="10" s="1"/>
  <c r="J29" i="10"/>
  <c r="H34" i="10"/>
  <c r="C47" i="9"/>
  <c r="K34" i="10" l="1"/>
  <c r="C4" i="4"/>
  <c r="C3" i="4"/>
  <c r="C7" i="4"/>
  <c r="C9" i="4"/>
  <c r="C8" i="4"/>
  <c r="C5" i="4"/>
  <c r="C10" i="4"/>
  <c r="C6" i="4"/>
  <c r="Y383" i="8"/>
  <c r="AH383" i="8"/>
  <c r="Z383" i="8"/>
  <c r="AA383" i="8"/>
  <c r="AE383" i="8"/>
  <c r="AD383" i="8"/>
  <c r="Q28" i="10"/>
  <c r="AB383" i="8"/>
  <c r="AG383" i="8"/>
  <c r="O28" i="10"/>
  <c r="AF383" i="8"/>
  <c r="T40" i="9"/>
  <c r="U28" i="10"/>
  <c r="S28" i="10"/>
  <c r="N40" i="9"/>
  <c r="AC383" i="8"/>
  <c r="R40" i="9"/>
  <c r="W28" i="10" s="1"/>
  <c r="E3" i="4" l="1"/>
  <c r="L28" i="10"/>
  <c r="M28" i="10" s="1"/>
  <c r="I28" i="10"/>
  <c r="J28" i="10" l="1"/>
  <c r="X383" i="8"/>
  <c r="W383" i="8"/>
  <c r="V383" i="8"/>
  <c r="R383" i="8"/>
  <c r="T383" i="8"/>
  <c r="S383" i="8"/>
  <c r="P40" i="9"/>
  <c r="U383" i="8"/>
  <c r="H40" i="9"/>
  <c r="J40" i="9"/>
  <c r="L40" i="9"/>
  <c r="P383" i="8"/>
  <c r="K383" i="8"/>
  <c r="O383" i="8"/>
  <c r="N383" i="8"/>
  <c r="M383" i="8"/>
  <c r="I383" i="8"/>
  <c r="L383" i="8"/>
  <c r="J383" i="8"/>
  <c r="H383" i="8"/>
  <c r="Q382" i="8"/>
  <c r="F40" i="9" s="1"/>
  <c r="Q383" i="8" l="1"/>
  <c r="D40" i="9"/>
  <c r="B40" i="9" s="1"/>
  <c r="E383" i="8"/>
  <c r="F382" i="8"/>
  <c r="D383" i="8"/>
  <c r="AG407" i="8"/>
  <c r="O31" i="10"/>
  <c r="AH407" i="8"/>
  <c r="Q31" i="10"/>
  <c r="U31" i="10"/>
  <c r="AE407" i="8"/>
  <c r="T43" i="9"/>
  <c r="S407" i="8"/>
  <c r="J43" i="9"/>
  <c r="H43" i="9"/>
  <c r="R407" i="8"/>
  <c r="X407" i="8"/>
  <c r="AD407" i="8"/>
  <c r="T407" i="8"/>
  <c r="L43" i="9"/>
  <c r="V407" i="8"/>
  <c r="AB407" i="8"/>
  <c r="N43" i="9"/>
  <c r="Y407" i="8"/>
  <c r="AF407" i="8"/>
  <c r="AA407" i="8"/>
  <c r="W407" i="8"/>
  <c r="U407" i="8"/>
  <c r="P43" i="9"/>
  <c r="Z407" i="8"/>
  <c r="R43" i="9"/>
  <c r="W31" i="10" s="1"/>
  <c r="AC407" i="8"/>
  <c r="S31" i="10"/>
  <c r="F383" i="8" l="1"/>
  <c r="L31" i="10"/>
  <c r="M31" i="10" s="1"/>
  <c r="I31" i="10"/>
  <c r="J31" i="10" s="1"/>
  <c r="P407" i="8"/>
  <c r="J407" i="8"/>
  <c r="K407" i="8"/>
  <c r="N407" i="8"/>
  <c r="I407" i="8"/>
  <c r="L407" i="8"/>
  <c r="M407" i="8"/>
  <c r="O407" i="8"/>
  <c r="H407" i="8"/>
  <c r="Q406" i="8"/>
  <c r="F43" i="9" s="1"/>
  <c r="D43" i="9" s="1"/>
  <c r="B43" i="9" s="1"/>
  <c r="E407" i="8"/>
  <c r="D407" i="8"/>
  <c r="F406" i="8"/>
  <c r="R399" i="8"/>
  <c r="R419" i="8"/>
  <c r="R420" i="8" s="1"/>
  <c r="H42" i="9"/>
  <c r="H47" i="9" s="1"/>
  <c r="AH399" i="8"/>
  <c r="AG399" i="8"/>
  <c r="X399" i="8"/>
  <c r="AC399" i="8"/>
  <c r="T399" i="8"/>
  <c r="V399" i="8"/>
  <c r="AD399" i="8"/>
  <c r="Z399" i="8"/>
  <c r="V419" i="8"/>
  <c r="V420" i="8" s="1"/>
  <c r="W399" i="8"/>
  <c r="AB399" i="8"/>
  <c r="S399" i="8"/>
  <c r="AF399" i="8"/>
  <c r="AE399" i="8"/>
  <c r="U30" i="10"/>
  <c r="U34" i="10" s="1"/>
  <c r="AE419" i="8"/>
  <c r="AE420" i="8" s="1"/>
  <c r="Y399" i="8"/>
  <c r="Z419" i="8"/>
  <c r="Z420" i="8" s="1"/>
  <c r="AD419" i="8"/>
  <c r="AD420" i="8" s="1"/>
  <c r="Q30" i="10"/>
  <c r="Q34" i="10" s="1"/>
  <c r="AB419" i="8"/>
  <c r="AB420" i="8" s="1"/>
  <c r="U399" i="8"/>
  <c r="P42" i="9"/>
  <c r="P47" i="9" s="1"/>
  <c r="U419" i="8"/>
  <c r="U420" i="8" s="1"/>
  <c r="S419" i="8"/>
  <c r="S420" i="8" s="1"/>
  <c r="AF419" i="8"/>
  <c r="AF420" i="8" s="1"/>
  <c r="AG419" i="8"/>
  <c r="AG420" i="8" s="1"/>
  <c r="L42" i="9"/>
  <c r="L47" i="9" s="1"/>
  <c r="X419" i="8"/>
  <c r="X420" i="8" s="1"/>
  <c r="W419" i="8"/>
  <c r="W420" i="8" s="1"/>
  <c r="O30" i="10"/>
  <c r="O34" i="10" s="1"/>
  <c r="AA399" i="8"/>
  <c r="AA419" i="8"/>
  <c r="AA420" i="8" s="1"/>
  <c r="S30" i="10"/>
  <c r="S34" i="10" s="1"/>
  <c r="Y419" i="8"/>
  <c r="Y420" i="8" s="1"/>
  <c r="R42" i="9"/>
  <c r="J42" i="9"/>
  <c r="J47" i="9" s="1"/>
  <c r="T42" i="9"/>
  <c r="T47" i="9" s="1"/>
  <c r="N42" i="9"/>
  <c r="N47" i="9" s="1"/>
  <c r="D15" i="10" s="1"/>
  <c r="C16" i="10" s="1"/>
  <c r="T419" i="8"/>
  <c r="T420" i="8" s="1"/>
  <c r="AC419" i="8"/>
  <c r="AC420" i="8" s="1"/>
  <c r="F407" i="8" l="1"/>
  <c r="Q407" i="8"/>
  <c r="W30" i="10"/>
  <c r="W34" i="10" s="1"/>
  <c r="I30" i="10"/>
  <c r="R47" i="9"/>
  <c r="B19" i="10" l="1"/>
  <c r="D38" i="10"/>
  <c r="C39" i="10" s="1"/>
  <c r="J30" i="10"/>
  <c r="J34" i="10" s="1"/>
  <c r="I34" i="10"/>
  <c r="L30" i="10"/>
  <c r="M30" i="10" l="1"/>
  <c r="M34" i="10" s="1"/>
  <c r="L34" i="10"/>
  <c r="P399" i="8"/>
  <c r="P419" i="8"/>
  <c r="P420" i="8" s="1"/>
  <c r="L399" i="8"/>
  <c r="J399" i="8"/>
  <c r="O419" i="8"/>
  <c r="O420" i="8" s="1"/>
  <c r="O399" i="8"/>
  <c r="M399" i="8"/>
  <c r="K399" i="8"/>
  <c r="M419" i="8"/>
  <c r="M420" i="8" s="1"/>
  <c r="J419" i="8"/>
  <c r="J420" i="8" s="1"/>
  <c r="I399" i="8"/>
  <c r="N399" i="8"/>
  <c r="N419" i="8"/>
  <c r="N420" i="8" s="1"/>
  <c r="K419" i="8"/>
  <c r="K420" i="8" s="1"/>
  <c r="L419" i="8"/>
  <c r="L420" i="8" s="1"/>
  <c r="I419" i="8"/>
  <c r="I420" i="8" s="1"/>
  <c r="H419" i="8"/>
  <c r="H420" i="8" s="1"/>
  <c r="Q398" i="8"/>
  <c r="F42" i="9" s="1"/>
  <c r="F47" i="9" s="1"/>
  <c r="H399" i="8"/>
  <c r="Q419" i="8" l="1"/>
  <c r="Q420" i="8" s="1"/>
  <c r="Q399" i="8"/>
  <c r="D47" i="9"/>
  <c r="D42" i="9"/>
  <c r="B42" i="9" s="1"/>
  <c r="AI419" i="8" l="1"/>
  <c r="AI420" i="8" s="1"/>
  <c r="H8" i="4"/>
  <c r="H4" i="4"/>
  <c r="H9" i="4"/>
  <c r="H5" i="4"/>
  <c r="B47" i="9"/>
  <c r="H6" i="4"/>
  <c r="H7" i="4"/>
  <c r="H10" i="4"/>
  <c r="H3" i="4"/>
  <c r="J3" i="4" l="1"/>
  <c r="M5" i="4"/>
  <c r="M8" i="4"/>
  <c r="M9" i="4"/>
  <c r="M6" i="4"/>
  <c r="M7" i="4"/>
  <c r="M4" i="4"/>
  <c r="M10" i="4"/>
  <c r="M3" i="4"/>
  <c r="O3" i="4" l="1"/>
  <c r="E399" i="8"/>
  <c r="E419" i="8"/>
  <c r="D419" i="8"/>
  <c r="F398" i="8"/>
  <c r="F419" i="8" s="1"/>
  <c r="D399" i="8"/>
  <c r="F399" i="8" s="1"/>
  <c r="E72" i="8"/>
  <c r="E418" i="8"/>
  <c r="D418" i="8"/>
  <c r="F68" i="8"/>
  <c r="F418" i="8" s="1"/>
  <c r="D72" i="8"/>
  <c r="F72" i="8" s="1"/>
  <c r="E420" i="8" l="1"/>
  <c r="F420" i="8"/>
  <c r="D423" i="8" s="1"/>
  <c r="D420" i="8"/>
</calcChain>
</file>

<file path=xl/sharedStrings.xml><?xml version="1.0" encoding="utf-8"?>
<sst xmlns="http://schemas.openxmlformats.org/spreadsheetml/2006/main" count="1089" uniqueCount="511">
  <si>
    <t>Opleiding</t>
  </si>
  <si>
    <t>ANDERE</t>
  </si>
  <si>
    <t>NOB</t>
  </si>
  <si>
    <t>VOOR-TRAJECT</t>
  </si>
  <si>
    <t>jon-gens</t>
  </si>
  <si>
    <t>meis-jes</t>
  </si>
  <si>
    <t>TOTAAL</t>
  </si>
  <si>
    <t>TO-TAAL</t>
  </si>
  <si>
    <t>Statistieken</t>
  </si>
  <si>
    <t>JONGENS</t>
  </si>
  <si>
    <t>MEISJES</t>
  </si>
  <si>
    <t>tewerkgesteld</t>
  </si>
  <si>
    <t>thuiswerkers</t>
  </si>
  <si>
    <t>in brug</t>
  </si>
  <si>
    <t>voortraject</t>
  </si>
  <si>
    <t>andere</t>
  </si>
  <si>
    <t>Detail</t>
  </si>
  <si>
    <t>Invoer eerste blad :</t>
  </si>
  <si>
    <t>to-taal</t>
  </si>
  <si>
    <t>TOTALEN</t>
  </si>
  <si>
    <t>BRUG-PROJECT</t>
  </si>
  <si>
    <t>aantallen van het eerste blad</t>
  </si>
  <si>
    <t>aantallen op dit blad</t>
  </si>
  <si>
    <t>THUIS-    HELPER</t>
  </si>
  <si>
    <t>geen "voltijds" engagement</t>
  </si>
  <si>
    <t>te oriënteren lln</t>
  </si>
  <si>
    <t>oriëntering leerlingen zonder "voltijds" engagement</t>
  </si>
  <si>
    <t>"voltijds" engagement</t>
  </si>
  <si>
    <t>Totaal</t>
  </si>
  <si>
    <t>geen voltijds engagement</t>
  </si>
  <si>
    <t>Opleidingen per rubriek</t>
  </si>
  <si>
    <t>J</t>
  </si>
  <si>
    <t>M</t>
  </si>
  <si>
    <t>P.O.T.</t>
  </si>
  <si>
    <t>Overzicht voltijds engagement op :</t>
  </si>
  <si>
    <t>T</t>
  </si>
  <si>
    <t>VOORNAAM</t>
  </si>
  <si>
    <t>2de gr</t>
  </si>
  <si>
    <t>3de gr</t>
  </si>
  <si>
    <t>totaal</t>
  </si>
  <si>
    <t>werk</t>
  </si>
  <si>
    <t>start</t>
  </si>
  <si>
    <t>einde</t>
  </si>
  <si>
    <t>RRnummer</t>
  </si>
  <si>
    <t>totaal jongens</t>
  </si>
  <si>
    <t>totaal meisjes</t>
  </si>
  <si>
    <t xml:space="preserve">totaal meisjes </t>
  </si>
  <si>
    <t xml:space="preserve">totaal jongens </t>
  </si>
  <si>
    <t>%</t>
  </si>
  <si>
    <t>AANTAL leerlingen</t>
  </si>
  <si>
    <t>TOTAAL AANTAL LLN</t>
  </si>
  <si>
    <t>Hulpkok</t>
  </si>
  <si>
    <t>Keukenmedewerker</t>
  </si>
  <si>
    <t>ORIENTATIE</t>
  </si>
  <si>
    <t>BRUG</t>
  </si>
  <si>
    <t>VOORTRAJECT</t>
  </si>
  <si>
    <t>POT 28 uur</t>
  </si>
  <si>
    <t>POT 13 uur</t>
  </si>
  <si>
    <t>pot 15 uur plus BRUG</t>
  </si>
  <si>
    <t>POT 15 uur plus VT</t>
  </si>
  <si>
    <t>NOB screeningsperiode</t>
  </si>
  <si>
    <t>NOB andere redenen</t>
  </si>
  <si>
    <t>TE ORIENTEREN POT</t>
  </si>
  <si>
    <t>TE ORIENTEREN VT</t>
  </si>
  <si>
    <t>TE ORIENTEREN WERK</t>
  </si>
  <si>
    <t>TE ORIENTEREN BRUG</t>
  </si>
  <si>
    <t>THUISHELPER</t>
  </si>
  <si>
    <t>INTERIMARBEID</t>
  </si>
  <si>
    <t>CULT. SOC  SPORT ACT</t>
  </si>
  <si>
    <t>SPORTOPLEIDING</t>
  </si>
  <si>
    <t>WERK ZONDER ESF</t>
  </si>
  <si>
    <t>WERK - 13 UUR</t>
  </si>
  <si>
    <t>BIJK. OPLEIDING</t>
  </si>
  <si>
    <t>VRIJWILLIGERS CONTR.</t>
  </si>
  <si>
    <t>WEP+ ART 60</t>
  </si>
  <si>
    <t xml:space="preserve">TOTAAL    </t>
  </si>
  <si>
    <t xml:space="preserve">TOTAAL </t>
  </si>
  <si>
    <t>METSELAAR</t>
  </si>
  <si>
    <t xml:space="preserve">TEWERKGESTELD </t>
  </si>
  <si>
    <t xml:space="preserve"> NAAM</t>
  </si>
  <si>
    <t>HULPKOK</t>
  </si>
  <si>
    <t>HULPKELNER</t>
  </si>
  <si>
    <t>Voeger</t>
  </si>
  <si>
    <t>Hulpkelner</t>
  </si>
  <si>
    <t>screening</t>
  </si>
  <si>
    <t>Werkbezoek 1</t>
  </si>
  <si>
    <t>Werkbezoek 2</t>
  </si>
  <si>
    <t>Inschrijving VDAB</t>
  </si>
  <si>
    <t>Inzagerechten VDAB</t>
  </si>
  <si>
    <t>Werkbezoek 3</t>
  </si>
  <si>
    <t>TEGELZETTER</t>
  </si>
  <si>
    <t>Tegelzetter</t>
  </si>
  <si>
    <t>KELNER</t>
  </si>
  <si>
    <t>Kelner</t>
  </si>
  <si>
    <t>VOEGER</t>
  </si>
  <si>
    <t>Winkelbediende</t>
  </si>
  <si>
    <t>KEUKENMEDEWERKER</t>
  </si>
  <si>
    <t>WINKELBEDIENDE</t>
  </si>
  <si>
    <t>MACH. HOUTBEWERKER</t>
  </si>
  <si>
    <t>INTERIEURBOUWER</t>
  </si>
  <si>
    <t>ONTHAALGROEP</t>
  </si>
  <si>
    <t>Machinaal houtbewerker</t>
  </si>
  <si>
    <t>Interieurbouwer</t>
  </si>
  <si>
    <t>CLW KTA BRUGGE</t>
  </si>
  <si>
    <t>STUKADOOR</t>
  </si>
  <si>
    <t>DAKDEKKER</t>
  </si>
  <si>
    <t>ONDERHOUDSWERKER SPORT</t>
  </si>
  <si>
    <t>Polyvalent onderhoudswerker gebouwen</t>
  </si>
  <si>
    <t>ONDERHOUDSWERKER GEBOUW</t>
  </si>
  <si>
    <t>OPERATOR IN DE WASSERIJ</t>
  </si>
  <si>
    <t>Operator in de wasserij</t>
  </si>
  <si>
    <t>TIG LASSER</t>
  </si>
  <si>
    <t>MOTORMECANICIEN</t>
  </si>
  <si>
    <t>Motormecanicien</t>
  </si>
  <si>
    <t>ASSISTENT KAPPER</t>
  </si>
  <si>
    <t>KAPPER</t>
  </si>
  <si>
    <t>SALONVERANTWOORDELIJKE</t>
  </si>
  <si>
    <t>Kapper</t>
  </si>
  <si>
    <t>Salonverantwoordelijke kapper</t>
  </si>
  <si>
    <t>Kok</t>
  </si>
  <si>
    <t>KOK</t>
  </si>
  <si>
    <t>TE ONDERNEMEN ACTIES</t>
  </si>
  <si>
    <t>Indeling Andere</t>
  </si>
  <si>
    <t>Onderhoudswerker gebouwen</t>
  </si>
  <si>
    <t>Salonverantwoordelijke</t>
  </si>
  <si>
    <t>IBAL</t>
  </si>
  <si>
    <t>AL  BIO</t>
  </si>
  <si>
    <t>AL DA</t>
  </si>
  <si>
    <t>AL  ILW</t>
  </si>
  <si>
    <t>AL  SOC. MAR</t>
  </si>
  <si>
    <t>IBAL-projecten</t>
  </si>
  <si>
    <t>XXX</t>
  </si>
  <si>
    <t>BUURTSPORTWERKER</t>
  </si>
  <si>
    <t>Thuishelper</t>
  </si>
  <si>
    <t>Fietshersteller</t>
  </si>
  <si>
    <t>Buurtsportwerker</t>
  </si>
  <si>
    <t>MEDEWERKER KAMERDIENST</t>
  </si>
  <si>
    <t>Medewerker kamerdienst</t>
  </si>
  <si>
    <t>Lasser beklede elektrode</t>
  </si>
  <si>
    <t>Indeling NOB</t>
  </si>
  <si>
    <t xml:space="preserve">Dauwe </t>
  </si>
  <si>
    <t>Laure-Lynn</t>
  </si>
  <si>
    <t>x</t>
  </si>
  <si>
    <t xml:space="preserve">Manole </t>
  </si>
  <si>
    <t>Eliszabeth</t>
  </si>
  <si>
    <t>Jabarkhel</t>
  </si>
  <si>
    <t>Izat</t>
  </si>
  <si>
    <t>Screening</t>
  </si>
  <si>
    <t>De Badrihaye</t>
  </si>
  <si>
    <t>Caitlin</t>
  </si>
  <si>
    <t>01111206887</t>
  </si>
  <si>
    <t>Kharotai</t>
  </si>
  <si>
    <t>Hashmatullah</t>
  </si>
  <si>
    <t>Matthys</t>
  </si>
  <si>
    <t>Luna</t>
  </si>
  <si>
    <t>Sherjani</t>
  </si>
  <si>
    <t>Amin</t>
  </si>
  <si>
    <t>HOEKNAADLASSER</t>
  </si>
  <si>
    <t>Hoeknaadlasser</t>
  </si>
  <si>
    <t>Fietmecanicien</t>
  </si>
  <si>
    <t xml:space="preserve">Standaert </t>
  </si>
  <si>
    <t>Jochen</t>
  </si>
  <si>
    <t>00012504319</t>
  </si>
  <si>
    <t>FIETSMECANICIEN</t>
  </si>
  <si>
    <t>Vlaminck</t>
  </si>
  <si>
    <t>Hemme</t>
  </si>
  <si>
    <t>02030712152</t>
  </si>
  <si>
    <t>Vlieghe</t>
  </si>
  <si>
    <t>Maxim</t>
  </si>
  <si>
    <t xml:space="preserve">Perverne </t>
  </si>
  <si>
    <t>Zidane</t>
  </si>
  <si>
    <t>01091701177</t>
  </si>
  <si>
    <t>Sven</t>
  </si>
  <si>
    <t>00012423155</t>
  </si>
  <si>
    <t>Gaël</t>
  </si>
  <si>
    <t xml:space="preserve">Dagrain </t>
  </si>
  <si>
    <t xml:space="preserve">Simon </t>
  </si>
  <si>
    <t>Diego</t>
  </si>
  <si>
    <t>Groep Intro</t>
  </si>
  <si>
    <t>OAO</t>
  </si>
  <si>
    <t>Mohammed</t>
  </si>
  <si>
    <t>te oriënteren naar werk</t>
  </si>
  <si>
    <t xml:space="preserve">Vilain </t>
  </si>
  <si>
    <t>Louis</t>
  </si>
  <si>
    <t>Van de Walle</t>
  </si>
  <si>
    <t>Celina</t>
  </si>
  <si>
    <t>01011020240</t>
  </si>
  <si>
    <t>Decloedt</t>
  </si>
  <si>
    <t>Nicolas</t>
  </si>
  <si>
    <t>te oriënteren POT</t>
  </si>
  <si>
    <t>00010632120</t>
  </si>
  <si>
    <t xml:space="preserve">Rammelaere </t>
  </si>
  <si>
    <t>Dana</t>
  </si>
  <si>
    <t>POT 28u</t>
  </si>
  <si>
    <t>00032802657</t>
  </si>
  <si>
    <t xml:space="preserve">Versluys </t>
  </si>
  <si>
    <t>Enzo</t>
  </si>
  <si>
    <t>WZC Sint Jozef</t>
  </si>
  <si>
    <t>vrijwilligerswerk</t>
  </si>
  <si>
    <t>Vercruyssen</t>
  </si>
  <si>
    <t>Kylie</t>
  </si>
  <si>
    <t>Voortraject</t>
  </si>
  <si>
    <t>Salvador</t>
  </si>
  <si>
    <t>NOB andere reden</t>
  </si>
  <si>
    <t>00060101526</t>
  </si>
  <si>
    <t>Bremaud</t>
  </si>
  <si>
    <t>Ingward</t>
  </si>
  <si>
    <t>te oriënteren werk</t>
  </si>
  <si>
    <t xml:space="preserve">Delemme </t>
  </si>
  <si>
    <t>Alan</t>
  </si>
  <si>
    <t xml:space="preserve">Poupeye </t>
  </si>
  <si>
    <t>Tycho</t>
  </si>
  <si>
    <t xml:space="preserve">De Graeve </t>
  </si>
  <si>
    <t>Sistien</t>
  </si>
  <si>
    <t>00112214874</t>
  </si>
  <si>
    <t>Verlinde</t>
  </si>
  <si>
    <t>Shauni</t>
  </si>
  <si>
    <t>Euro Shoe</t>
  </si>
  <si>
    <t xml:space="preserve">Delodder </t>
  </si>
  <si>
    <t>Marieke</t>
  </si>
  <si>
    <t>H&amp;M</t>
  </si>
  <si>
    <t xml:space="preserve">Helsen </t>
  </si>
  <si>
    <t>Andreas</t>
  </si>
  <si>
    <t>ALAN - Le Phare</t>
  </si>
  <si>
    <t xml:space="preserve">Vanhecke </t>
  </si>
  <si>
    <t>Sharon</t>
  </si>
  <si>
    <t>00012502636</t>
  </si>
  <si>
    <t xml:space="preserve">Callebaut </t>
  </si>
  <si>
    <t>Nicky</t>
  </si>
  <si>
    <t>stad Brugge Groeninge</t>
  </si>
  <si>
    <t>Vandecasteele</t>
  </si>
  <si>
    <t>Hannes</t>
  </si>
  <si>
    <t xml:space="preserve">Vandecasteele </t>
  </si>
  <si>
    <t>Danneels</t>
  </si>
  <si>
    <t>Axana</t>
  </si>
  <si>
    <t>00052703691</t>
  </si>
  <si>
    <t xml:space="preserve">Depestel </t>
  </si>
  <si>
    <t>Kiara</t>
  </si>
  <si>
    <t>01071515477</t>
  </si>
  <si>
    <t xml:space="preserve">Grammens </t>
  </si>
  <si>
    <t>Bram</t>
  </si>
  <si>
    <t xml:space="preserve">Raeman </t>
  </si>
  <si>
    <t>Thibo</t>
  </si>
  <si>
    <t>98110326534</t>
  </si>
  <si>
    <t>Siebe</t>
  </si>
  <si>
    <t xml:space="preserve">Verhaeghe </t>
  </si>
  <si>
    <t>Keannu</t>
  </si>
  <si>
    <t>Louise</t>
  </si>
  <si>
    <t xml:space="preserve">Brinckman </t>
  </si>
  <si>
    <t>00012110082</t>
  </si>
  <si>
    <t xml:space="preserve">De Grande </t>
  </si>
  <si>
    <t>Kenneth</t>
  </si>
  <si>
    <t>Ioanovici</t>
  </si>
  <si>
    <t>Leon</t>
  </si>
  <si>
    <t>Hemeryck</t>
  </si>
  <si>
    <t>Beau</t>
  </si>
  <si>
    <t>Het gouden haantje</t>
  </si>
  <si>
    <t>Zoë</t>
  </si>
  <si>
    <t xml:space="preserve">Matijs </t>
  </si>
  <si>
    <t>POT 13uur</t>
  </si>
  <si>
    <t>01010924230</t>
  </si>
  <si>
    <t>Ermgodts</t>
  </si>
  <si>
    <t>Britney</t>
  </si>
  <si>
    <t>00121332478</t>
  </si>
  <si>
    <t xml:space="preserve">Roegis </t>
  </si>
  <si>
    <t>Chinouk</t>
  </si>
  <si>
    <t>Van Hyfte</t>
  </si>
  <si>
    <t>Daeninck</t>
  </si>
  <si>
    <t>Selina</t>
  </si>
  <si>
    <t>00050329468</t>
  </si>
  <si>
    <t>Titeca</t>
  </si>
  <si>
    <t>Emile</t>
  </si>
  <si>
    <t>Jan Fevijn</t>
  </si>
  <si>
    <t>00032207987</t>
  </si>
  <si>
    <t>Azou</t>
  </si>
  <si>
    <t>Allison</t>
  </si>
  <si>
    <t>Dupont</t>
  </si>
  <si>
    <t>Demeulenaere</t>
  </si>
  <si>
    <t>Jessy</t>
  </si>
  <si>
    <t>01041103207</t>
  </si>
  <si>
    <t>Adnan Ayoob</t>
  </si>
  <si>
    <t>01021026581</t>
  </si>
  <si>
    <t>Bahlawan</t>
  </si>
  <si>
    <t>Sham</t>
  </si>
  <si>
    <t>00022943497</t>
  </si>
  <si>
    <t>Decoster</t>
  </si>
  <si>
    <t>Ellen</t>
  </si>
  <si>
    <t>00112402441</t>
  </si>
  <si>
    <t>Haidari</t>
  </si>
  <si>
    <t>Zabiullah</t>
  </si>
  <si>
    <t>00103154777</t>
  </si>
  <si>
    <t>Kharbunay</t>
  </si>
  <si>
    <t>Shafiq</t>
  </si>
  <si>
    <t>99123187963</t>
  </si>
  <si>
    <t>Kovacs</t>
  </si>
  <si>
    <t>Kornel</t>
  </si>
  <si>
    <t>97051145328</t>
  </si>
  <si>
    <t>Lo Grasso</t>
  </si>
  <si>
    <t>Lisa</t>
  </si>
  <si>
    <t>01051740444</t>
  </si>
  <si>
    <t>Qureshi</t>
  </si>
  <si>
    <t>Yasir</t>
  </si>
  <si>
    <t>Shigiwal</t>
  </si>
  <si>
    <t>Helal</t>
  </si>
  <si>
    <t>Six</t>
  </si>
  <si>
    <t>Jindra</t>
  </si>
  <si>
    <t>01081207658</t>
  </si>
  <si>
    <t>Soethaert</t>
  </si>
  <si>
    <t>Senay</t>
  </si>
  <si>
    <t>00092930086</t>
  </si>
  <si>
    <t>Van Daele</t>
  </si>
  <si>
    <t>Killian</t>
  </si>
  <si>
    <t xml:space="preserve">Vervaet </t>
  </si>
  <si>
    <t>Shania</t>
  </si>
  <si>
    <t>Salehzada</t>
  </si>
  <si>
    <t>Murtaza</t>
  </si>
  <si>
    <t>00043031308</t>
  </si>
  <si>
    <t>01062016407</t>
  </si>
  <si>
    <t>Bonnet</t>
  </si>
  <si>
    <t>Joey</t>
  </si>
  <si>
    <t>De Brabander</t>
  </si>
  <si>
    <t>Devos</t>
  </si>
  <si>
    <t>Robyn</t>
  </si>
  <si>
    <t>Kreatos Oostkamp</t>
  </si>
  <si>
    <t xml:space="preserve">Geens </t>
  </si>
  <si>
    <t>Girbeau</t>
  </si>
  <si>
    <t>t Werftje</t>
  </si>
  <si>
    <t>99051159921</t>
  </si>
  <si>
    <t>Goegebeur</t>
  </si>
  <si>
    <t>Elodie</t>
  </si>
  <si>
    <t>97082040818</t>
  </si>
  <si>
    <t>Openda</t>
  </si>
  <si>
    <t>Ikoma-Lois</t>
  </si>
  <si>
    <t>Club Brugge</t>
  </si>
  <si>
    <t>00021600939</t>
  </si>
  <si>
    <t>Chami</t>
  </si>
  <si>
    <t>Amir</t>
  </si>
  <si>
    <t>Vansteenkiste</t>
  </si>
  <si>
    <t>Branco</t>
  </si>
  <si>
    <t>Eeckeloo</t>
  </si>
  <si>
    <t>Kimberly</t>
  </si>
  <si>
    <t>POT</t>
  </si>
  <si>
    <t>00052529091</t>
  </si>
  <si>
    <t>Körner</t>
  </si>
  <si>
    <t>Camille</t>
  </si>
  <si>
    <t>C&amp;A</t>
  </si>
  <si>
    <t>Mohamed</t>
  </si>
  <si>
    <t>Hasan</t>
  </si>
  <si>
    <t>00010136925</t>
  </si>
  <si>
    <t>Van Roy</t>
  </si>
  <si>
    <t>Selena</t>
  </si>
  <si>
    <t>00082405289</t>
  </si>
  <si>
    <t>01022814549</t>
  </si>
  <si>
    <t>Vanhollebeke</t>
  </si>
  <si>
    <t>Brecht</t>
  </si>
  <si>
    <t>Timmerman</t>
  </si>
  <si>
    <t>99111517774</t>
  </si>
  <si>
    <t>Vanhee</t>
  </si>
  <si>
    <t>Kapsalon Luan</t>
  </si>
  <si>
    <t>Mohammad</t>
  </si>
  <si>
    <t>Adnan</t>
  </si>
  <si>
    <t xml:space="preserve">Beidens </t>
  </si>
  <si>
    <t xml:space="preserve">Bibic </t>
  </si>
  <si>
    <t>00032620634</t>
  </si>
  <si>
    <t>Lamaj</t>
  </si>
  <si>
    <t>Laurent</t>
  </si>
  <si>
    <t>Nederlandse les</t>
  </si>
  <si>
    <t>Phagami</t>
  </si>
  <si>
    <t>Kendra</t>
  </si>
  <si>
    <t>00050843766</t>
  </si>
  <si>
    <t>van Sante</t>
  </si>
  <si>
    <t>Malissa</t>
  </si>
  <si>
    <t>00491502888</t>
  </si>
  <si>
    <t>Estrella</t>
  </si>
  <si>
    <t>Timofte</t>
  </si>
  <si>
    <t>Ioana</t>
  </si>
  <si>
    <t>SNACKBAR TEAROOM</t>
  </si>
  <si>
    <t>Ilyasov</t>
  </si>
  <si>
    <t>Akhmed</t>
  </si>
  <si>
    <t>01042343322</t>
  </si>
  <si>
    <t>Snackbar Tearoom</t>
  </si>
  <si>
    <t>Lannoy</t>
  </si>
  <si>
    <t>Kieran</t>
  </si>
  <si>
    <t>00030910365</t>
  </si>
  <si>
    <t>Vandenheede</t>
  </si>
  <si>
    <t>Jordy</t>
  </si>
  <si>
    <t>Santos</t>
  </si>
  <si>
    <t>Matheus</t>
  </si>
  <si>
    <t>Vandierendonck</t>
  </si>
  <si>
    <t>Kytana</t>
  </si>
  <si>
    <t>96052027611</t>
  </si>
  <si>
    <t>Tkatchenko</t>
  </si>
  <si>
    <t>Naissrine</t>
  </si>
  <si>
    <t>Zadah</t>
  </si>
  <si>
    <t>Adil</t>
  </si>
  <si>
    <t>99033180970</t>
  </si>
  <si>
    <t>Basic Fit</t>
  </si>
  <si>
    <t>SNT</t>
  </si>
  <si>
    <t xml:space="preserve">Van de voorde </t>
  </si>
  <si>
    <t>Stinne</t>
  </si>
  <si>
    <t xml:space="preserve">Naerts </t>
  </si>
  <si>
    <t>Morgan</t>
  </si>
  <si>
    <t>Matondo</t>
  </si>
  <si>
    <t>Issack</t>
  </si>
  <si>
    <t>00042426542</t>
  </si>
  <si>
    <t>Alikozay</t>
  </si>
  <si>
    <t>Ciurar</t>
  </si>
  <si>
    <t>Angelica</t>
  </si>
  <si>
    <t>00072644814</t>
  </si>
  <si>
    <t>Rooseboom</t>
  </si>
  <si>
    <t>Vedran</t>
  </si>
  <si>
    <t>te oriënteren Brug</t>
  </si>
  <si>
    <t>Carrefour Aalter</t>
  </si>
  <si>
    <t>te oriënteren naar Brug</t>
  </si>
  <si>
    <t>Bonheure</t>
  </si>
  <si>
    <t>Dufour</t>
  </si>
  <si>
    <t>00112313359</t>
  </si>
  <si>
    <t>Lamote</t>
  </si>
  <si>
    <r>
      <t>00123133908</t>
    </r>
    <r>
      <rPr>
        <sz val="8"/>
        <color rgb="FF444455"/>
        <rFont val="Arial"/>
        <family val="2"/>
      </rPr>
      <t> </t>
    </r>
  </si>
  <si>
    <t>WZC Ter Potterie</t>
  </si>
  <si>
    <t>t Rad Beernem</t>
  </si>
  <si>
    <t>GB Knesselare</t>
  </si>
  <si>
    <t>Jelly Jazz</t>
  </si>
  <si>
    <t xml:space="preserve">Al-Hiali </t>
  </si>
  <si>
    <t>Ayah Salah</t>
  </si>
  <si>
    <t>02032237230</t>
  </si>
  <si>
    <t>Herdershove</t>
  </si>
  <si>
    <t>Mestdagh</t>
  </si>
  <si>
    <t>Yuri</t>
  </si>
  <si>
    <t>te oriënteren Brugproject</t>
  </si>
  <si>
    <t>te oriënteren naar VT</t>
  </si>
  <si>
    <t>Saeed</t>
  </si>
  <si>
    <t>01032343513</t>
  </si>
  <si>
    <t>Luan</t>
  </si>
  <si>
    <t>Conservatorium - De Kaap</t>
  </si>
  <si>
    <t>Bijkomende opleiding</t>
  </si>
  <si>
    <t>te oriënteren VT</t>
  </si>
  <si>
    <t>Denoyel</t>
  </si>
  <si>
    <t>Strybol</t>
  </si>
  <si>
    <t>Jelle</t>
  </si>
  <si>
    <t>00070919402</t>
  </si>
  <si>
    <t>POT 13u</t>
  </si>
  <si>
    <t>Patout</t>
  </si>
  <si>
    <t>Naomi</t>
  </si>
  <si>
    <t>Carcela Gonzalez</t>
  </si>
  <si>
    <t>Joachim</t>
  </si>
  <si>
    <t>Lierman</t>
  </si>
  <si>
    <t>00071720938</t>
  </si>
  <si>
    <t>Moeder Overste</t>
  </si>
  <si>
    <t>Carrefour Veldegem</t>
  </si>
  <si>
    <t>Kreatos Blankenberge</t>
  </si>
  <si>
    <t>Rios Mejia</t>
  </si>
  <si>
    <t>Estefania</t>
  </si>
  <si>
    <t>00040741217</t>
  </si>
  <si>
    <t>Jonas</t>
  </si>
  <si>
    <t>JBC</t>
  </si>
  <si>
    <t xml:space="preserve">Sint-Jozef </t>
  </si>
  <si>
    <t>Vandekerckhove</t>
  </si>
  <si>
    <t>t Rad Ruddervoorde</t>
  </si>
  <si>
    <t>Ehsanullah</t>
  </si>
  <si>
    <t>Wazir</t>
  </si>
  <si>
    <t>Dzjamaldinova</t>
  </si>
  <si>
    <t>Cheda</t>
  </si>
  <si>
    <t>De Herdt</t>
  </si>
  <si>
    <t>Ashley</t>
  </si>
  <si>
    <t>De Potterie</t>
  </si>
  <si>
    <t>De Vliedberg</t>
  </si>
  <si>
    <t>15/10/217</t>
  </si>
  <si>
    <t>Scherrens</t>
  </si>
  <si>
    <t>00052604119</t>
  </si>
  <si>
    <t>Zeebrugge wegendienst</t>
  </si>
  <si>
    <t>Teixeira</t>
  </si>
  <si>
    <t>Mafalda Ines</t>
  </si>
  <si>
    <t>Fietsatelier</t>
  </si>
  <si>
    <t>Kringwinkel Langestraat</t>
  </si>
  <si>
    <t>Al Khadraa</t>
  </si>
  <si>
    <t>Huis van het Nederlands</t>
  </si>
  <si>
    <t>JBC Blankenberge</t>
  </si>
  <si>
    <t>Carrefour Beernem</t>
  </si>
  <si>
    <t>Phare de Vie</t>
  </si>
  <si>
    <t xml:space="preserve">Vanhoutte </t>
  </si>
  <si>
    <t>Xena</t>
  </si>
  <si>
    <t>00011211645</t>
  </si>
  <si>
    <t>Daverlo</t>
  </si>
  <si>
    <t>Curando</t>
  </si>
  <si>
    <t>Sint Lucas</t>
  </si>
  <si>
    <t>Eetwinkel Maertens</t>
  </si>
  <si>
    <t>JBC Brugge</t>
  </si>
  <si>
    <t>Smatch Ruddervoorde</t>
  </si>
  <si>
    <t>De Roo</t>
  </si>
  <si>
    <t>Jasper</t>
  </si>
  <si>
    <t>00010806522</t>
  </si>
  <si>
    <t>te oriënteren naar POT</t>
  </si>
  <si>
    <t>De Lisblomme</t>
  </si>
  <si>
    <t>98060146355</t>
  </si>
  <si>
    <t>Diligence</t>
  </si>
  <si>
    <t xml:space="preserve">Deduytschaver </t>
  </si>
  <si>
    <t>Nikie</t>
  </si>
  <si>
    <t>98080129048</t>
  </si>
  <si>
    <t>Schoot</t>
  </si>
  <si>
    <t>02080735250</t>
  </si>
  <si>
    <t>Pattyn</t>
  </si>
  <si>
    <t>Jay</t>
  </si>
  <si>
    <t>De Notelaar</t>
  </si>
  <si>
    <t>Al-Dabbagh</t>
  </si>
  <si>
    <t>Khaleel Ali</t>
  </si>
  <si>
    <t>02081249548</t>
  </si>
  <si>
    <t>Van Kessel</t>
  </si>
  <si>
    <t>Hannelore</t>
  </si>
  <si>
    <t>00121507276</t>
  </si>
  <si>
    <t>Open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</si>
</sst>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;&quot;-&quot;"/>
    <numFmt numFmtId="165" formatCode="0.0%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10"/>
      <name val="Arial Narrow"/>
      <family val="2"/>
    </font>
    <font>
      <i/>
      <sz val="10"/>
      <name val="Arial"/>
      <family val="2"/>
    </font>
    <font>
      <b/>
      <sz val="10"/>
      <name val="Arial Narrow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444455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31"/>
      </patternFill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6">
    <xf numFmtId="0" fontId="0" fillId="0" borderId="0" xfId="0"/>
    <xf numFmtId="0" fontId="8" fillId="0" borderId="1" xfId="0" applyFont="1" applyBorder="1" applyAlignment="1" applyProtection="1">
      <alignment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165" fontId="4" fillId="0" borderId="8" xfId="1" applyNumberFormat="1" applyFont="1" applyBorder="1" applyAlignment="1" applyProtection="1">
      <alignment horizontal="center" vertical="center" wrapText="1"/>
    </xf>
    <xf numFmtId="165" fontId="4" fillId="0" borderId="9" xfId="1" applyNumberFormat="1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165" fontId="10" fillId="0" borderId="0" xfId="0" applyNumberFormat="1" applyFont="1" applyAlignment="1" applyProtection="1">
      <alignment vertical="center" wrapText="1"/>
    </xf>
    <xf numFmtId="165" fontId="4" fillId="0" borderId="11" xfId="1" applyNumberFormat="1" applyFont="1" applyBorder="1" applyAlignment="1" applyProtection="1">
      <alignment horizontal="center" vertical="center" wrapText="1"/>
    </xf>
    <xf numFmtId="165" fontId="4" fillId="0" borderId="12" xfId="1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165" fontId="4" fillId="0" borderId="14" xfId="1" applyNumberFormat="1" applyFont="1" applyBorder="1" applyAlignment="1" applyProtection="1">
      <alignment horizontal="center" vertical="center" wrapText="1"/>
    </xf>
    <xf numFmtId="165" fontId="4" fillId="0" borderId="10" xfId="1" applyNumberFormat="1" applyFont="1" applyBorder="1" applyAlignment="1" applyProtection="1">
      <alignment horizontal="center" vertical="center" wrapText="1"/>
    </xf>
    <xf numFmtId="0" fontId="10" fillId="0" borderId="0" xfId="0" applyFont="1" applyAlignment="1" applyProtection="1">
      <alignment vertical="center" wrapText="1"/>
    </xf>
    <xf numFmtId="164" fontId="2" fillId="0" borderId="15" xfId="0" applyNumberFormat="1" applyFont="1" applyBorder="1" applyAlignment="1" applyProtection="1">
      <alignment horizontal="center" vertical="center"/>
    </xf>
    <xf numFmtId="164" fontId="2" fillId="0" borderId="16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vertical="center"/>
    </xf>
    <xf numFmtId="164" fontId="2" fillId="0" borderId="8" xfId="0" applyNumberFormat="1" applyFont="1" applyBorder="1" applyAlignment="1" applyProtection="1">
      <alignment horizontal="center" vertical="center"/>
    </xf>
    <xf numFmtId="164" fontId="2" fillId="0" borderId="18" xfId="0" applyNumberFormat="1" applyFont="1" applyBorder="1" applyAlignment="1" applyProtection="1">
      <alignment horizontal="center" vertical="center"/>
    </xf>
    <xf numFmtId="164" fontId="2" fillId="0" borderId="17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right" vertical="center"/>
    </xf>
    <xf numFmtId="164" fontId="2" fillId="0" borderId="0" xfId="0" applyNumberFormat="1" applyFont="1" applyAlignment="1" applyProtection="1">
      <alignment horizontal="center" vertical="center"/>
    </xf>
    <xf numFmtId="164" fontId="2" fillId="0" borderId="0" xfId="0" applyNumberFormat="1" applyFont="1" applyAlignment="1" applyProtection="1">
      <alignment vertical="center"/>
    </xf>
    <xf numFmtId="164" fontId="8" fillId="0" borderId="0" xfId="0" applyNumberFormat="1" applyFont="1" applyAlignment="1" applyProtection="1">
      <alignment vertical="center"/>
    </xf>
    <xf numFmtId="9" fontId="8" fillId="0" borderId="0" xfId="1" applyFont="1" applyAlignment="1" applyProtection="1">
      <alignment horizontal="center" vertical="center"/>
    </xf>
    <xf numFmtId="165" fontId="2" fillId="0" borderId="0" xfId="1" applyNumberFormat="1" applyFont="1" applyAlignment="1" applyProtection="1">
      <alignment horizontal="center" vertical="center"/>
    </xf>
    <xf numFmtId="165" fontId="8" fillId="0" borderId="0" xfId="1" applyNumberFormat="1" applyFont="1" applyAlignment="1" applyProtection="1">
      <alignment vertical="center"/>
    </xf>
    <xf numFmtId="165" fontId="8" fillId="0" borderId="0" xfId="0" applyNumberFormat="1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19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 vertical="center"/>
    </xf>
    <xf numFmtId="164" fontId="6" fillId="0" borderId="21" xfId="0" applyNumberFormat="1" applyFont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vertical="center"/>
    </xf>
    <xf numFmtId="164" fontId="6" fillId="0" borderId="17" xfId="0" applyNumberFormat="1" applyFont="1" applyBorder="1" applyAlignment="1" applyProtection="1">
      <alignment horizontal="center" vertical="center"/>
    </xf>
    <xf numFmtId="164" fontId="2" fillId="0" borderId="23" xfId="0" applyNumberFormat="1" applyFont="1" applyBorder="1" applyAlignment="1" applyProtection="1">
      <alignment horizontal="center" vertical="center"/>
    </xf>
    <xf numFmtId="164" fontId="7" fillId="0" borderId="24" xfId="0" applyNumberFormat="1" applyFont="1" applyBorder="1" applyAlignment="1" applyProtection="1">
      <alignment horizontal="center" vertical="center"/>
      <protection locked="0"/>
    </xf>
    <xf numFmtId="164" fontId="7" fillId="0" borderId="25" xfId="0" applyNumberFormat="1" applyFont="1" applyBorder="1" applyAlignment="1" applyProtection="1">
      <alignment horizontal="center" vertical="center"/>
      <protection locked="0"/>
    </xf>
    <xf numFmtId="164" fontId="2" fillId="0" borderId="26" xfId="0" applyNumberFormat="1" applyFont="1" applyBorder="1" applyAlignment="1" applyProtection="1">
      <alignment horizontal="center" vertical="center"/>
    </xf>
    <xf numFmtId="164" fontId="7" fillId="0" borderId="27" xfId="0" applyNumberFormat="1" applyFont="1" applyBorder="1" applyAlignment="1" applyProtection="1">
      <alignment horizontal="center" vertical="center"/>
      <protection locked="0"/>
    </xf>
    <xf numFmtId="164" fontId="7" fillId="0" borderId="28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</xf>
    <xf numFmtId="164" fontId="2" fillId="0" borderId="29" xfId="0" applyNumberFormat="1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right" vertical="center"/>
    </xf>
    <xf numFmtId="0" fontId="0" fillId="0" borderId="30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165" fontId="8" fillId="0" borderId="31" xfId="1" applyNumberFormat="1" applyFont="1" applyBorder="1" applyAlignment="1" applyProtection="1">
      <alignment horizontal="center" vertical="center"/>
    </xf>
    <xf numFmtId="0" fontId="8" fillId="0" borderId="32" xfId="0" applyFont="1" applyBorder="1" applyAlignment="1" applyProtection="1">
      <alignment vertical="center"/>
    </xf>
    <xf numFmtId="165" fontId="2" fillId="0" borderId="31" xfId="1" applyNumberFormat="1" applyFont="1" applyBorder="1" applyAlignment="1" applyProtection="1">
      <alignment horizontal="center" vertical="center"/>
    </xf>
    <xf numFmtId="0" fontId="2" fillId="0" borderId="32" xfId="0" applyFont="1" applyBorder="1" applyAlignment="1" applyProtection="1">
      <alignment vertical="center"/>
    </xf>
    <xf numFmtId="165" fontId="8" fillId="0" borderId="33" xfId="1" applyNumberFormat="1" applyFont="1" applyBorder="1" applyAlignment="1" applyProtection="1">
      <alignment horizontal="center" vertical="center"/>
    </xf>
    <xf numFmtId="0" fontId="8" fillId="0" borderId="34" xfId="0" applyFont="1" applyBorder="1" applyAlignment="1" applyProtection="1">
      <alignment vertical="center"/>
    </xf>
    <xf numFmtId="165" fontId="2" fillId="0" borderId="33" xfId="1" applyNumberFormat="1" applyFont="1" applyBorder="1" applyAlignment="1" applyProtection="1">
      <alignment horizontal="center" vertical="center"/>
    </xf>
    <xf numFmtId="0" fontId="2" fillId="0" borderId="34" xfId="0" applyFont="1" applyBorder="1" applyAlignment="1" applyProtection="1">
      <alignment vertical="center"/>
    </xf>
    <xf numFmtId="165" fontId="8" fillId="0" borderId="35" xfId="1" applyNumberFormat="1" applyFont="1" applyBorder="1" applyAlignment="1" applyProtection="1">
      <alignment horizontal="center" vertical="center"/>
    </xf>
    <xf numFmtId="0" fontId="8" fillId="0" borderId="36" xfId="0" applyFont="1" applyBorder="1" applyAlignment="1" applyProtection="1">
      <alignment vertical="center"/>
    </xf>
    <xf numFmtId="165" fontId="2" fillId="0" borderId="35" xfId="1" applyNumberFormat="1" applyFont="1" applyBorder="1" applyAlignment="1" applyProtection="1">
      <alignment horizontal="center" vertical="center"/>
    </xf>
    <xf numFmtId="0" fontId="2" fillId="0" borderId="36" xfId="0" applyFont="1" applyBorder="1" applyAlignment="1" applyProtection="1">
      <alignment vertical="center"/>
    </xf>
    <xf numFmtId="9" fontId="2" fillId="0" borderId="0" xfId="1" applyFont="1" applyAlignment="1" applyProtection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7" xfId="0" applyFill="1" applyBorder="1" applyAlignment="1">
      <alignment vertical="center"/>
    </xf>
    <xf numFmtId="0" fontId="8" fillId="3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4" fillId="2" borderId="17" xfId="0" applyFont="1" applyFill="1" applyBorder="1" applyAlignment="1" applyProtection="1">
      <alignment vertical="center"/>
    </xf>
    <xf numFmtId="164" fontId="4" fillId="2" borderId="17" xfId="0" applyNumberFormat="1" applyFont="1" applyFill="1" applyBorder="1" applyAlignment="1" applyProtection="1">
      <alignment horizontal="center" vertical="center"/>
    </xf>
    <xf numFmtId="164" fontId="4" fillId="2" borderId="14" xfId="0" applyNumberFormat="1" applyFont="1" applyFill="1" applyBorder="1" applyAlignment="1" applyProtection="1">
      <alignment horizontal="center" vertical="center"/>
    </xf>
    <xf numFmtId="164" fontId="4" fillId="2" borderId="10" xfId="0" applyNumberFormat="1" applyFont="1" applyFill="1" applyBorder="1" applyAlignment="1" applyProtection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7" xfId="0" applyFont="1" applyFill="1" applyBorder="1" applyAlignment="1">
      <alignment vertical="center"/>
    </xf>
    <xf numFmtId="0" fontId="0" fillId="2" borderId="37" xfId="0" applyFill="1" applyBorder="1" applyAlignment="1">
      <alignment horizontal="center" textRotation="90"/>
    </xf>
    <xf numFmtId="0" fontId="0" fillId="2" borderId="37" xfId="0" applyFill="1" applyBorder="1" applyAlignment="1">
      <alignment vertical="center" textRotation="90"/>
    </xf>
    <xf numFmtId="0" fontId="0" fillId="2" borderId="37" xfId="0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14" fontId="0" fillId="2" borderId="37" xfId="0" applyNumberFormat="1" applyFill="1" applyBorder="1" applyAlignment="1">
      <alignment vertical="center"/>
    </xf>
    <xf numFmtId="49" fontId="1" fillId="2" borderId="37" xfId="0" applyNumberFormat="1" applyFont="1" applyFill="1" applyBorder="1" applyAlignment="1">
      <alignment wrapText="1"/>
    </xf>
    <xf numFmtId="0" fontId="8" fillId="2" borderId="37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49" fontId="12" fillId="2" borderId="37" xfId="0" applyNumberFormat="1" applyFont="1" applyFill="1" applyBorder="1" applyAlignment="1">
      <alignment vertical="center" wrapText="1"/>
    </xf>
    <xf numFmtId="0" fontId="1" fillId="3" borderId="37" xfId="0" applyFont="1" applyFill="1" applyBorder="1" applyAlignment="1">
      <alignment horizontal="left" vertical="center"/>
    </xf>
    <xf numFmtId="49" fontId="1" fillId="2" borderId="37" xfId="0" applyNumberFormat="1" applyFont="1" applyFill="1" applyBorder="1" applyAlignment="1">
      <alignment vertical="center" wrapText="1"/>
    </xf>
    <xf numFmtId="0" fontId="14" fillId="2" borderId="37" xfId="0" applyFont="1" applyFill="1" applyBorder="1" applyAlignment="1" applyProtection="1">
      <alignment horizontal="center" vertical="center"/>
      <protection locked="0"/>
    </xf>
    <xf numFmtId="0" fontId="14" fillId="2" borderId="37" xfId="0" applyFont="1" applyFill="1" applyBorder="1" applyAlignment="1">
      <alignment vertical="center"/>
    </xf>
    <xf numFmtId="14" fontId="1" fillId="2" borderId="37" xfId="0" applyNumberFormat="1" applyFont="1" applyFill="1" applyBorder="1" applyAlignment="1">
      <alignment vertical="center"/>
    </xf>
    <xf numFmtId="0" fontId="1" fillId="3" borderId="37" xfId="0" applyFont="1" applyFill="1" applyBorder="1" applyAlignment="1">
      <alignment horizontal="right" vertical="center"/>
    </xf>
    <xf numFmtId="49" fontId="0" fillId="0" borderId="37" xfId="0" applyNumberFormat="1" applyBorder="1" applyAlignment="1">
      <alignment wrapText="1"/>
    </xf>
    <xf numFmtId="49" fontId="0" fillId="2" borderId="37" xfId="0" applyNumberFormat="1" applyFill="1" applyBorder="1" applyAlignment="1">
      <alignment horizontal="left" wrapText="1"/>
    </xf>
    <xf numFmtId="49" fontId="1" fillId="2" borderId="37" xfId="0" applyNumberFormat="1" applyFont="1" applyFill="1" applyBorder="1" applyAlignment="1">
      <alignment horizontal="left" wrapText="1"/>
    </xf>
    <xf numFmtId="0" fontId="16" fillId="2" borderId="37" xfId="0" applyFont="1" applyFill="1" applyBorder="1" applyAlignment="1">
      <alignment horizontal="center" vertical="center"/>
    </xf>
    <xf numFmtId="49" fontId="13" fillId="2" borderId="37" xfId="0" applyNumberFormat="1" applyFont="1" applyFill="1" applyBorder="1" applyAlignment="1">
      <alignment wrapText="1"/>
    </xf>
    <xf numFmtId="0" fontId="17" fillId="2" borderId="37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left" vertical="center"/>
    </xf>
    <xf numFmtId="0" fontId="13" fillId="2" borderId="37" xfId="0" applyFont="1" applyFill="1" applyBorder="1" applyAlignment="1">
      <alignment vertical="center"/>
    </xf>
    <xf numFmtId="14" fontId="13" fillId="2" borderId="37" xfId="0" applyNumberFormat="1" applyFont="1" applyFill="1" applyBorder="1" applyAlignment="1">
      <alignment vertical="center"/>
    </xf>
    <xf numFmtId="49" fontId="13" fillId="2" borderId="37" xfId="0" applyNumberFormat="1" applyFont="1" applyFill="1" applyBorder="1" applyAlignment="1">
      <alignment horizontal="left" wrapText="1"/>
    </xf>
    <xf numFmtId="0" fontId="8" fillId="0" borderId="29" xfId="0" applyFont="1" applyBorder="1" applyAlignment="1" applyProtection="1">
      <alignment vertical="center"/>
      <protection locked="0"/>
    </xf>
    <xf numFmtId="0" fontId="14" fillId="2" borderId="37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right" vertical="center"/>
    </xf>
    <xf numFmtId="0" fontId="1" fillId="0" borderId="37" xfId="0" applyFont="1" applyBorder="1" applyAlignment="1" applyProtection="1">
      <alignment vertical="center"/>
      <protection locked="0"/>
    </xf>
    <xf numFmtId="0" fontId="10" fillId="0" borderId="40" xfId="0" applyFont="1" applyBorder="1" applyAlignment="1" applyProtection="1">
      <alignment vertical="center" wrapText="1"/>
    </xf>
    <xf numFmtId="0" fontId="8" fillId="0" borderId="47" xfId="0" applyFont="1" applyBorder="1" applyAlignment="1" applyProtection="1">
      <alignment vertical="center"/>
    </xf>
    <xf numFmtId="0" fontId="8" fillId="0" borderId="37" xfId="0" applyFont="1" applyBorder="1" applyAlignment="1" applyProtection="1">
      <alignment vertical="center"/>
      <protection locked="0"/>
    </xf>
    <xf numFmtId="49" fontId="1" fillId="0" borderId="37" xfId="0" applyNumberFormat="1" applyFont="1" applyBorder="1" applyAlignment="1">
      <alignment wrapText="1"/>
    </xf>
    <xf numFmtId="0" fontId="1" fillId="4" borderId="26" xfId="0" applyFont="1" applyFill="1" applyBorder="1" applyAlignment="1" applyProtection="1">
      <alignment vertical="center"/>
    </xf>
    <xf numFmtId="0" fontId="1" fillId="2" borderId="37" xfId="0" quotePrefix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right" vertical="center"/>
    </xf>
    <xf numFmtId="0" fontId="1" fillId="2" borderId="37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/>
    </xf>
    <xf numFmtId="0" fontId="0" fillId="2" borderId="46" xfId="0" applyFill="1" applyBorder="1" applyAlignment="1">
      <alignment horizontal="center" vertical="center"/>
    </xf>
    <xf numFmtId="0" fontId="0" fillId="2" borderId="46" xfId="0" applyFill="1" applyBorder="1" applyAlignment="1">
      <alignment vertical="center"/>
    </xf>
    <xf numFmtId="164" fontId="8" fillId="0" borderId="2" xfId="0" applyNumberFormat="1" applyFont="1" applyBorder="1" applyAlignment="1" applyProtection="1">
      <alignment horizontal="center" vertical="center"/>
    </xf>
    <xf numFmtId="164" fontId="8" fillId="0" borderId="3" xfId="0" applyNumberFormat="1" applyFont="1" applyBorder="1" applyAlignment="1" applyProtection="1">
      <alignment horizontal="center" vertical="center"/>
    </xf>
    <xf numFmtId="164" fontId="8" fillId="0" borderId="4" xfId="0" applyNumberFormat="1" applyFont="1" applyBorder="1" applyAlignment="1" applyProtection="1">
      <alignment horizontal="center" vertical="center"/>
    </xf>
    <xf numFmtId="164" fontId="8" fillId="0" borderId="5" xfId="0" applyNumberFormat="1" applyFont="1" applyBorder="1" applyAlignment="1" applyProtection="1">
      <alignment horizontal="center" vertical="center"/>
    </xf>
    <xf numFmtId="0" fontId="1" fillId="4" borderId="26" xfId="0" applyFont="1" applyFill="1" applyBorder="1" applyAlignment="1" applyProtection="1">
      <alignment vertical="center"/>
      <protection locked="0"/>
    </xf>
    <xf numFmtId="0" fontId="1" fillId="0" borderId="26" xfId="0" applyFont="1" applyBorder="1" applyAlignment="1" applyProtection="1">
      <alignment vertical="center"/>
      <protection locked="0"/>
    </xf>
    <xf numFmtId="0" fontId="2" fillId="2" borderId="37" xfId="0" applyFont="1" applyFill="1" applyBorder="1" applyAlignment="1">
      <alignment vertical="center" wrapText="1"/>
    </xf>
    <xf numFmtId="49" fontId="2" fillId="2" borderId="37" xfId="0" applyNumberFormat="1" applyFont="1" applyFill="1" applyBorder="1" applyAlignment="1">
      <alignment wrapText="1"/>
    </xf>
    <xf numFmtId="164" fontId="2" fillId="0" borderId="30" xfId="0" applyNumberFormat="1" applyFont="1" applyBorder="1" applyAlignment="1" applyProtection="1">
      <alignment horizontal="center" vertical="center"/>
    </xf>
    <xf numFmtId="164" fontId="7" fillId="0" borderId="61" xfId="0" applyNumberFormat="1" applyFont="1" applyBorder="1" applyAlignment="1" applyProtection="1">
      <alignment horizontal="center" vertical="center"/>
      <protection locked="0"/>
    </xf>
    <xf numFmtId="164" fontId="7" fillId="0" borderId="39" xfId="0" applyNumberFormat="1" applyFont="1" applyBorder="1" applyAlignment="1" applyProtection="1">
      <alignment horizontal="center" vertical="center"/>
      <protection locked="0"/>
    </xf>
    <xf numFmtId="164" fontId="1" fillId="4" borderId="41" xfId="0" applyNumberFormat="1" applyFont="1" applyFill="1" applyBorder="1" applyAlignment="1" applyProtection="1">
      <alignment horizontal="center" vertical="center"/>
    </xf>
    <xf numFmtId="164" fontId="1" fillId="4" borderId="5" xfId="0" applyNumberFormat="1" applyFont="1" applyFill="1" applyBorder="1" applyAlignment="1" applyProtection="1">
      <alignment horizontal="center" vertical="center"/>
    </xf>
    <xf numFmtId="164" fontId="2" fillId="4" borderId="16" xfId="0" applyNumberFormat="1" applyFont="1" applyFill="1" applyBorder="1" applyAlignment="1" applyProtection="1">
      <alignment horizontal="center" vertical="center"/>
    </xf>
    <xf numFmtId="164" fontId="1" fillId="4" borderId="2" xfId="0" applyNumberFormat="1" applyFont="1" applyFill="1" applyBorder="1" applyAlignment="1" applyProtection="1">
      <alignment horizontal="center" vertical="center"/>
    </xf>
    <xf numFmtId="164" fontId="1" fillId="4" borderId="42" xfId="0" applyNumberFormat="1" applyFont="1" applyFill="1" applyBorder="1" applyAlignment="1" applyProtection="1">
      <alignment horizontal="center" vertical="center"/>
    </xf>
    <xf numFmtId="164" fontId="1" fillId="4" borderId="41" xfId="0" applyNumberFormat="1" applyFont="1" applyFill="1" applyBorder="1" applyAlignment="1" applyProtection="1">
      <alignment horizontal="center" vertical="center"/>
      <protection locked="0"/>
    </xf>
    <xf numFmtId="164" fontId="1" fillId="4" borderId="42" xfId="0" applyNumberFormat="1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vertical="center"/>
    </xf>
    <xf numFmtId="164" fontId="1" fillId="4" borderId="4" xfId="0" applyNumberFormat="1" applyFont="1" applyFill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vertical="center"/>
      <protection locked="0"/>
    </xf>
    <xf numFmtId="0" fontId="19" fillId="4" borderId="26" xfId="0" applyFont="1" applyFill="1" applyBorder="1" applyAlignment="1" applyProtection="1">
      <alignment vertical="center"/>
      <protection locked="0"/>
    </xf>
    <xf numFmtId="0" fontId="1" fillId="2" borderId="37" xfId="0" quotePrefix="1" applyFont="1" applyFill="1" applyBorder="1" applyAlignment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vertical="center"/>
    </xf>
    <xf numFmtId="0" fontId="15" fillId="3" borderId="37" xfId="0" applyFont="1" applyFill="1" applyBorder="1" applyAlignment="1">
      <alignment horizontal="left" vertical="center"/>
    </xf>
    <xf numFmtId="0" fontId="15" fillId="2" borderId="37" xfId="0" applyFont="1" applyFill="1" applyBorder="1" applyAlignment="1">
      <alignment horizontal="left" vertical="center"/>
    </xf>
    <xf numFmtId="0" fontId="0" fillId="2" borderId="37" xfId="0" quotePrefix="1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1" fillId="6" borderId="37" xfId="0" applyFont="1" applyFill="1" applyBorder="1" applyAlignment="1">
      <alignment vertical="center"/>
    </xf>
    <xf numFmtId="14" fontId="0" fillId="6" borderId="37" xfId="0" applyNumberFormat="1" applyFill="1" applyBorder="1" applyAlignment="1">
      <alignment vertical="center"/>
    </xf>
    <xf numFmtId="49" fontId="1" fillId="6" borderId="37" xfId="0" applyNumberFormat="1" applyFont="1" applyFill="1" applyBorder="1" applyAlignment="1">
      <alignment horizontal="left" wrapText="1"/>
    </xf>
    <xf numFmtId="0" fontId="18" fillId="6" borderId="37" xfId="0" quotePrefix="1" applyFont="1" applyFill="1" applyBorder="1" applyAlignment="1">
      <alignment horizontal="left" vertical="center"/>
    </xf>
    <xf numFmtId="0" fontId="0" fillId="6" borderId="37" xfId="0" quotePrefix="1" applyFill="1" applyBorder="1" applyAlignment="1">
      <alignment horizontal="left" vertical="center"/>
    </xf>
    <xf numFmtId="0" fontId="1" fillId="6" borderId="37" xfId="0" quotePrefix="1" applyFont="1" applyFill="1" applyBorder="1" applyAlignment="1">
      <alignment horizontal="left" vertical="center"/>
    </xf>
    <xf numFmtId="0" fontId="1" fillId="6" borderId="37" xfId="0" applyFont="1" applyFill="1" applyBorder="1" applyAlignment="1">
      <alignment horizontal="left" vertical="center"/>
    </xf>
    <xf numFmtId="0" fontId="1" fillId="6" borderId="37" xfId="0" applyFont="1" applyFill="1" applyBorder="1" applyAlignment="1">
      <alignment vertical="center" wrapText="1"/>
    </xf>
    <xf numFmtId="49" fontId="1" fillId="6" borderId="37" xfId="0" applyNumberFormat="1" applyFont="1" applyFill="1" applyBorder="1" applyAlignment="1">
      <alignment wrapText="1"/>
    </xf>
    <xf numFmtId="0" fontId="2" fillId="6" borderId="37" xfId="0" applyFont="1" applyFill="1" applyBorder="1" applyAlignment="1">
      <alignment horizontal="center" vertical="center"/>
    </xf>
    <xf numFmtId="0" fontId="15" fillId="6" borderId="37" xfId="0" applyFont="1" applyFill="1" applyBorder="1" applyAlignment="1">
      <alignment horizontal="center" vertical="center"/>
    </xf>
    <xf numFmtId="0" fontId="0" fillId="6" borderId="37" xfId="0" applyFill="1" applyBorder="1" applyAlignment="1">
      <alignment vertical="center"/>
    </xf>
    <xf numFmtId="49" fontId="1" fillId="6" borderId="37" xfId="0" quotePrefix="1" applyNumberFormat="1" applyFont="1" applyFill="1" applyBorder="1" applyAlignment="1">
      <alignment horizontal="left" wrapText="1"/>
    </xf>
    <xf numFmtId="0" fontId="0" fillId="6" borderId="37" xfId="0" applyFill="1" applyBorder="1" applyAlignment="1">
      <alignment horizontal="center" vertical="center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49" fontId="0" fillId="6" borderId="37" xfId="0" applyNumberFormat="1" applyFill="1" applyBorder="1" applyAlignment="1">
      <alignment wrapText="1"/>
    </xf>
    <xf numFmtId="0" fontId="1" fillId="7" borderId="37" xfId="0" applyFont="1" applyFill="1" applyBorder="1" applyAlignment="1">
      <alignment horizontal="left" vertical="center"/>
    </xf>
    <xf numFmtId="49" fontId="12" fillId="6" borderId="37" xfId="0" applyNumberFormat="1" applyFont="1" applyFill="1" applyBorder="1" applyAlignment="1">
      <alignment vertical="center" wrapText="1"/>
    </xf>
    <xf numFmtId="0" fontId="15" fillId="7" borderId="37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15" fillId="6" borderId="37" xfId="0" applyFont="1" applyFill="1" applyBorder="1" applyAlignment="1">
      <alignment horizontal="left" vertical="center"/>
    </xf>
    <xf numFmtId="14" fontId="0" fillId="6" borderId="37" xfId="0" applyNumberFormat="1" applyFill="1" applyBorder="1" applyAlignment="1">
      <alignment horizontal="left" vertical="center"/>
    </xf>
    <xf numFmtId="0" fontId="1" fillId="6" borderId="37" xfId="0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14" fontId="0" fillId="6" borderId="37" xfId="0" quotePrefix="1" applyNumberFormat="1" applyFill="1" applyBorder="1" applyAlignment="1">
      <alignment vertical="center"/>
    </xf>
    <xf numFmtId="0" fontId="0" fillId="2" borderId="37" xfId="0" applyFill="1" applyBorder="1" applyAlignment="1">
      <alignment horizontal="right" vertical="center"/>
    </xf>
    <xf numFmtId="14" fontId="0" fillId="2" borderId="37" xfId="0" applyNumberFormat="1" applyFill="1" applyBorder="1" applyAlignment="1">
      <alignment horizontal="right" vertical="center"/>
    </xf>
    <xf numFmtId="14" fontId="1" fillId="2" borderId="37" xfId="0" applyNumberFormat="1" applyFont="1" applyFill="1" applyBorder="1" applyAlignment="1">
      <alignment horizontal="right" vertical="center"/>
    </xf>
    <xf numFmtId="14" fontId="0" fillId="6" borderId="37" xfId="0" applyNumberFormat="1" applyFill="1" applyBorder="1" applyAlignment="1">
      <alignment horizontal="right" vertical="center"/>
    </xf>
    <xf numFmtId="14" fontId="1" fillId="6" borderId="37" xfId="0" applyNumberFormat="1" applyFont="1" applyFill="1" applyBorder="1" applyAlignment="1">
      <alignment horizontal="right" vertical="center"/>
    </xf>
    <xf numFmtId="0" fontId="8" fillId="3" borderId="37" xfId="0" applyFont="1" applyFill="1" applyBorder="1" applyAlignment="1">
      <alignment horizontal="right" vertical="center"/>
    </xf>
    <xf numFmtId="0" fontId="8" fillId="2" borderId="37" xfId="0" applyFont="1" applyFill="1" applyBorder="1" applyAlignment="1">
      <alignment horizontal="right" vertical="center"/>
    </xf>
    <xf numFmtId="14" fontId="13" fillId="2" borderId="37" xfId="0" applyNumberFormat="1" applyFont="1" applyFill="1" applyBorder="1" applyAlignment="1">
      <alignment horizontal="right" vertical="center"/>
    </xf>
    <xf numFmtId="0" fontId="1" fillId="2" borderId="37" xfId="0" applyFont="1" applyFill="1" applyBorder="1" applyAlignment="1">
      <alignment horizontal="right" vertical="center"/>
    </xf>
    <xf numFmtId="14" fontId="1" fillId="6" borderId="37" xfId="0" quotePrefix="1" applyNumberFormat="1" applyFont="1" applyFill="1" applyBorder="1" applyAlignment="1">
      <alignment vertical="center"/>
    </xf>
    <xf numFmtId="14" fontId="1" fillId="6" borderId="37" xfId="0" applyNumberFormat="1" applyFont="1" applyFill="1" applyBorder="1" applyAlignment="1">
      <alignment vertical="center"/>
    </xf>
    <xf numFmtId="49" fontId="0" fillId="6" borderId="37" xfId="0" quotePrefix="1" applyNumberFormat="1" applyFill="1" applyBorder="1" applyAlignment="1">
      <alignment horizontal="left" wrapText="1"/>
    </xf>
    <xf numFmtId="0" fontId="1" fillId="6" borderId="37" xfId="0" quotePrefix="1" applyFont="1" applyFill="1" applyBorder="1" applyAlignment="1">
      <alignment vertical="center" wrapText="1"/>
    </xf>
    <xf numFmtId="0" fontId="21" fillId="6" borderId="37" xfId="0" applyFont="1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6" xfId="0" applyFill="1" applyBorder="1" applyAlignment="1">
      <alignment vertical="center"/>
    </xf>
    <xf numFmtId="0" fontId="0" fillId="6" borderId="37" xfId="0" applyFill="1" applyBorder="1" applyAlignment="1">
      <alignment horizontal="right" vertical="center"/>
    </xf>
    <xf numFmtId="0" fontId="1" fillId="7" borderId="37" xfId="0" applyFont="1" applyFill="1" applyBorder="1" applyAlignment="1">
      <alignment horizontal="right" vertical="center"/>
    </xf>
    <xf numFmtId="0" fontId="2" fillId="7" borderId="37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right" vertical="center"/>
    </xf>
    <xf numFmtId="49" fontId="2" fillId="6" borderId="37" xfId="0" applyNumberFormat="1" applyFont="1" applyFill="1" applyBorder="1" applyAlignment="1">
      <alignment wrapText="1"/>
    </xf>
    <xf numFmtId="0" fontId="0" fillId="6" borderId="37" xfId="0" applyNumberFormat="1" applyFill="1" applyBorder="1" applyAlignment="1">
      <alignment horizontal="left" vertical="center"/>
    </xf>
    <xf numFmtId="49" fontId="0" fillId="8" borderId="37" xfId="0" applyNumberFormat="1" applyFill="1" applyBorder="1" applyAlignment="1">
      <alignment wrapText="1"/>
    </xf>
    <xf numFmtId="49" fontId="0" fillId="9" borderId="37" xfId="0" applyNumberFormat="1" applyFill="1" applyBorder="1" applyAlignment="1">
      <alignment wrapText="1"/>
    </xf>
    <xf numFmtId="0" fontId="1" fillId="9" borderId="37" xfId="0" applyFont="1" applyFill="1" applyBorder="1" applyAlignment="1">
      <alignment vertical="center" wrapText="1"/>
    </xf>
    <xf numFmtId="0" fontId="2" fillId="9" borderId="37" xfId="0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/>
    </xf>
    <xf numFmtId="0" fontId="0" fillId="9" borderId="37" xfId="0" applyFill="1" applyBorder="1" applyAlignment="1">
      <alignment horizontal="left" vertical="center"/>
    </xf>
    <xf numFmtId="0" fontId="0" fillId="9" borderId="37" xfId="0" applyFill="1" applyBorder="1" applyAlignment="1">
      <alignment vertical="center"/>
    </xf>
    <xf numFmtId="14" fontId="0" fillId="9" borderId="37" xfId="0" applyNumberFormat="1" applyFill="1" applyBorder="1" applyAlignment="1">
      <alignment horizontal="right" vertical="center"/>
    </xf>
    <xf numFmtId="14" fontId="0" fillId="9" borderId="37" xfId="0" applyNumberFormat="1" applyFill="1" applyBorder="1" applyAlignment="1">
      <alignment vertical="center"/>
    </xf>
    <xf numFmtId="0" fontId="0" fillId="9" borderId="37" xfId="0" quotePrefix="1" applyFill="1" applyBorder="1" applyAlignment="1">
      <alignment horizontal="left" vertical="center"/>
    </xf>
    <xf numFmtId="0" fontId="0" fillId="9" borderId="37" xfId="0" applyFill="1" applyBorder="1" applyAlignment="1">
      <alignment horizontal="center" vertical="center"/>
    </xf>
    <xf numFmtId="0" fontId="1" fillId="10" borderId="37" xfId="0" applyFont="1" applyFill="1" applyBorder="1" applyAlignment="1">
      <alignment horizontal="left" vertical="center"/>
    </xf>
    <xf numFmtId="0" fontId="1" fillId="9" borderId="37" xfId="0" applyFont="1" applyFill="1" applyBorder="1" applyAlignment="1">
      <alignment horizontal="left" vertical="center"/>
    </xf>
    <xf numFmtId="49" fontId="12" fillId="9" borderId="37" xfId="0" applyNumberFormat="1" applyFont="1" applyFill="1" applyBorder="1" applyAlignment="1">
      <alignment vertical="center" wrapText="1"/>
    </xf>
    <xf numFmtId="14" fontId="2" fillId="9" borderId="37" xfId="0" applyNumberFormat="1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vertical="center"/>
    </xf>
    <xf numFmtId="0" fontId="2" fillId="9" borderId="37" xfId="0" applyFont="1" applyFill="1" applyBorder="1" applyAlignment="1">
      <alignment horizontal="left" vertical="center"/>
    </xf>
    <xf numFmtId="0" fontId="15" fillId="10" borderId="37" xfId="0" applyFont="1" applyFill="1" applyBorder="1" applyAlignment="1">
      <alignment horizontal="left" vertical="center"/>
    </xf>
    <xf numFmtId="0" fontId="15" fillId="9" borderId="37" xfId="0" applyFont="1" applyFill="1" applyBorder="1" applyAlignment="1">
      <alignment horizontal="left" vertical="center"/>
    </xf>
    <xf numFmtId="14" fontId="0" fillId="9" borderId="37" xfId="0" applyNumberFormat="1" applyFill="1" applyBorder="1" applyAlignment="1">
      <alignment horizontal="left" vertical="center"/>
    </xf>
    <xf numFmtId="49" fontId="1" fillId="9" borderId="37" xfId="0" applyNumberFormat="1" applyFont="1" applyFill="1" applyBorder="1" applyAlignment="1">
      <alignment wrapText="1"/>
    </xf>
    <xf numFmtId="14" fontId="0" fillId="9" borderId="37" xfId="0" quotePrefix="1" applyNumberFormat="1" applyFill="1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65" fontId="2" fillId="0" borderId="45" xfId="1" applyNumberFormat="1" applyFont="1" applyBorder="1" applyAlignment="1" applyProtection="1">
      <alignment horizontal="center" vertical="center"/>
    </xf>
    <xf numFmtId="165" fontId="2" fillId="0" borderId="43" xfId="1" applyNumberFormat="1" applyFont="1" applyBorder="1" applyAlignment="1" applyProtection="1">
      <alignment horizontal="center" vertical="center"/>
    </xf>
    <xf numFmtId="165" fontId="2" fillId="0" borderId="46" xfId="1" applyNumberFormat="1" applyFont="1" applyBorder="1" applyAlignment="1" applyProtection="1">
      <alignment horizontal="center" vertical="center"/>
    </xf>
    <xf numFmtId="0" fontId="2" fillId="0" borderId="55" xfId="0" applyFont="1" applyBorder="1" applyAlignment="1" applyProtection="1">
      <alignment horizontal="center" vertical="center"/>
    </xf>
    <xf numFmtId="0" fontId="2" fillId="0" borderId="56" xfId="0" applyFont="1" applyBorder="1" applyAlignment="1" applyProtection="1">
      <alignment horizontal="center" vertical="center"/>
    </xf>
    <xf numFmtId="0" fontId="2" fillId="0" borderId="48" xfId="0" applyFont="1" applyBorder="1" applyAlignment="1" applyProtection="1">
      <alignment horizontal="center" vertical="center"/>
    </xf>
    <xf numFmtId="0" fontId="2" fillId="0" borderId="49" xfId="0" applyFont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horizontal="center" vertical="center"/>
    </xf>
    <xf numFmtId="165" fontId="4" fillId="0" borderId="40" xfId="1" applyNumberFormat="1" applyFont="1" applyBorder="1" applyAlignment="1" applyProtection="1">
      <alignment horizontal="center" vertical="center" wrapText="1"/>
    </xf>
    <xf numFmtId="165" fontId="4" fillId="0" borderId="47" xfId="1" applyNumberFormat="1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 wrapText="1"/>
    </xf>
    <xf numFmtId="0" fontId="4" fillId="0" borderId="49" xfId="0" applyFont="1" applyBorder="1" applyAlignment="1" applyProtection="1">
      <alignment horizontal="center" vertical="center" wrapText="1"/>
    </xf>
    <xf numFmtId="0" fontId="11" fillId="0" borderId="17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10" fillId="0" borderId="50" xfId="0" applyFont="1" applyBorder="1" applyAlignment="1" applyProtection="1">
      <alignment horizontal="center" vertical="center" wrapText="1"/>
    </xf>
    <xf numFmtId="165" fontId="4" fillId="0" borderId="51" xfId="1" applyNumberFormat="1" applyFont="1" applyBorder="1" applyAlignment="1" applyProtection="1">
      <alignment horizontal="center" vertical="center" wrapText="1"/>
    </xf>
    <xf numFmtId="165" fontId="4" fillId="0" borderId="52" xfId="1" applyNumberFormat="1" applyFont="1" applyBorder="1" applyAlignment="1" applyProtection="1">
      <alignment horizontal="center" vertical="center" wrapText="1"/>
    </xf>
    <xf numFmtId="165" fontId="4" fillId="0" borderId="53" xfId="1" applyNumberFormat="1" applyFont="1" applyBorder="1" applyAlignment="1" applyProtection="1">
      <alignment horizontal="center" vertical="center" wrapText="1"/>
    </xf>
    <xf numFmtId="165" fontId="4" fillId="0" borderId="12" xfId="1" applyNumberFormat="1" applyFont="1" applyBorder="1" applyAlignment="1" applyProtection="1">
      <alignment horizontal="center" vertical="center" wrapText="1"/>
    </xf>
    <xf numFmtId="0" fontId="4" fillId="0" borderId="54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14" fontId="2" fillId="5" borderId="44" xfId="0" applyNumberFormat="1" applyFont="1" applyFill="1" applyBorder="1" applyAlignment="1" applyProtection="1">
      <alignment horizontal="center" vertical="center"/>
      <protection locked="0"/>
    </xf>
    <xf numFmtId="0" fontId="2" fillId="5" borderId="38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0" fontId="2" fillId="0" borderId="40" xfId="0" applyFont="1" applyBorder="1" applyAlignment="1" applyProtection="1">
      <alignment horizontal="left" vertical="center"/>
    </xf>
    <xf numFmtId="0" fontId="2" fillId="0" borderId="50" xfId="0" applyFont="1" applyBorder="1" applyAlignment="1" applyProtection="1">
      <alignment horizontal="left" vertical="center"/>
    </xf>
    <xf numFmtId="0" fontId="2" fillId="0" borderId="47" xfId="0" applyFont="1" applyBorder="1" applyAlignment="1" applyProtection="1">
      <alignment horizontal="left" vertical="center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47" xfId="0" applyFont="1" applyBorder="1" applyAlignment="1" applyProtection="1">
      <alignment horizontal="center" vertical="center" wrapText="1"/>
    </xf>
    <xf numFmtId="0" fontId="2" fillId="0" borderId="60" xfId="0" applyFont="1" applyBorder="1" applyAlignment="1" applyProtection="1">
      <alignment horizontal="center" vertical="center" wrapText="1"/>
    </xf>
    <xf numFmtId="0" fontId="2" fillId="0" borderId="58" xfId="0" applyFont="1" applyBorder="1" applyAlignment="1" applyProtection="1">
      <alignment horizontal="center" vertical="center" wrapText="1"/>
    </xf>
    <xf numFmtId="0" fontId="4" fillId="0" borderId="55" xfId="0" applyFont="1" applyBorder="1" applyAlignment="1" applyProtection="1">
      <alignment horizontal="center" vertical="center" wrapText="1"/>
    </xf>
    <xf numFmtId="0" fontId="4" fillId="0" borderId="57" xfId="0" applyFont="1" applyBorder="1" applyAlignment="1" applyProtection="1">
      <alignment horizontal="center" vertical="center" wrapText="1"/>
    </xf>
    <xf numFmtId="0" fontId="4" fillId="0" borderId="58" xfId="0" applyFont="1" applyBorder="1" applyAlignment="1" applyProtection="1">
      <alignment horizontal="center" vertical="center" wrapText="1"/>
    </xf>
    <xf numFmtId="0" fontId="4" fillId="0" borderId="59" xfId="0" applyFont="1" applyBorder="1" applyAlignment="1" applyProtection="1">
      <alignment horizontal="center" vertical="center" wrapText="1"/>
    </xf>
    <xf numFmtId="0" fontId="2" fillId="0" borderId="55" xfId="0" applyFont="1" applyBorder="1" applyAlignment="1" applyProtection="1">
      <alignment horizontal="center" vertical="center" wrapText="1"/>
    </xf>
    <xf numFmtId="0" fontId="2" fillId="0" borderId="57" xfId="0" applyFont="1" applyBorder="1" applyAlignment="1" applyProtection="1">
      <alignment horizontal="center" vertical="center" wrapText="1"/>
    </xf>
    <xf numFmtId="0" fontId="2" fillId="0" borderId="59" xfId="0" applyFont="1" applyBorder="1" applyAlignment="1" applyProtection="1">
      <alignment horizontal="center" vertical="center" wrapText="1"/>
    </xf>
    <xf numFmtId="0" fontId="2" fillId="0" borderId="57" xfId="0" applyFont="1" applyBorder="1" applyAlignment="1" applyProtection="1">
      <alignment horizontal="center" vertical="center"/>
    </xf>
    <xf numFmtId="0" fontId="2" fillId="0" borderId="58" xfId="0" applyFont="1" applyBorder="1" applyAlignment="1" applyProtection="1">
      <alignment horizontal="center" vertical="center"/>
    </xf>
    <xf numFmtId="0" fontId="2" fillId="0" borderId="59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49" xfId="0" applyFont="1" applyBorder="1" applyAlignment="1" applyProtection="1">
      <alignment horizontal="center" vertical="center" wrapText="1"/>
    </xf>
  </cellXfs>
  <cellStyles count="2">
    <cellStyle name="Procent" xfId="1" builtinId="5"/>
    <cellStyle name="Standaard" xfId="0" builtinId="0"/>
  </cellStyles>
  <dxfs count="3">
    <dxf>
      <fill>
        <patternFill>
          <bgColor indexed="52"/>
        </patternFill>
      </fill>
    </dxf>
    <dxf>
      <fill>
        <patternFill patternType="gray0625">
          <bgColor indexed="65"/>
        </patternFill>
      </fill>
    </dxf>
    <dxf>
      <fill>
        <patternFill patternType="gray0625">
          <bgColor indexed="65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Percentages per tewerkstelling per geslacht</a:t>
            </a:r>
          </a:p>
        </c:rich>
      </c:tx>
      <c:layout>
        <c:manualLayout>
          <c:xMode val="edge"/>
          <c:yMode val="edge"/>
          <c:x val="0.21062322230641672"/>
          <c:y val="4.02685619353761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761532932214894"/>
          <c:y val="0.18468633854438912"/>
          <c:w val="0.66828899632591265"/>
          <c:h val="0.527675252983971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Statistieken!$B$2</c:f>
              <c:strCache>
                <c:ptCount val="1"/>
                <c:pt idx="0">
                  <c:v>JONGENS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Statistieken!$N$3:$N$9</c:f>
              <c:strCache>
                <c:ptCount val="7"/>
                <c:pt idx="0">
                  <c:v>tewerkgesteld</c:v>
                </c:pt>
                <c:pt idx="1">
                  <c:v>thuiswerkers</c:v>
                </c:pt>
                <c:pt idx="2">
                  <c:v>in brug</c:v>
                </c:pt>
                <c:pt idx="3">
                  <c:v>voortraject</c:v>
                </c:pt>
                <c:pt idx="4">
                  <c:v>andere</c:v>
                </c:pt>
                <c:pt idx="5">
                  <c:v>P.O.T.</c:v>
                </c:pt>
                <c:pt idx="6">
                  <c:v>NOB</c:v>
                </c:pt>
              </c:strCache>
            </c:strRef>
          </c:cat>
          <c:val>
            <c:numRef>
              <c:f>Statistieken!$C$3:$C$9</c:f>
              <c:numCache>
                <c:formatCode>0.0%</c:formatCode>
                <c:ptCount val="7"/>
                <c:pt idx="0">
                  <c:v>0.22058823529411764</c:v>
                </c:pt>
                <c:pt idx="1">
                  <c:v>1.4705882352941176E-2</c:v>
                </c:pt>
                <c:pt idx="2">
                  <c:v>0.20588235294117646</c:v>
                </c:pt>
                <c:pt idx="3">
                  <c:v>7.3529411764705885E-2</c:v>
                </c:pt>
                <c:pt idx="4">
                  <c:v>8.8235294117647065E-2</c:v>
                </c:pt>
                <c:pt idx="5">
                  <c:v>2.9411764705882353E-2</c:v>
                </c:pt>
                <c:pt idx="6">
                  <c:v>0.10294117647058823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4710-AA1E-95071BED66A9}"/>
            </c:ext>
          </c:extLst>
        </c:ser>
        <c:ser>
          <c:idx val="1"/>
          <c:order val="1"/>
          <c:tx>
            <c:strRef>
              <c:f>Statistieken!$G$2</c:f>
              <c:strCache>
                <c:ptCount val="1"/>
                <c:pt idx="0">
                  <c:v>MEISJES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Statistieken!$N$3:$N$9</c:f>
              <c:strCache>
                <c:ptCount val="7"/>
                <c:pt idx="0">
                  <c:v>tewerkgesteld</c:v>
                </c:pt>
                <c:pt idx="1">
                  <c:v>thuiswerkers</c:v>
                </c:pt>
                <c:pt idx="2">
                  <c:v>in brug</c:v>
                </c:pt>
                <c:pt idx="3">
                  <c:v>voortraject</c:v>
                </c:pt>
                <c:pt idx="4">
                  <c:v>andere</c:v>
                </c:pt>
                <c:pt idx="5">
                  <c:v>P.O.T.</c:v>
                </c:pt>
                <c:pt idx="6">
                  <c:v>NOB</c:v>
                </c:pt>
              </c:strCache>
            </c:strRef>
          </c:cat>
          <c:val>
            <c:numRef>
              <c:f>Statistieken!$H$3:$H$9</c:f>
              <c:numCache>
                <c:formatCode>0.0%</c:formatCode>
                <c:ptCount val="7"/>
                <c:pt idx="0">
                  <c:v>0.27450980392156865</c:v>
                </c:pt>
                <c:pt idx="1">
                  <c:v>0</c:v>
                </c:pt>
                <c:pt idx="2">
                  <c:v>5.8823529411764705E-2</c:v>
                </c:pt>
                <c:pt idx="3">
                  <c:v>0.19607843137254902</c:v>
                </c:pt>
                <c:pt idx="4">
                  <c:v>0.15686274509803921</c:v>
                </c:pt>
                <c:pt idx="5">
                  <c:v>0.15686274509803921</c:v>
                </c:pt>
                <c:pt idx="6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A-4710-AA1E-95071BED66A9}"/>
            </c:ext>
          </c:extLst>
        </c:ser>
        <c:ser>
          <c:idx val="2"/>
          <c:order val="2"/>
          <c:tx>
            <c:v>Totaal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Statistieken!$N$3:$N$9</c:f>
              <c:strCache>
                <c:ptCount val="7"/>
                <c:pt idx="0">
                  <c:v>tewerkgesteld</c:v>
                </c:pt>
                <c:pt idx="1">
                  <c:v>thuiswerkers</c:v>
                </c:pt>
                <c:pt idx="2">
                  <c:v>in brug</c:v>
                </c:pt>
                <c:pt idx="3">
                  <c:v>voortraject</c:v>
                </c:pt>
                <c:pt idx="4">
                  <c:v>andere</c:v>
                </c:pt>
                <c:pt idx="5">
                  <c:v>P.O.T.</c:v>
                </c:pt>
                <c:pt idx="6">
                  <c:v>NOB</c:v>
                </c:pt>
              </c:strCache>
            </c:strRef>
          </c:cat>
          <c:val>
            <c:numRef>
              <c:f>Statistieken!$M$3:$M$9</c:f>
              <c:numCache>
                <c:formatCode>0.0%</c:formatCode>
                <c:ptCount val="7"/>
                <c:pt idx="0">
                  <c:v>0.24369747899159663</c:v>
                </c:pt>
                <c:pt idx="1">
                  <c:v>8.4033613445378148E-3</c:v>
                </c:pt>
                <c:pt idx="2">
                  <c:v>0.14285714285714285</c:v>
                </c:pt>
                <c:pt idx="3">
                  <c:v>0.12605042016806722</c:v>
                </c:pt>
                <c:pt idx="4">
                  <c:v>5.0420168067226892E-2</c:v>
                </c:pt>
                <c:pt idx="5">
                  <c:v>8.4033613445378158E-2</c:v>
                </c:pt>
                <c:pt idx="6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A-4710-AA1E-95071BED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927800"/>
        <c:axId val="131928584"/>
        <c:axId val="0"/>
      </c:bar3DChart>
      <c:catAx>
        <c:axId val="1319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3192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92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31927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590430380302882"/>
          <c:y val="0.16584073058284049"/>
          <c:w val="0.14290449049518131"/>
          <c:h val="0.497522191748514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Verhouding per geslacht</a:t>
            </a:r>
          </a:p>
        </c:rich>
      </c:tx>
      <c:layout>
        <c:manualLayout>
          <c:xMode val="edge"/>
          <c:yMode val="edge"/>
          <c:x val="0.20915252260134137"/>
          <c:y val="4.0677858663891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2814669472724"/>
          <c:y val="0.24067909896581638"/>
          <c:w val="0.75164073347393212"/>
          <c:h val="0.606782517111002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Opleidingenblad!$C$3:$D$5</c:f>
              <c:strCache>
                <c:ptCount val="2"/>
                <c:pt idx="0">
                  <c:v>jon-gens</c:v>
                </c:pt>
                <c:pt idx="1">
                  <c:v>meis-jes</c:v>
                </c:pt>
              </c:strCache>
            </c:strRef>
          </c:cat>
          <c:val>
            <c:numRef>
              <c:f>Opleidingenblad!$C$47:$D$47</c:f>
              <c:numCache>
                <c:formatCode>0;\-0;"-"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B-4142-BD4A-689C1BC8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28192"/>
        <c:axId val="307046144"/>
      </c:barChart>
      <c:catAx>
        <c:axId val="1319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30704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704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;\-0;&quot;-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31928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Percentages per tewerkstelling : totaal</a:t>
            </a:r>
          </a:p>
        </c:rich>
      </c:tx>
      <c:layout>
        <c:manualLayout>
          <c:xMode val="edge"/>
          <c:yMode val="edge"/>
          <c:x val="0.19607891710165437"/>
          <c:y val="4.01339757903396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6125033597918"/>
          <c:y val="0.20735875900903988"/>
          <c:w val="0.81127699776119999"/>
          <c:h val="0.474918448052987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Statistieken!$N$3:$N$9</c:f>
              <c:strCache>
                <c:ptCount val="7"/>
                <c:pt idx="0">
                  <c:v>tewerkgesteld</c:v>
                </c:pt>
                <c:pt idx="1">
                  <c:v>thuiswerkers</c:v>
                </c:pt>
                <c:pt idx="2">
                  <c:v>in brug</c:v>
                </c:pt>
                <c:pt idx="3">
                  <c:v>voortraject</c:v>
                </c:pt>
                <c:pt idx="4">
                  <c:v>andere</c:v>
                </c:pt>
                <c:pt idx="5">
                  <c:v>P.O.T.</c:v>
                </c:pt>
                <c:pt idx="6">
                  <c:v>NOB</c:v>
                </c:pt>
              </c:strCache>
            </c:strRef>
          </c:cat>
          <c:val>
            <c:numRef>
              <c:f>Statistieken!$M$3:$M$9</c:f>
              <c:numCache>
                <c:formatCode>0.0%</c:formatCode>
                <c:ptCount val="7"/>
                <c:pt idx="0">
                  <c:v>0.24369747899159663</c:v>
                </c:pt>
                <c:pt idx="1">
                  <c:v>8.4033613445378148E-3</c:v>
                </c:pt>
                <c:pt idx="2">
                  <c:v>0.14285714285714285</c:v>
                </c:pt>
                <c:pt idx="3">
                  <c:v>0.12605042016806722</c:v>
                </c:pt>
                <c:pt idx="4">
                  <c:v>5.0420168067226892E-2</c:v>
                </c:pt>
                <c:pt idx="5">
                  <c:v>8.4033613445378158E-2</c:v>
                </c:pt>
                <c:pt idx="6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7-B9FB-00404BF75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48888"/>
        <c:axId val="307050064"/>
      </c:barChart>
      <c:catAx>
        <c:axId val="30704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30705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705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307048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6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03E-481A-8F14-218DAA8444A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Statistieken!$M$3:$M$9</c:f>
              <c:numCache>
                <c:formatCode>0.0%</c:formatCode>
                <c:ptCount val="7"/>
                <c:pt idx="0">
                  <c:v>0.24369747899159663</c:v>
                </c:pt>
                <c:pt idx="1">
                  <c:v>8.4033613445378148E-3</c:v>
                </c:pt>
                <c:pt idx="2">
                  <c:v>0.14285714285714285</c:v>
                </c:pt>
                <c:pt idx="3">
                  <c:v>0.12605042016806722</c:v>
                </c:pt>
                <c:pt idx="4">
                  <c:v>5.0420168067226892E-2</c:v>
                </c:pt>
                <c:pt idx="5">
                  <c:v>8.4033613445378158E-2</c:v>
                </c:pt>
                <c:pt idx="6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E-481A-8F14-218DAA84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zero"/>
    <c:showDLblsOverMax val="0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200025</xdr:colOff>
      <xdr:row>10</xdr:row>
      <xdr:rowOff>123825</xdr:rowOff>
    </xdr:from>
    <xdr:to>
      <xdr:col>12</xdr:col>
      <xdr:colOff>142875</xdr:colOff>
      <xdr:row>26</xdr:row>
      <xdr:rowOff>57150</xdr:rowOff>
    </xdr:to>
    <xdr:graphicFrame macro="">
      <xdr:nvGraphicFramePr>
        <xdr:cNvPr id="6867964" name="Chart 3">
          <a:extLst>
            <a:ext uri="{FF2B5EF4-FFF2-40B4-BE49-F238E27FC236}">
              <a16:creationId xmlns:a16="http://schemas.microsoft.com/office/drawing/2014/main" id="{00000000-0008-0000-0100-0000FCCB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19050</xdr:colOff>
      <xdr:row>10</xdr:row>
      <xdr:rowOff>123825</xdr:rowOff>
    </xdr:from>
    <xdr:to>
      <xdr:col>2</xdr:col>
      <xdr:colOff>495300</xdr:colOff>
      <xdr:row>26</xdr:row>
      <xdr:rowOff>38100</xdr:rowOff>
    </xdr:to>
    <xdr:graphicFrame macro="">
      <xdr:nvGraphicFramePr>
        <xdr:cNvPr id="6867965" name="Chart 4">
          <a:extLst>
            <a:ext uri="{FF2B5EF4-FFF2-40B4-BE49-F238E27FC236}">
              <a16:creationId xmlns:a16="http://schemas.microsoft.com/office/drawing/2014/main" id="{00000000-0008-0000-0100-0000FDCB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295275</xdr:colOff>
      <xdr:row>10</xdr:row>
      <xdr:rowOff>123825</xdr:rowOff>
    </xdr:from>
    <xdr:to>
      <xdr:col>16</xdr:col>
      <xdr:colOff>1468582</xdr:colOff>
      <xdr:row>26</xdr:row>
      <xdr:rowOff>66675</xdr:rowOff>
    </xdr:to>
    <xdr:graphicFrame macro="">
      <xdr:nvGraphicFramePr>
        <xdr:cNvPr id="6867966" name="Chart 5">
          <a:extLst>
            <a:ext uri="{FF2B5EF4-FFF2-40B4-BE49-F238E27FC236}">
              <a16:creationId xmlns:a16="http://schemas.microsoft.com/office/drawing/2014/main" id="{00000000-0008-0000-0100-0000FECB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390525</xdr:colOff>
      <xdr:row>27</xdr:row>
      <xdr:rowOff>104775</xdr:rowOff>
    </xdr:from>
    <xdr:to>
      <xdr:col>10</xdr:col>
      <xdr:colOff>180975</xdr:colOff>
      <xdr:row>44</xdr:row>
      <xdr:rowOff>123825</xdr:rowOff>
    </xdr:to>
    <xdr:graphicFrame macro="">
      <xdr:nvGraphicFramePr>
        <xdr:cNvPr id="6867967" name="Grafiek 5">
          <a:extLst>
            <a:ext uri="{FF2B5EF4-FFF2-40B4-BE49-F238E27FC236}">
              <a16:creationId xmlns:a16="http://schemas.microsoft.com/office/drawing/2014/main" id="{00000000-0008-0000-0100-0000FFCB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7"/>
  <sheetViews>
    <sheetView tabSelected="1" zoomScale="90" zoomScaleNormal="90" workbookViewId="0">
      <pane xSplit="2" ySplit="1" topLeftCell="C173" activePane="bottomRight" state="frozen"/>
      <selection pane="topRight" activeCell="C1" sqref="C1"/>
      <selection pane="bottomLeft" activeCell="A2" sqref="A2"/>
      <selection pane="bottomRight" activeCell="A128" sqref="A128:XFD128"/>
    </sheetView>
  </sheetViews>
  <sheetFormatPr defaultColWidth="9.109375" defaultRowHeight="13.8" x14ac:dyDescent="0.25"/>
  <cols>
    <col min="1" max="1" width="15.44140625" style="67" bestFit="1" customWidth="1"/>
    <col min="2" max="2" width="28.21875" style="67" customWidth="1"/>
    <col min="3" max="3" width="23.77734375" style="67" customWidth="1"/>
    <col min="4" max="4" width="4.33203125" style="66" customWidth="1"/>
    <col min="5" max="5" width="3" style="66" customWidth="1"/>
    <col min="6" max="7" width="4.109375" style="71" customWidth="1"/>
    <col min="8" max="16" width="3" style="65" customWidth="1"/>
    <col min="17" max="17" width="3" style="71" customWidth="1"/>
    <col min="18" max="34" width="3" style="65" customWidth="1"/>
    <col min="35" max="35" width="4.33203125" style="82" hidden="1" customWidth="1"/>
    <col min="36" max="36" width="3" style="67" hidden="1" customWidth="1"/>
    <col min="37" max="37" width="10.109375" style="182" customWidth="1"/>
    <col min="38" max="38" width="11.33203125" style="67" customWidth="1"/>
    <col min="39" max="39" width="15.44140625" style="67" hidden="1" customWidth="1"/>
    <col min="40" max="40" width="28.6640625" style="67" hidden="1" customWidth="1"/>
    <col min="41" max="41" width="12" style="82" customWidth="1"/>
    <col min="42" max="42" width="17.44140625" style="82" hidden="1" customWidth="1"/>
    <col min="43" max="43" width="13.88671875" style="82" hidden="1" customWidth="1"/>
    <col min="44" max="44" width="14.88671875" style="67" hidden="1" customWidth="1"/>
    <col min="45" max="45" width="18.21875" style="67" hidden="1" customWidth="1"/>
    <col min="46" max="46" width="16.5546875" style="67" hidden="1" customWidth="1"/>
    <col min="47" max="47" width="29.33203125" style="67" hidden="1" customWidth="1"/>
    <col min="48" max="48" width="17.44140625" style="67" customWidth="1"/>
    <col min="49" max="51" width="9.109375" style="67" customWidth="1"/>
    <col min="52" max="16384" width="9.109375" style="67"/>
  </cols>
  <sheetData>
    <row r="1" spans="1:47" s="81" customFormat="1" ht="126" x14ac:dyDescent="0.25">
      <c r="A1" s="78" t="s">
        <v>79</v>
      </c>
      <c r="B1" s="78" t="s">
        <v>36</v>
      </c>
      <c r="C1" s="78" t="s">
        <v>53</v>
      </c>
      <c r="D1" s="69" t="s">
        <v>37</v>
      </c>
      <c r="E1" s="69" t="s">
        <v>38</v>
      </c>
      <c r="F1" s="70" t="s">
        <v>39</v>
      </c>
      <c r="G1" s="69" t="s">
        <v>125</v>
      </c>
      <c r="H1" s="69" t="s">
        <v>126</v>
      </c>
      <c r="I1" s="69" t="s">
        <v>127</v>
      </c>
      <c r="J1" s="69" t="s">
        <v>179</v>
      </c>
      <c r="K1" s="69" t="s">
        <v>128</v>
      </c>
      <c r="L1" s="69" t="s">
        <v>129</v>
      </c>
      <c r="M1" s="69" t="s">
        <v>70</v>
      </c>
      <c r="N1" s="69" t="s">
        <v>67</v>
      </c>
      <c r="O1" s="69" t="s">
        <v>71</v>
      </c>
      <c r="P1" s="69" t="s">
        <v>74</v>
      </c>
      <c r="Q1" s="70" t="s">
        <v>40</v>
      </c>
      <c r="R1" s="69" t="s">
        <v>66</v>
      </c>
      <c r="S1" s="69" t="s">
        <v>54</v>
      </c>
      <c r="T1" s="69" t="s">
        <v>55</v>
      </c>
      <c r="U1" s="69" t="s">
        <v>57</v>
      </c>
      <c r="V1" s="69" t="s">
        <v>58</v>
      </c>
      <c r="W1" s="69" t="s">
        <v>59</v>
      </c>
      <c r="X1" s="69" t="s">
        <v>56</v>
      </c>
      <c r="Y1" s="69" t="s">
        <v>72</v>
      </c>
      <c r="Z1" s="69" t="s">
        <v>68</v>
      </c>
      <c r="AA1" s="69" t="s">
        <v>69</v>
      </c>
      <c r="AB1" s="69" t="s">
        <v>73</v>
      </c>
      <c r="AC1" s="69" t="s">
        <v>60</v>
      </c>
      <c r="AD1" s="69" t="s">
        <v>61</v>
      </c>
      <c r="AE1" s="69" t="s">
        <v>62</v>
      </c>
      <c r="AF1" s="69" t="s">
        <v>63</v>
      </c>
      <c r="AG1" s="69" t="s">
        <v>64</v>
      </c>
      <c r="AH1" s="69" t="s">
        <v>65</v>
      </c>
      <c r="AI1" s="80"/>
      <c r="AJ1" s="80"/>
      <c r="AK1" s="182" t="s">
        <v>41</v>
      </c>
      <c r="AL1" s="66" t="s">
        <v>42</v>
      </c>
      <c r="AM1" s="78" t="s">
        <v>79</v>
      </c>
      <c r="AN1" s="78" t="s">
        <v>36</v>
      </c>
      <c r="AO1" s="89" t="s">
        <v>43</v>
      </c>
      <c r="AP1" s="81" t="s">
        <v>87</v>
      </c>
      <c r="AQ1" s="81" t="s">
        <v>88</v>
      </c>
      <c r="AR1" s="81" t="s">
        <v>85</v>
      </c>
      <c r="AS1" s="81" t="s">
        <v>86</v>
      </c>
      <c r="AT1" s="81" t="s">
        <v>89</v>
      </c>
      <c r="AU1" s="78" t="s">
        <v>121</v>
      </c>
    </row>
    <row r="2" spans="1:47" s="168" customFormat="1" ht="15" customHeight="1" x14ac:dyDescent="0.25">
      <c r="A2" s="165" t="s">
        <v>468</v>
      </c>
      <c r="B2" s="165" t="s">
        <v>454</v>
      </c>
      <c r="C2" s="163" t="s">
        <v>56</v>
      </c>
      <c r="D2" s="166" t="s">
        <v>142</v>
      </c>
      <c r="E2" s="166"/>
      <c r="F2" s="167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  <c r="R2" s="166"/>
      <c r="S2" s="166"/>
      <c r="T2" s="166"/>
      <c r="U2" s="166"/>
      <c r="V2" s="166"/>
      <c r="W2" s="166"/>
      <c r="X2" s="166" t="s">
        <v>142</v>
      </c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56"/>
      <c r="AK2" s="185">
        <v>43024</v>
      </c>
      <c r="AL2" s="158"/>
      <c r="AM2" s="165"/>
      <c r="AN2" s="165"/>
      <c r="AO2" s="193" t="s">
        <v>469</v>
      </c>
      <c r="AP2" s="165"/>
      <c r="AQ2" s="165"/>
      <c r="AR2" s="170"/>
    </row>
    <row r="3" spans="1:47" ht="15" customHeight="1" x14ac:dyDescent="0.25">
      <c r="A3" s="88"/>
      <c r="B3" s="88"/>
      <c r="C3" s="86"/>
      <c r="D3" s="65"/>
      <c r="E3" s="65"/>
      <c r="G3" s="65"/>
      <c r="AK3" s="183"/>
      <c r="AL3" s="87"/>
      <c r="AM3" s="88"/>
      <c r="AN3" s="88"/>
      <c r="AO3" s="102"/>
      <c r="AP3" s="88"/>
      <c r="AQ3" s="88"/>
      <c r="AR3" s="66"/>
    </row>
    <row r="4" spans="1:47" ht="15" hidden="1" customHeight="1" x14ac:dyDescent="0.25">
      <c r="A4" s="88"/>
      <c r="B4" s="88"/>
      <c r="C4" s="86"/>
      <c r="D4" s="65"/>
      <c r="E4" s="65"/>
      <c r="G4" s="65"/>
      <c r="AK4" s="183"/>
      <c r="AL4" s="87"/>
      <c r="AM4" s="88"/>
      <c r="AN4" s="88"/>
      <c r="AO4" s="102"/>
      <c r="AP4" s="88"/>
      <c r="AQ4" s="88"/>
      <c r="AR4" s="66"/>
    </row>
    <row r="5" spans="1:47" ht="15" customHeight="1" x14ac:dyDescent="0.25">
      <c r="A5" s="88" t="s">
        <v>44</v>
      </c>
      <c r="B5" s="88"/>
      <c r="C5" s="86"/>
      <c r="D5" s="65">
        <f>COUNTA(D2:D4)</f>
        <v>1</v>
      </c>
      <c r="E5" s="65">
        <f>COUNTA(E2:E4)</f>
        <v>0</v>
      </c>
      <c r="F5" s="71">
        <f t="shared" ref="F5" si="0">SUM(D5:E5)</f>
        <v>1</v>
      </c>
      <c r="G5" s="65">
        <f t="shared" ref="G5:P5" si="1">COUNTA(G2:G4)</f>
        <v>0</v>
      </c>
      <c r="H5" s="65">
        <f t="shared" si="1"/>
        <v>0</v>
      </c>
      <c r="I5" s="65">
        <f t="shared" si="1"/>
        <v>0</v>
      </c>
      <c r="J5" s="65">
        <f t="shared" si="1"/>
        <v>0</v>
      </c>
      <c r="K5" s="65">
        <f t="shared" si="1"/>
        <v>0</v>
      </c>
      <c r="L5" s="65">
        <f t="shared" si="1"/>
        <v>0</v>
      </c>
      <c r="M5" s="65">
        <f t="shared" si="1"/>
        <v>0</v>
      </c>
      <c r="N5" s="65">
        <f t="shared" si="1"/>
        <v>0</v>
      </c>
      <c r="O5" s="65">
        <f t="shared" si="1"/>
        <v>0</v>
      </c>
      <c r="P5" s="65">
        <f t="shared" si="1"/>
        <v>0</v>
      </c>
      <c r="Q5" s="71">
        <f>SUM(H5:P5)</f>
        <v>0</v>
      </c>
      <c r="R5" s="65">
        <f t="shared" ref="R5:AH5" si="2">COUNTA(R2:R4)</f>
        <v>0</v>
      </c>
      <c r="S5" s="65">
        <f t="shared" si="2"/>
        <v>0</v>
      </c>
      <c r="T5" s="65">
        <f t="shared" si="2"/>
        <v>0</v>
      </c>
      <c r="U5" s="65">
        <f t="shared" si="2"/>
        <v>0</v>
      </c>
      <c r="V5" s="65">
        <f t="shared" si="2"/>
        <v>0</v>
      </c>
      <c r="W5" s="65">
        <f t="shared" si="2"/>
        <v>0</v>
      </c>
      <c r="X5" s="65">
        <f t="shared" si="2"/>
        <v>1</v>
      </c>
      <c r="Y5" s="65">
        <f t="shared" si="2"/>
        <v>0</v>
      </c>
      <c r="Z5" s="65">
        <f t="shared" si="2"/>
        <v>0</v>
      </c>
      <c r="AA5" s="65">
        <f t="shared" si="2"/>
        <v>0</v>
      </c>
      <c r="AB5" s="65">
        <f t="shared" si="2"/>
        <v>0</v>
      </c>
      <c r="AC5" s="65">
        <f t="shared" si="2"/>
        <v>0</v>
      </c>
      <c r="AD5" s="65">
        <f t="shared" si="2"/>
        <v>0</v>
      </c>
      <c r="AE5" s="65">
        <f t="shared" si="2"/>
        <v>0</v>
      </c>
      <c r="AF5" s="65">
        <f t="shared" si="2"/>
        <v>0</v>
      </c>
      <c r="AG5" s="65">
        <f t="shared" si="2"/>
        <v>0</v>
      </c>
      <c r="AH5" s="65">
        <f t="shared" si="2"/>
        <v>0</v>
      </c>
      <c r="AK5" s="183"/>
      <c r="AL5" s="87"/>
      <c r="AM5" s="88"/>
      <c r="AN5" s="88"/>
      <c r="AO5" s="102"/>
      <c r="AP5" s="88"/>
      <c r="AQ5" s="88"/>
      <c r="AR5" s="66"/>
    </row>
    <row r="6" spans="1:47" s="78" customFormat="1" ht="15" hidden="1" customHeight="1" x14ac:dyDescent="0.25">
      <c r="A6" s="90"/>
      <c r="B6" s="90"/>
      <c r="C6" s="86"/>
      <c r="D6" s="65"/>
      <c r="E6" s="72"/>
      <c r="F6" s="71"/>
      <c r="G6" s="72"/>
      <c r="H6" s="72"/>
      <c r="I6" s="72"/>
      <c r="J6" s="72"/>
      <c r="K6" s="72"/>
      <c r="L6" s="72"/>
      <c r="M6" s="72"/>
      <c r="N6" s="72"/>
      <c r="O6" s="72"/>
      <c r="P6" s="72"/>
      <c r="Q6" s="71"/>
      <c r="R6" s="72"/>
      <c r="S6" s="72"/>
      <c r="T6" s="65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86"/>
      <c r="AK6" s="184"/>
      <c r="AL6" s="99"/>
      <c r="AM6" s="90"/>
      <c r="AN6" s="90"/>
      <c r="AO6" s="86"/>
      <c r="AP6" s="90"/>
      <c r="AQ6" s="90"/>
      <c r="AR6" s="72"/>
    </row>
    <row r="7" spans="1:47" s="78" customFormat="1" ht="15" hidden="1" customHeight="1" x14ac:dyDescent="0.25">
      <c r="A7" s="90"/>
      <c r="B7" s="90"/>
      <c r="C7" s="86"/>
      <c r="D7" s="65"/>
      <c r="E7" s="72"/>
      <c r="F7" s="71"/>
      <c r="G7" s="72"/>
      <c r="H7" s="72"/>
      <c r="I7" s="72"/>
      <c r="J7" s="72"/>
      <c r="K7" s="72"/>
      <c r="L7" s="72"/>
      <c r="M7" s="72"/>
      <c r="N7" s="72"/>
      <c r="O7" s="72"/>
      <c r="P7" s="72"/>
      <c r="Q7" s="71"/>
      <c r="R7" s="72"/>
      <c r="S7" s="72"/>
      <c r="T7" s="65"/>
      <c r="U7" s="72"/>
      <c r="V7" s="72"/>
      <c r="W7" s="72"/>
      <c r="X7" s="72"/>
      <c r="Y7" s="72"/>
      <c r="Z7" s="72"/>
      <c r="AA7" s="72"/>
      <c r="AB7" s="72"/>
      <c r="AC7" s="72"/>
      <c r="AD7" s="65"/>
      <c r="AE7" s="72"/>
      <c r="AF7" s="72"/>
      <c r="AG7" s="72"/>
      <c r="AH7" s="72"/>
      <c r="AI7" s="86"/>
      <c r="AK7" s="184"/>
      <c r="AL7" s="99"/>
      <c r="AM7" s="90"/>
      <c r="AN7" s="90"/>
      <c r="AO7" s="86"/>
      <c r="AP7" s="90"/>
      <c r="AQ7" s="90"/>
      <c r="AR7" s="72"/>
    </row>
    <row r="8" spans="1:47" s="78" customFormat="1" ht="15" hidden="1" customHeight="1" x14ac:dyDescent="0.25">
      <c r="A8" s="90" t="s">
        <v>45</v>
      </c>
      <c r="B8" s="90"/>
      <c r="C8" s="90"/>
      <c r="D8" s="65">
        <f>COUNTA(D6:D7)</f>
        <v>0</v>
      </c>
      <c r="E8" s="65">
        <f>COUNTA(E6:E7)</f>
        <v>0</v>
      </c>
      <c r="F8" s="71">
        <f>SUM(D8:E8)</f>
        <v>0</v>
      </c>
      <c r="G8" s="72">
        <f>COUNTA(G6:G7)</f>
        <v>0</v>
      </c>
      <c r="H8" s="72">
        <f>COUNTA(H6:H7)</f>
        <v>0</v>
      </c>
      <c r="I8" s="72">
        <f t="shared" ref="I8:P8" si="3">COUNTA(I6:I7)</f>
        <v>0</v>
      </c>
      <c r="J8" s="72">
        <f t="shared" si="3"/>
        <v>0</v>
      </c>
      <c r="K8" s="72">
        <f t="shared" si="3"/>
        <v>0</v>
      </c>
      <c r="L8" s="72">
        <f>COUNTA(L6:L7)</f>
        <v>0</v>
      </c>
      <c r="M8" s="72">
        <f t="shared" si="3"/>
        <v>0</v>
      </c>
      <c r="N8" s="72">
        <f t="shared" si="3"/>
        <v>0</v>
      </c>
      <c r="O8" s="72">
        <f t="shared" si="3"/>
        <v>0</v>
      </c>
      <c r="P8" s="72">
        <f t="shared" si="3"/>
        <v>0</v>
      </c>
      <c r="Q8" s="71">
        <f>SUM(H8:P8)</f>
        <v>0</v>
      </c>
      <c r="R8" s="72">
        <f>COUNTA(R6:R7)</f>
        <v>0</v>
      </c>
      <c r="S8" s="72">
        <f t="shared" ref="S8:AH8" si="4">COUNTA(S6:S7)</f>
        <v>0</v>
      </c>
      <c r="T8" s="72">
        <f t="shared" si="4"/>
        <v>0</v>
      </c>
      <c r="U8" s="72">
        <f t="shared" si="4"/>
        <v>0</v>
      </c>
      <c r="V8" s="72">
        <f t="shared" si="4"/>
        <v>0</v>
      </c>
      <c r="W8" s="72">
        <f t="shared" si="4"/>
        <v>0</v>
      </c>
      <c r="X8" s="72">
        <f t="shared" si="4"/>
        <v>0</v>
      </c>
      <c r="Y8" s="72">
        <f t="shared" si="4"/>
        <v>0</v>
      </c>
      <c r="Z8" s="72">
        <f t="shared" si="4"/>
        <v>0</v>
      </c>
      <c r="AA8" s="72">
        <f t="shared" si="4"/>
        <v>0</v>
      </c>
      <c r="AB8" s="72">
        <f t="shared" si="4"/>
        <v>0</v>
      </c>
      <c r="AC8" s="72">
        <f t="shared" si="4"/>
        <v>0</v>
      </c>
      <c r="AD8" s="72">
        <f t="shared" si="4"/>
        <v>0</v>
      </c>
      <c r="AE8" s="72">
        <f t="shared" si="4"/>
        <v>0</v>
      </c>
      <c r="AF8" s="72">
        <f t="shared" si="4"/>
        <v>0</v>
      </c>
      <c r="AG8" s="72">
        <f t="shared" si="4"/>
        <v>0</v>
      </c>
      <c r="AH8" s="72">
        <f t="shared" si="4"/>
        <v>0</v>
      </c>
      <c r="AI8" s="86"/>
      <c r="AK8" s="184"/>
      <c r="AL8" s="99"/>
      <c r="AM8" s="90"/>
      <c r="AN8" s="90"/>
      <c r="AO8" s="86"/>
      <c r="AP8" s="90"/>
      <c r="AQ8" s="90"/>
      <c r="AR8" s="72"/>
    </row>
    <row r="9" spans="1:47" s="78" customFormat="1" ht="15" customHeight="1" x14ac:dyDescent="0.25">
      <c r="A9" s="91" t="s">
        <v>6</v>
      </c>
      <c r="B9" s="132" t="s">
        <v>94</v>
      </c>
      <c r="C9" s="86"/>
      <c r="D9" s="65">
        <f>D5+D8</f>
        <v>1</v>
      </c>
      <c r="E9" s="65">
        <f t="shared" ref="E9:AJ9" si="5">E5+E8</f>
        <v>0</v>
      </c>
      <c r="F9" s="71">
        <f t="shared" si="5"/>
        <v>1</v>
      </c>
      <c r="G9" s="65">
        <f t="shared" ref="G9" si="6">G5+G8</f>
        <v>0</v>
      </c>
      <c r="H9" s="65">
        <f t="shared" si="5"/>
        <v>0</v>
      </c>
      <c r="I9" s="65">
        <f t="shared" si="5"/>
        <v>0</v>
      </c>
      <c r="J9" s="65">
        <f t="shared" si="5"/>
        <v>0</v>
      </c>
      <c r="K9" s="65">
        <f t="shared" si="5"/>
        <v>0</v>
      </c>
      <c r="L9" s="65">
        <f t="shared" si="5"/>
        <v>0</v>
      </c>
      <c r="M9" s="65">
        <f t="shared" si="5"/>
        <v>0</v>
      </c>
      <c r="N9" s="65">
        <f t="shared" si="5"/>
        <v>0</v>
      </c>
      <c r="O9" s="65">
        <f t="shared" si="5"/>
        <v>0</v>
      </c>
      <c r="P9" s="65">
        <f t="shared" si="5"/>
        <v>0</v>
      </c>
      <c r="Q9" s="71">
        <f>SUM(H9:P9)</f>
        <v>0</v>
      </c>
      <c r="R9" s="65">
        <f t="shared" si="5"/>
        <v>0</v>
      </c>
      <c r="S9" s="65">
        <f t="shared" si="5"/>
        <v>0</v>
      </c>
      <c r="T9" s="65">
        <f t="shared" si="5"/>
        <v>0</v>
      </c>
      <c r="U9" s="65">
        <f t="shared" si="5"/>
        <v>0</v>
      </c>
      <c r="V9" s="65">
        <f t="shared" si="5"/>
        <v>0</v>
      </c>
      <c r="W9" s="65">
        <f t="shared" si="5"/>
        <v>0</v>
      </c>
      <c r="X9" s="65">
        <f t="shared" si="5"/>
        <v>1</v>
      </c>
      <c r="Y9" s="65">
        <f t="shared" si="5"/>
        <v>0</v>
      </c>
      <c r="Z9" s="65">
        <f t="shared" si="5"/>
        <v>0</v>
      </c>
      <c r="AA9" s="65">
        <f t="shared" si="5"/>
        <v>0</v>
      </c>
      <c r="AB9" s="65">
        <f t="shared" si="5"/>
        <v>0</v>
      </c>
      <c r="AC9" s="65">
        <f t="shared" si="5"/>
        <v>0</v>
      </c>
      <c r="AD9" s="65">
        <f t="shared" si="5"/>
        <v>0</v>
      </c>
      <c r="AE9" s="65">
        <f t="shared" si="5"/>
        <v>0</v>
      </c>
      <c r="AF9" s="65">
        <f t="shared" si="5"/>
        <v>0</v>
      </c>
      <c r="AG9" s="65">
        <f t="shared" si="5"/>
        <v>0</v>
      </c>
      <c r="AH9" s="65">
        <f t="shared" si="5"/>
        <v>0</v>
      </c>
      <c r="AI9" s="65">
        <f t="shared" si="5"/>
        <v>0</v>
      </c>
      <c r="AJ9" s="65">
        <f t="shared" si="5"/>
        <v>0</v>
      </c>
      <c r="AK9" s="184"/>
      <c r="AL9" s="99"/>
      <c r="AM9" s="91"/>
      <c r="AN9" s="132"/>
      <c r="AO9" s="86"/>
      <c r="AP9" s="90"/>
      <c r="AQ9" s="90"/>
      <c r="AR9" s="72"/>
    </row>
    <row r="10" spans="1:47" s="78" customFormat="1" ht="15.6" customHeight="1" x14ac:dyDescent="0.25">
      <c r="A10" s="90" t="s">
        <v>318</v>
      </c>
      <c r="B10" s="90" t="s">
        <v>319</v>
      </c>
      <c r="C10" s="164" t="s">
        <v>320</v>
      </c>
      <c r="D10" s="65"/>
      <c r="E10" s="65" t="s">
        <v>142</v>
      </c>
      <c r="F10" s="71"/>
      <c r="G10" s="72"/>
      <c r="H10" s="72"/>
      <c r="I10" s="72"/>
      <c r="J10" s="72"/>
      <c r="K10" s="65" t="s">
        <v>142</v>
      </c>
      <c r="L10" s="72"/>
      <c r="M10" s="72"/>
      <c r="N10" s="72"/>
      <c r="O10" s="72"/>
      <c r="P10" s="72"/>
      <c r="Q10" s="71"/>
      <c r="R10" s="72"/>
      <c r="S10" s="65"/>
      <c r="T10" s="65"/>
      <c r="U10" s="72"/>
      <c r="V10" s="72"/>
      <c r="W10" s="72"/>
      <c r="X10" s="72"/>
      <c r="Y10" s="72"/>
      <c r="Z10" s="72"/>
      <c r="AA10" s="72"/>
      <c r="AB10" s="72"/>
      <c r="AC10" s="65"/>
      <c r="AD10" s="65"/>
      <c r="AE10" s="72"/>
      <c r="AF10" s="72"/>
      <c r="AG10" s="72"/>
      <c r="AH10" s="72"/>
      <c r="AI10" s="86"/>
      <c r="AK10" s="185">
        <v>42402</v>
      </c>
      <c r="AL10" s="99"/>
      <c r="AM10" s="90"/>
      <c r="AN10" s="90"/>
      <c r="AO10" s="163">
        <v>98070716979</v>
      </c>
      <c r="AP10" s="90"/>
      <c r="AQ10" s="90"/>
      <c r="AR10" s="72"/>
    </row>
    <row r="11" spans="1:47" s="78" customFormat="1" ht="15.6" customHeight="1" x14ac:dyDescent="0.25">
      <c r="A11" s="90" t="s">
        <v>415</v>
      </c>
      <c r="B11" s="90" t="s">
        <v>188</v>
      </c>
      <c r="C11" s="164" t="s">
        <v>417</v>
      </c>
      <c r="D11" s="65" t="s">
        <v>142</v>
      </c>
      <c r="E11" s="65"/>
      <c r="F11" s="71"/>
      <c r="G11" s="72"/>
      <c r="H11" s="72"/>
      <c r="I11" s="72"/>
      <c r="J11" s="65" t="s">
        <v>142</v>
      </c>
      <c r="K11" s="65"/>
      <c r="L11" s="72"/>
      <c r="M11" s="72"/>
      <c r="N11" s="72"/>
      <c r="O11" s="72"/>
      <c r="P11" s="72"/>
      <c r="Q11" s="71"/>
      <c r="R11" s="72"/>
      <c r="S11" s="65"/>
      <c r="T11" s="65"/>
      <c r="U11" s="72"/>
      <c r="V11" s="72"/>
      <c r="W11" s="72"/>
      <c r="X11" s="72"/>
      <c r="Y11" s="72"/>
      <c r="Z11" s="72"/>
      <c r="AA11" s="72"/>
      <c r="AB11" s="72"/>
      <c r="AC11" s="65"/>
      <c r="AD11" s="65"/>
      <c r="AE11" s="72"/>
      <c r="AF11" s="72"/>
      <c r="AG11" s="72"/>
      <c r="AH11" s="72"/>
      <c r="AI11" s="86"/>
      <c r="AK11" s="186">
        <v>42697</v>
      </c>
      <c r="AL11" s="99"/>
      <c r="AM11" s="90"/>
      <c r="AN11" s="90"/>
      <c r="AO11" s="162" t="s">
        <v>416</v>
      </c>
      <c r="AP11" s="90"/>
      <c r="AQ11" s="90"/>
      <c r="AR11" s="72"/>
    </row>
    <row r="12" spans="1:47" s="157" customFormat="1" ht="15.6" customHeight="1" x14ac:dyDescent="0.25">
      <c r="A12" s="164" t="s">
        <v>446</v>
      </c>
      <c r="B12" s="164" t="s">
        <v>242</v>
      </c>
      <c r="C12" s="164" t="s">
        <v>147</v>
      </c>
      <c r="D12" s="166" t="s">
        <v>142</v>
      </c>
      <c r="E12" s="166"/>
      <c r="F12" s="167"/>
      <c r="G12" s="179"/>
      <c r="H12" s="179"/>
      <c r="I12" s="179"/>
      <c r="J12" s="166"/>
      <c r="K12" s="166"/>
      <c r="L12" s="179"/>
      <c r="M12" s="179"/>
      <c r="N12" s="179"/>
      <c r="O12" s="179"/>
      <c r="P12" s="179"/>
      <c r="Q12" s="167"/>
      <c r="R12" s="179"/>
      <c r="S12" s="166"/>
      <c r="T12" s="166"/>
      <c r="U12" s="179"/>
      <c r="V12" s="179"/>
      <c r="W12" s="179"/>
      <c r="X12" s="179"/>
      <c r="Y12" s="179"/>
      <c r="Z12" s="179"/>
      <c r="AA12" s="179"/>
      <c r="AB12" s="179"/>
      <c r="AC12" s="166"/>
      <c r="AD12" s="166"/>
      <c r="AE12" s="179"/>
      <c r="AF12" s="179"/>
      <c r="AG12" s="179"/>
      <c r="AH12" s="179"/>
      <c r="AI12" s="163"/>
      <c r="AK12" s="186">
        <v>43000</v>
      </c>
      <c r="AL12" s="192">
        <v>43014</v>
      </c>
      <c r="AM12" s="164"/>
      <c r="AN12" s="164"/>
      <c r="AO12" s="162" t="s">
        <v>447</v>
      </c>
      <c r="AP12" s="164"/>
      <c r="AQ12" s="164"/>
      <c r="AR12" s="179"/>
    </row>
    <row r="13" spans="1:47" s="157" customFormat="1" ht="15.6" customHeight="1" x14ac:dyDescent="0.25">
      <c r="A13" s="164"/>
      <c r="B13" s="164"/>
      <c r="C13" s="164" t="s">
        <v>436</v>
      </c>
      <c r="D13" s="166"/>
      <c r="E13" s="166"/>
      <c r="F13" s="167"/>
      <c r="G13" s="179"/>
      <c r="H13" s="179"/>
      <c r="I13" s="179"/>
      <c r="J13" s="166"/>
      <c r="K13" s="166"/>
      <c r="L13" s="179"/>
      <c r="M13" s="179"/>
      <c r="N13" s="179"/>
      <c r="O13" s="179"/>
      <c r="P13" s="179"/>
      <c r="Q13" s="167"/>
      <c r="R13" s="179"/>
      <c r="S13" s="166"/>
      <c r="T13" s="166"/>
      <c r="U13" s="179"/>
      <c r="V13" s="179"/>
      <c r="W13" s="179"/>
      <c r="X13" s="179"/>
      <c r="Y13" s="179"/>
      <c r="Z13" s="179"/>
      <c r="AA13" s="179"/>
      <c r="AB13" s="179"/>
      <c r="AC13" s="166"/>
      <c r="AD13" s="166"/>
      <c r="AE13" s="179"/>
      <c r="AF13" s="166"/>
      <c r="AG13" s="179"/>
      <c r="AH13" s="179"/>
      <c r="AI13" s="163"/>
      <c r="AK13" s="186">
        <v>43015</v>
      </c>
      <c r="AL13" s="192">
        <v>43019</v>
      </c>
      <c r="AM13" s="164"/>
      <c r="AN13" s="164"/>
      <c r="AO13" s="162"/>
      <c r="AP13" s="164"/>
      <c r="AQ13" s="164"/>
      <c r="AR13" s="179"/>
    </row>
    <row r="14" spans="1:47" s="157" customFormat="1" ht="15.6" customHeight="1" x14ac:dyDescent="0.25">
      <c r="A14" s="164"/>
      <c r="B14" s="164"/>
      <c r="C14" s="164" t="s">
        <v>201</v>
      </c>
      <c r="D14" s="166"/>
      <c r="E14" s="166"/>
      <c r="F14" s="167"/>
      <c r="G14" s="179"/>
      <c r="H14" s="179"/>
      <c r="I14" s="179"/>
      <c r="J14" s="166"/>
      <c r="K14" s="166"/>
      <c r="L14" s="179"/>
      <c r="M14" s="179"/>
      <c r="N14" s="179"/>
      <c r="O14" s="179"/>
      <c r="P14" s="179"/>
      <c r="Q14" s="167"/>
      <c r="R14" s="179"/>
      <c r="S14" s="166"/>
      <c r="T14" s="166" t="s">
        <v>142</v>
      </c>
      <c r="U14" s="179"/>
      <c r="V14" s="179"/>
      <c r="W14" s="179"/>
      <c r="X14" s="179"/>
      <c r="Y14" s="179"/>
      <c r="Z14" s="179"/>
      <c r="AA14" s="179"/>
      <c r="AB14" s="179"/>
      <c r="AC14" s="166"/>
      <c r="AD14" s="166"/>
      <c r="AE14" s="179"/>
      <c r="AF14" s="166"/>
      <c r="AG14" s="179"/>
      <c r="AH14" s="179"/>
      <c r="AI14" s="163"/>
      <c r="AK14" s="186">
        <v>43020</v>
      </c>
      <c r="AL14" s="192"/>
      <c r="AM14" s="164"/>
      <c r="AN14" s="164"/>
      <c r="AO14" s="162"/>
      <c r="AP14" s="164"/>
      <c r="AQ14" s="164"/>
      <c r="AR14" s="179"/>
    </row>
    <row r="15" spans="1:47" s="157" customFormat="1" ht="15" customHeight="1" x14ac:dyDescent="0.25">
      <c r="A15" s="164" t="s">
        <v>160</v>
      </c>
      <c r="B15" s="164" t="s">
        <v>202</v>
      </c>
      <c r="C15" s="163" t="s">
        <v>203</v>
      </c>
      <c r="D15" s="166" t="s">
        <v>142</v>
      </c>
      <c r="E15" s="179"/>
      <c r="F15" s="167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67"/>
      <c r="R15" s="179"/>
      <c r="S15" s="166"/>
      <c r="T15" s="166"/>
      <c r="U15" s="179"/>
      <c r="V15" s="179"/>
      <c r="W15" s="179"/>
      <c r="X15" s="179"/>
      <c r="Y15" s="179"/>
      <c r="Z15" s="179"/>
      <c r="AA15" s="179"/>
      <c r="AB15" s="179"/>
      <c r="AC15" s="179"/>
      <c r="AD15" s="166"/>
      <c r="AE15" s="179"/>
      <c r="AF15" s="179"/>
      <c r="AG15" s="179"/>
      <c r="AH15" s="179"/>
      <c r="AI15" s="163"/>
      <c r="AK15" s="186">
        <v>42843</v>
      </c>
      <c r="AL15" s="192">
        <v>42999</v>
      </c>
      <c r="AM15" s="164"/>
      <c r="AN15" s="164"/>
      <c r="AO15" s="163" t="s">
        <v>204</v>
      </c>
      <c r="AP15" s="164"/>
      <c r="AQ15" s="164"/>
      <c r="AR15" s="179"/>
    </row>
    <row r="16" spans="1:47" s="157" customFormat="1" ht="15" customHeight="1" x14ac:dyDescent="0.25">
      <c r="A16" s="164"/>
      <c r="B16" s="164"/>
      <c r="C16" s="163" t="s">
        <v>429</v>
      </c>
      <c r="D16" s="166"/>
      <c r="E16" s="179"/>
      <c r="F16" s="167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67"/>
      <c r="R16" s="179"/>
      <c r="S16" s="166"/>
      <c r="T16" s="166"/>
      <c r="U16" s="179"/>
      <c r="V16" s="179"/>
      <c r="W16" s="179"/>
      <c r="X16" s="179"/>
      <c r="Y16" s="179"/>
      <c r="Z16" s="179"/>
      <c r="AA16" s="179"/>
      <c r="AB16" s="179"/>
      <c r="AC16" s="179"/>
      <c r="AD16" s="166"/>
      <c r="AE16" s="179"/>
      <c r="AF16" s="179"/>
      <c r="AG16" s="179"/>
      <c r="AH16" s="166"/>
      <c r="AI16" s="163"/>
      <c r="AK16" s="186">
        <v>43000</v>
      </c>
      <c r="AL16" s="192">
        <v>43023</v>
      </c>
      <c r="AM16" s="164"/>
      <c r="AN16" s="164"/>
      <c r="AO16" s="163"/>
      <c r="AP16" s="164"/>
      <c r="AQ16" s="164"/>
      <c r="AR16" s="179"/>
    </row>
    <row r="17" spans="1:48" s="157" customFormat="1" ht="15" customHeight="1" x14ac:dyDescent="0.25">
      <c r="A17" s="164"/>
      <c r="B17" s="164"/>
      <c r="C17" s="163" t="s">
        <v>470</v>
      </c>
      <c r="D17" s="166"/>
      <c r="E17" s="179"/>
      <c r="F17" s="167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67"/>
      <c r="R17" s="179"/>
      <c r="S17" s="166" t="s">
        <v>142</v>
      </c>
      <c r="T17" s="166"/>
      <c r="U17" s="179"/>
      <c r="V17" s="179"/>
      <c r="W17" s="179"/>
      <c r="X17" s="179"/>
      <c r="Y17" s="179"/>
      <c r="Z17" s="179"/>
      <c r="AA17" s="179"/>
      <c r="AB17" s="179"/>
      <c r="AC17" s="179"/>
      <c r="AD17" s="166"/>
      <c r="AE17" s="179"/>
      <c r="AF17" s="179"/>
      <c r="AG17" s="179"/>
      <c r="AH17" s="166"/>
      <c r="AI17" s="163"/>
      <c r="AK17" s="186">
        <v>43024</v>
      </c>
      <c r="AL17" s="192"/>
      <c r="AM17" s="164"/>
      <c r="AN17" s="164"/>
      <c r="AO17" s="163"/>
      <c r="AP17" s="164"/>
      <c r="AQ17" s="164"/>
      <c r="AR17" s="179"/>
    </row>
    <row r="18" spans="1:48" s="78" customFormat="1" ht="15" customHeight="1" x14ac:dyDescent="0.25">
      <c r="A18" s="90" t="s">
        <v>241</v>
      </c>
      <c r="B18" s="90" t="s">
        <v>242</v>
      </c>
      <c r="C18" s="86" t="s">
        <v>178</v>
      </c>
      <c r="D18" s="65" t="s">
        <v>142</v>
      </c>
      <c r="E18" s="65"/>
      <c r="F18" s="71"/>
      <c r="G18" s="65" t="s">
        <v>142</v>
      </c>
      <c r="H18" s="72"/>
      <c r="I18" s="72"/>
      <c r="J18" s="72"/>
      <c r="K18" s="72"/>
      <c r="L18" s="65" t="s">
        <v>142</v>
      </c>
      <c r="M18" s="72"/>
      <c r="N18" s="72"/>
      <c r="O18" s="72"/>
      <c r="P18" s="72"/>
      <c r="Q18" s="71"/>
      <c r="R18" s="72"/>
      <c r="S18" s="65"/>
      <c r="T18" s="65"/>
      <c r="U18" s="72"/>
      <c r="V18" s="72"/>
      <c r="W18" s="72"/>
      <c r="X18" s="72"/>
      <c r="Y18" s="72"/>
      <c r="Z18" s="72"/>
      <c r="AA18" s="72"/>
      <c r="AB18" s="72"/>
      <c r="AC18" s="72"/>
      <c r="AD18" s="65"/>
      <c r="AE18" s="72"/>
      <c r="AF18" s="72"/>
      <c r="AG18" s="72"/>
      <c r="AH18" s="72"/>
      <c r="AI18" s="86"/>
      <c r="AK18" s="185">
        <v>42853</v>
      </c>
      <c r="AL18" s="99"/>
      <c r="AM18" s="90"/>
      <c r="AN18" s="90"/>
      <c r="AO18" s="86" t="s">
        <v>243</v>
      </c>
      <c r="AP18" s="90"/>
      <c r="AQ18" s="90"/>
      <c r="AR18" s="72"/>
    </row>
    <row r="19" spans="1:48" s="78" customFormat="1" ht="15" customHeight="1" x14ac:dyDescent="0.25">
      <c r="A19" s="90"/>
      <c r="B19" s="90"/>
      <c r="C19" s="90"/>
      <c r="D19" s="65"/>
      <c r="E19" s="72"/>
      <c r="F19" s="71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1"/>
      <c r="R19" s="72"/>
      <c r="S19" s="65"/>
      <c r="T19" s="65"/>
      <c r="U19" s="72"/>
      <c r="V19" s="72"/>
      <c r="W19" s="72"/>
      <c r="X19" s="72"/>
      <c r="Y19" s="72"/>
      <c r="Z19" s="72"/>
      <c r="AA19" s="72"/>
      <c r="AB19" s="72"/>
      <c r="AC19" s="72"/>
      <c r="AD19" s="65"/>
      <c r="AE19" s="72"/>
      <c r="AF19" s="72"/>
      <c r="AG19" s="65"/>
      <c r="AH19" s="72"/>
      <c r="AI19" s="86"/>
      <c r="AK19" s="184"/>
      <c r="AL19" s="99"/>
      <c r="AM19" s="90"/>
      <c r="AN19" s="90"/>
      <c r="AO19" s="86"/>
      <c r="AP19" s="90"/>
      <c r="AQ19" s="90"/>
      <c r="AR19" s="72"/>
    </row>
    <row r="20" spans="1:48" x14ac:dyDescent="0.25">
      <c r="A20" s="88" t="s">
        <v>44</v>
      </c>
      <c r="B20" s="88"/>
      <c r="C20" s="86"/>
      <c r="D20" s="65">
        <f>COUNTA(D10:D19)</f>
        <v>4</v>
      </c>
      <c r="E20" s="65">
        <f>COUNTA(E10:E19)</f>
        <v>1</v>
      </c>
      <c r="F20" s="71">
        <f>SUM(D20:E20)</f>
        <v>5</v>
      </c>
      <c r="G20" s="65">
        <f t="shared" ref="G20:P20" si="7">COUNTA(G10:G19)</f>
        <v>1</v>
      </c>
      <c r="H20" s="65">
        <f t="shared" si="7"/>
        <v>0</v>
      </c>
      <c r="I20" s="65">
        <f t="shared" si="7"/>
        <v>0</v>
      </c>
      <c r="J20" s="65">
        <f t="shared" si="7"/>
        <v>1</v>
      </c>
      <c r="K20" s="65">
        <f t="shared" si="7"/>
        <v>1</v>
      </c>
      <c r="L20" s="65">
        <f t="shared" si="7"/>
        <v>1</v>
      </c>
      <c r="M20" s="65">
        <f t="shared" si="7"/>
        <v>0</v>
      </c>
      <c r="N20" s="65">
        <f t="shared" si="7"/>
        <v>0</v>
      </c>
      <c r="O20" s="65">
        <f t="shared" si="7"/>
        <v>0</v>
      </c>
      <c r="P20" s="65">
        <f t="shared" si="7"/>
        <v>0</v>
      </c>
      <c r="Q20" s="71">
        <f>SUM(H20:P20)</f>
        <v>3</v>
      </c>
      <c r="R20" s="65">
        <f t="shared" ref="R20:AH20" si="8">COUNTA(R10:R19)</f>
        <v>0</v>
      </c>
      <c r="S20" s="65">
        <f t="shared" si="8"/>
        <v>1</v>
      </c>
      <c r="T20" s="65">
        <f t="shared" si="8"/>
        <v>1</v>
      </c>
      <c r="U20" s="65">
        <f t="shared" si="8"/>
        <v>0</v>
      </c>
      <c r="V20" s="65">
        <f t="shared" si="8"/>
        <v>0</v>
      </c>
      <c r="W20" s="65">
        <f t="shared" si="8"/>
        <v>0</v>
      </c>
      <c r="X20" s="65">
        <f t="shared" si="8"/>
        <v>0</v>
      </c>
      <c r="Y20" s="65">
        <f t="shared" si="8"/>
        <v>0</v>
      </c>
      <c r="Z20" s="65">
        <f t="shared" si="8"/>
        <v>0</v>
      </c>
      <c r="AA20" s="65">
        <f t="shared" si="8"/>
        <v>0</v>
      </c>
      <c r="AB20" s="65">
        <f t="shared" si="8"/>
        <v>0</v>
      </c>
      <c r="AC20" s="65">
        <f t="shared" si="8"/>
        <v>0</v>
      </c>
      <c r="AD20" s="65">
        <f t="shared" si="8"/>
        <v>0</v>
      </c>
      <c r="AE20" s="65">
        <f t="shared" si="8"/>
        <v>0</v>
      </c>
      <c r="AF20" s="65">
        <f t="shared" si="8"/>
        <v>0</v>
      </c>
      <c r="AG20" s="65">
        <f t="shared" si="8"/>
        <v>0</v>
      </c>
      <c r="AH20" s="65">
        <f t="shared" si="8"/>
        <v>0</v>
      </c>
      <c r="AK20" s="183"/>
      <c r="AL20" s="87"/>
      <c r="AM20" s="88"/>
      <c r="AN20" s="88"/>
      <c r="AO20" s="102"/>
      <c r="AP20" s="88"/>
      <c r="AQ20" s="88"/>
      <c r="AR20" s="66"/>
    </row>
    <row r="21" spans="1:48" hidden="1" x14ac:dyDescent="0.25">
      <c r="A21" s="88"/>
      <c r="B21" s="88"/>
      <c r="C21" s="86"/>
      <c r="D21" s="65"/>
      <c r="E21" s="65"/>
      <c r="G21" s="65"/>
      <c r="AK21" s="183"/>
      <c r="AL21" s="87"/>
      <c r="AM21" s="88"/>
      <c r="AN21" s="88"/>
      <c r="AO21" s="102"/>
      <c r="AP21" s="88"/>
      <c r="AQ21" s="88"/>
      <c r="AR21" s="66"/>
    </row>
    <row r="22" spans="1:48" hidden="1" x14ac:dyDescent="0.25">
      <c r="A22" s="88"/>
      <c r="B22" s="88"/>
      <c r="C22" s="86"/>
      <c r="D22" s="65"/>
      <c r="E22" s="65"/>
      <c r="G22" s="65"/>
      <c r="AK22" s="183"/>
      <c r="AL22" s="87"/>
      <c r="AM22" s="88"/>
      <c r="AN22" s="88"/>
      <c r="AO22" s="102"/>
      <c r="AP22" s="88"/>
      <c r="AQ22" s="88"/>
      <c r="AR22" s="66"/>
    </row>
    <row r="23" spans="1:48" ht="15" customHeight="1" x14ac:dyDescent="0.25">
      <c r="A23" s="88" t="s">
        <v>45</v>
      </c>
      <c r="B23" s="88"/>
      <c r="C23" s="86"/>
      <c r="D23" s="65">
        <f>COUNTA(D21:D22)</f>
        <v>0</v>
      </c>
      <c r="E23" s="65">
        <f>COUNTA(E21:E22)</f>
        <v>0</v>
      </c>
      <c r="F23" s="71">
        <f>SUM(D23:E23)</f>
        <v>0</v>
      </c>
      <c r="G23" s="65">
        <f t="shared" ref="G23" si="9">COUNTA(G21:G22)</f>
        <v>0</v>
      </c>
      <c r="H23" s="65">
        <f t="shared" ref="H23:P23" si="10">COUNTA(H21:H22)</f>
        <v>0</v>
      </c>
      <c r="I23" s="65">
        <f t="shared" si="10"/>
        <v>0</v>
      </c>
      <c r="J23" s="65">
        <f t="shared" si="10"/>
        <v>0</v>
      </c>
      <c r="K23" s="65">
        <f t="shared" si="10"/>
        <v>0</v>
      </c>
      <c r="L23" s="65">
        <f t="shared" si="10"/>
        <v>0</v>
      </c>
      <c r="M23" s="65">
        <f t="shared" si="10"/>
        <v>0</v>
      </c>
      <c r="N23" s="65">
        <f t="shared" si="10"/>
        <v>0</v>
      </c>
      <c r="O23" s="65">
        <f t="shared" si="10"/>
        <v>0</v>
      </c>
      <c r="P23" s="65">
        <f t="shared" si="10"/>
        <v>0</v>
      </c>
      <c r="Q23" s="71">
        <f>SUM(H23:P23)</f>
        <v>0</v>
      </c>
      <c r="R23" s="65">
        <f t="shared" ref="R23:AH23" si="11">COUNTA(R21:R22)</f>
        <v>0</v>
      </c>
      <c r="S23" s="65">
        <f t="shared" si="11"/>
        <v>0</v>
      </c>
      <c r="T23" s="65">
        <f t="shared" si="11"/>
        <v>0</v>
      </c>
      <c r="U23" s="65">
        <f t="shared" si="11"/>
        <v>0</v>
      </c>
      <c r="V23" s="65">
        <f t="shared" si="11"/>
        <v>0</v>
      </c>
      <c r="W23" s="65">
        <f t="shared" si="11"/>
        <v>0</v>
      </c>
      <c r="X23" s="65">
        <f t="shared" si="11"/>
        <v>0</v>
      </c>
      <c r="Y23" s="65">
        <f t="shared" si="11"/>
        <v>0</v>
      </c>
      <c r="Z23" s="65">
        <f t="shared" si="11"/>
        <v>0</v>
      </c>
      <c r="AA23" s="65">
        <f t="shared" si="11"/>
        <v>0</v>
      </c>
      <c r="AB23" s="65">
        <f t="shared" si="11"/>
        <v>0</v>
      </c>
      <c r="AC23" s="65">
        <f t="shared" si="11"/>
        <v>0</v>
      </c>
      <c r="AD23" s="65">
        <f t="shared" si="11"/>
        <v>0</v>
      </c>
      <c r="AE23" s="65">
        <f t="shared" si="11"/>
        <v>0</v>
      </c>
      <c r="AF23" s="65">
        <f t="shared" si="11"/>
        <v>0</v>
      </c>
      <c r="AG23" s="65">
        <f t="shared" si="11"/>
        <v>0</v>
      </c>
      <c r="AH23" s="65">
        <f t="shared" si="11"/>
        <v>0</v>
      </c>
      <c r="AK23" s="183"/>
      <c r="AL23" s="87"/>
      <c r="AM23" s="88"/>
      <c r="AN23" s="88"/>
      <c r="AO23" s="102"/>
      <c r="AP23" s="88"/>
      <c r="AQ23" s="88"/>
      <c r="AR23" s="66"/>
    </row>
    <row r="24" spans="1:48" s="85" customFormat="1" ht="15" customHeight="1" x14ac:dyDescent="0.25">
      <c r="A24" s="91" t="s">
        <v>76</v>
      </c>
      <c r="B24" s="91" t="s">
        <v>90</v>
      </c>
      <c r="C24" s="65"/>
      <c r="D24" s="65">
        <f t="shared" ref="D24:P24" si="12">D20+D23</f>
        <v>4</v>
      </c>
      <c r="E24" s="65">
        <f t="shared" si="12"/>
        <v>1</v>
      </c>
      <c r="F24" s="71">
        <f t="shared" si="12"/>
        <v>5</v>
      </c>
      <c r="G24" s="65">
        <f t="shared" ref="G24" si="13">G20+G23</f>
        <v>1</v>
      </c>
      <c r="H24" s="65">
        <f t="shared" si="12"/>
        <v>0</v>
      </c>
      <c r="I24" s="65">
        <f t="shared" si="12"/>
        <v>0</v>
      </c>
      <c r="J24" s="65">
        <f t="shared" si="12"/>
        <v>1</v>
      </c>
      <c r="K24" s="65">
        <f t="shared" si="12"/>
        <v>1</v>
      </c>
      <c r="L24" s="65">
        <f t="shared" si="12"/>
        <v>1</v>
      </c>
      <c r="M24" s="65">
        <f t="shared" si="12"/>
        <v>0</v>
      </c>
      <c r="N24" s="65">
        <f t="shared" si="12"/>
        <v>0</v>
      </c>
      <c r="O24" s="65">
        <f t="shared" si="12"/>
        <v>0</v>
      </c>
      <c r="P24" s="65">
        <f t="shared" si="12"/>
        <v>0</v>
      </c>
      <c r="Q24" s="71">
        <f>SUM(H24:P24)</f>
        <v>3</v>
      </c>
      <c r="R24" s="65">
        <f t="shared" ref="R24:AH24" si="14">R20+R23</f>
        <v>0</v>
      </c>
      <c r="S24" s="65">
        <f t="shared" si="14"/>
        <v>1</v>
      </c>
      <c r="T24" s="65">
        <f t="shared" si="14"/>
        <v>1</v>
      </c>
      <c r="U24" s="65">
        <f t="shared" si="14"/>
        <v>0</v>
      </c>
      <c r="V24" s="65">
        <f t="shared" si="14"/>
        <v>0</v>
      </c>
      <c r="W24" s="65">
        <f t="shared" si="14"/>
        <v>0</v>
      </c>
      <c r="X24" s="65">
        <f t="shared" si="14"/>
        <v>0</v>
      </c>
      <c r="Y24" s="65">
        <f t="shared" si="14"/>
        <v>0</v>
      </c>
      <c r="Z24" s="65">
        <f t="shared" si="14"/>
        <v>0</v>
      </c>
      <c r="AA24" s="65">
        <f t="shared" si="14"/>
        <v>0</v>
      </c>
      <c r="AB24" s="65">
        <f t="shared" si="14"/>
        <v>0</v>
      </c>
      <c r="AC24" s="65">
        <f t="shared" si="14"/>
        <v>0</v>
      </c>
      <c r="AD24" s="65">
        <f t="shared" si="14"/>
        <v>0</v>
      </c>
      <c r="AE24" s="65">
        <f t="shared" si="14"/>
        <v>0</v>
      </c>
      <c r="AF24" s="65">
        <f t="shared" si="14"/>
        <v>0</v>
      </c>
      <c r="AG24" s="65">
        <f t="shared" si="14"/>
        <v>0</v>
      </c>
      <c r="AH24" s="65">
        <f t="shared" si="14"/>
        <v>0</v>
      </c>
      <c r="AI24" s="83"/>
      <c r="AK24" s="121"/>
      <c r="AM24" s="91"/>
      <c r="AN24" s="91"/>
      <c r="AO24" s="91"/>
      <c r="AP24" s="91"/>
      <c r="AQ24" s="91"/>
      <c r="AR24" s="66"/>
    </row>
    <row r="25" spans="1:48" ht="15" hidden="1" customHeight="1" x14ac:dyDescent="0.25">
      <c r="A25" s="88"/>
      <c r="B25" s="88"/>
      <c r="C25" s="86"/>
      <c r="D25" s="65"/>
      <c r="E25" s="65"/>
      <c r="G25" s="65"/>
      <c r="AK25" s="183"/>
      <c r="AL25" s="87"/>
      <c r="AM25" s="88"/>
      <c r="AN25" s="88"/>
      <c r="AO25" s="103"/>
      <c r="AP25" s="88"/>
      <c r="AQ25" s="88"/>
      <c r="AR25" s="66"/>
      <c r="AT25" s="87"/>
      <c r="AV25" s="87"/>
    </row>
    <row r="26" spans="1:48" ht="15" hidden="1" customHeight="1" x14ac:dyDescent="0.25">
      <c r="A26" s="88"/>
      <c r="B26" s="88"/>
      <c r="C26" s="90"/>
      <c r="D26" s="65"/>
      <c r="E26" s="65"/>
      <c r="G26" s="65"/>
      <c r="AK26" s="183"/>
      <c r="AL26" s="87"/>
      <c r="AM26" s="88"/>
      <c r="AN26" s="88"/>
      <c r="AO26" s="103"/>
      <c r="AP26" s="88"/>
      <c r="AQ26" s="88"/>
      <c r="AR26" s="66"/>
    </row>
    <row r="27" spans="1:48" ht="15" hidden="1" customHeight="1" x14ac:dyDescent="0.25">
      <c r="A27" s="88"/>
      <c r="B27" s="88"/>
      <c r="C27" s="90"/>
      <c r="D27" s="65"/>
      <c r="E27" s="65"/>
      <c r="G27" s="65"/>
      <c r="AK27" s="183"/>
      <c r="AL27" s="87"/>
      <c r="AM27" s="88"/>
      <c r="AN27" s="88"/>
      <c r="AO27" s="103"/>
      <c r="AP27" s="88"/>
      <c r="AQ27" s="88"/>
      <c r="AR27" s="66"/>
    </row>
    <row r="28" spans="1:48" s="84" customFormat="1" ht="15" hidden="1" customHeight="1" x14ac:dyDescent="0.25">
      <c r="A28" s="95" t="s">
        <v>44</v>
      </c>
      <c r="B28" s="95"/>
      <c r="C28" s="95"/>
      <c r="D28" s="92">
        <f>COUNTA(D25:D27)</f>
        <v>0</v>
      </c>
      <c r="E28" s="92">
        <f>COUNTA(E25:E27)</f>
        <v>0</v>
      </c>
      <c r="F28" s="93">
        <f>SUM(D28:E28)</f>
        <v>0</v>
      </c>
      <c r="G28" s="92">
        <f t="shared" ref="G28" si="15">COUNTA(G25:G27)</f>
        <v>0</v>
      </c>
      <c r="H28" s="92">
        <f t="shared" ref="H28:P28" si="16">COUNTA(H25:H27)</f>
        <v>0</v>
      </c>
      <c r="I28" s="92">
        <f t="shared" si="16"/>
        <v>0</v>
      </c>
      <c r="J28" s="92">
        <f t="shared" si="16"/>
        <v>0</v>
      </c>
      <c r="K28" s="92">
        <f t="shared" si="16"/>
        <v>0</v>
      </c>
      <c r="L28" s="92">
        <f t="shared" si="16"/>
        <v>0</v>
      </c>
      <c r="M28" s="92">
        <f t="shared" si="16"/>
        <v>0</v>
      </c>
      <c r="N28" s="92">
        <f t="shared" si="16"/>
        <v>0</v>
      </c>
      <c r="O28" s="92">
        <f t="shared" si="16"/>
        <v>0</v>
      </c>
      <c r="P28" s="92">
        <f t="shared" si="16"/>
        <v>0</v>
      </c>
      <c r="Q28" s="93">
        <f>SUM(H28:P28)</f>
        <v>0</v>
      </c>
      <c r="R28" s="92">
        <f t="shared" ref="R28:AH28" si="17">COUNTA(R25:R27)</f>
        <v>0</v>
      </c>
      <c r="S28" s="92">
        <f t="shared" si="17"/>
        <v>0</v>
      </c>
      <c r="T28" s="92">
        <f t="shared" si="17"/>
        <v>0</v>
      </c>
      <c r="U28" s="92">
        <f t="shared" si="17"/>
        <v>0</v>
      </c>
      <c r="V28" s="92">
        <f t="shared" si="17"/>
        <v>0</v>
      </c>
      <c r="W28" s="92">
        <f t="shared" si="17"/>
        <v>0</v>
      </c>
      <c r="X28" s="92">
        <f t="shared" si="17"/>
        <v>0</v>
      </c>
      <c r="Y28" s="92">
        <f t="shared" si="17"/>
        <v>0</v>
      </c>
      <c r="Z28" s="92">
        <f t="shared" si="17"/>
        <v>0</v>
      </c>
      <c r="AA28" s="92">
        <f t="shared" si="17"/>
        <v>0</v>
      </c>
      <c r="AB28" s="92">
        <f t="shared" si="17"/>
        <v>0</v>
      </c>
      <c r="AC28" s="92">
        <f t="shared" si="17"/>
        <v>0</v>
      </c>
      <c r="AD28" s="92">
        <f t="shared" si="17"/>
        <v>0</v>
      </c>
      <c r="AE28" s="92">
        <f t="shared" si="17"/>
        <v>0</v>
      </c>
      <c r="AF28" s="92">
        <f t="shared" si="17"/>
        <v>0</v>
      </c>
      <c r="AG28" s="92">
        <f t="shared" si="17"/>
        <v>0</v>
      </c>
      <c r="AH28" s="92">
        <f t="shared" si="17"/>
        <v>0</v>
      </c>
      <c r="AI28" s="83"/>
      <c r="AK28" s="187"/>
      <c r="AM28" s="95"/>
      <c r="AN28" s="95"/>
      <c r="AO28" s="83"/>
      <c r="AP28" s="95"/>
      <c r="AQ28" s="95"/>
      <c r="AR28" s="66"/>
    </row>
    <row r="29" spans="1:48" s="84" customFormat="1" hidden="1" x14ac:dyDescent="0.25">
      <c r="A29" s="95"/>
      <c r="B29" s="95"/>
      <c r="C29" s="95"/>
      <c r="D29" s="92"/>
      <c r="E29" s="92"/>
      <c r="F29" s="93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3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83"/>
      <c r="AK29" s="187"/>
      <c r="AM29" s="95"/>
      <c r="AN29" s="95"/>
      <c r="AO29" s="83"/>
      <c r="AP29" s="95"/>
      <c r="AQ29" s="95"/>
      <c r="AR29" s="66"/>
    </row>
    <row r="30" spans="1:48" s="84" customFormat="1" ht="15" hidden="1" customHeight="1" x14ac:dyDescent="0.25">
      <c r="A30" s="95"/>
      <c r="B30" s="95"/>
      <c r="C30" s="95"/>
      <c r="D30" s="92"/>
      <c r="E30" s="92"/>
      <c r="F30" s="9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3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83"/>
      <c r="AK30" s="187"/>
      <c r="AM30" s="95"/>
      <c r="AN30" s="95"/>
      <c r="AO30" s="83"/>
      <c r="AP30" s="95"/>
      <c r="AQ30" s="95"/>
      <c r="AR30" s="66"/>
    </row>
    <row r="31" spans="1:48" s="79" customFormat="1" ht="15" hidden="1" customHeight="1" x14ac:dyDescent="0.25">
      <c r="A31" s="95" t="s">
        <v>45</v>
      </c>
      <c r="B31" s="95"/>
      <c r="C31" s="95"/>
      <c r="D31" s="92">
        <f>COUNTA(D29:D30)</f>
        <v>0</v>
      </c>
      <c r="E31" s="92">
        <f>COUNTA(E29:E30)</f>
        <v>0</v>
      </c>
      <c r="F31" s="93">
        <f>SUM(D31:E31)</f>
        <v>0</v>
      </c>
      <c r="G31" s="92">
        <f t="shared" ref="G31" si="18">COUNTA(G29:G30)</f>
        <v>0</v>
      </c>
      <c r="H31" s="92">
        <f t="shared" ref="H31:P31" si="19">COUNTA(H29:H30)</f>
        <v>0</v>
      </c>
      <c r="I31" s="92">
        <f t="shared" si="19"/>
        <v>0</v>
      </c>
      <c r="J31" s="92">
        <f t="shared" si="19"/>
        <v>0</v>
      </c>
      <c r="K31" s="92">
        <f t="shared" si="19"/>
        <v>0</v>
      </c>
      <c r="L31" s="92">
        <f t="shared" si="19"/>
        <v>0</v>
      </c>
      <c r="M31" s="92">
        <f t="shared" si="19"/>
        <v>0</v>
      </c>
      <c r="N31" s="92">
        <f t="shared" si="19"/>
        <v>0</v>
      </c>
      <c r="O31" s="92">
        <f t="shared" si="19"/>
        <v>0</v>
      </c>
      <c r="P31" s="65">
        <f t="shared" si="19"/>
        <v>0</v>
      </c>
      <c r="Q31" s="93">
        <f>SUM(H31:P31)</f>
        <v>0</v>
      </c>
      <c r="R31" s="65">
        <f t="shared" ref="R31:AH31" si="20">COUNTA(R29:R30)</f>
        <v>0</v>
      </c>
      <c r="S31" s="65">
        <f t="shared" si="20"/>
        <v>0</v>
      </c>
      <c r="T31" s="65">
        <f t="shared" si="20"/>
        <v>0</v>
      </c>
      <c r="U31" s="65">
        <f t="shared" si="20"/>
        <v>0</v>
      </c>
      <c r="V31" s="65">
        <f t="shared" si="20"/>
        <v>0</v>
      </c>
      <c r="W31" s="65">
        <f t="shared" si="20"/>
        <v>0</v>
      </c>
      <c r="X31" s="65">
        <f t="shared" si="20"/>
        <v>0</v>
      </c>
      <c r="Y31" s="65">
        <f t="shared" si="20"/>
        <v>0</v>
      </c>
      <c r="Z31" s="65">
        <f t="shared" si="20"/>
        <v>0</v>
      </c>
      <c r="AA31" s="65">
        <f t="shared" si="20"/>
        <v>0</v>
      </c>
      <c r="AB31" s="65">
        <f t="shared" si="20"/>
        <v>0</v>
      </c>
      <c r="AC31" s="65">
        <f t="shared" si="20"/>
        <v>0</v>
      </c>
      <c r="AD31" s="65">
        <f t="shared" si="20"/>
        <v>0</v>
      </c>
      <c r="AE31" s="65">
        <f t="shared" si="20"/>
        <v>0</v>
      </c>
      <c r="AF31" s="65">
        <f t="shared" si="20"/>
        <v>0</v>
      </c>
      <c r="AG31" s="65">
        <f t="shared" si="20"/>
        <v>0</v>
      </c>
      <c r="AH31" s="65">
        <f t="shared" si="20"/>
        <v>0</v>
      </c>
      <c r="AI31" s="83"/>
      <c r="AK31" s="188"/>
      <c r="AM31" s="95"/>
      <c r="AN31" s="95"/>
      <c r="AO31" s="89"/>
      <c r="AP31" s="95"/>
      <c r="AQ31" s="95"/>
      <c r="AR31" s="66"/>
    </row>
    <row r="32" spans="1:48" s="85" customFormat="1" ht="15" hidden="1" customHeight="1" x14ac:dyDescent="0.25">
      <c r="A32" s="91" t="s">
        <v>75</v>
      </c>
      <c r="B32" s="91" t="s">
        <v>77</v>
      </c>
      <c r="C32" s="121"/>
      <c r="D32" s="65">
        <f>D28+D31</f>
        <v>0</v>
      </c>
      <c r="E32" s="65">
        <f>E28+E31</f>
        <v>0</v>
      </c>
      <c r="F32" s="93">
        <f t="shared" ref="F32:F36" si="21">SUM(D32:E32)</f>
        <v>0</v>
      </c>
      <c r="G32" s="65">
        <f t="shared" ref="G32" si="22">G28+G31</f>
        <v>0</v>
      </c>
      <c r="H32" s="65">
        <f t="shared" ref="H32:P32" si="23">H28+H31</f>
        <v>0</v>
      </c>
      <c r="I32" s="65">
        <f t="shared" si="23"/>
        <v>0</v>
      </c>
      <c r="J32" s="65">
        <f t="shared" si="23"/>
        <v>0</v>
      </c>
      <c r="K32" s="65">
        <f t="shared" si="23"/>
        <v>0</v>
      </c>
      <c r="L32" s="65">
        <f t="shared" si="23"/>
        <v>0</v>
      </c>
      <c r="M32" s="65">
        <f t="shared" si="23"/>
        <v>0</v>
      </c>
      <c r="N32" s="65">
        <f t="shared" si="23"/>
        <v>0</v>
      </c>
      <c r="O32" s="65">
        <f t="shared" si="23"/>
        <v>0</v>
      </c>
      <c r="P32" s="65">
        <f t="shared" si="23"/>
        <v>0</v>
      </c>
      <c r="Q32" s="93">
        <f>SUM(H32:P32)</f>
        <v>0</v>
      </c>
      <c r="R32" s="65">
        <f t="shared" ref="R32:AH32" si="24">R28+R31</f>
        <v>0</v>
      </c>
      <c r="S32" s="65">
        <f t="shared" si="24"/>
        <v>0</v>
      </c>
      <c r="T32" s="65">
        <f t="shared" si="24"/>
        <v>0</v>
      </c>
      <c r="U32" s="65">
        <f t="shared" si="24"/>
        <v>0</v>
      </c>
      <c r="V32" s="65">
        <f t="shared" si="24"/>
        <v>0</v>
      </c>
      <c r="W32" s="65">
        <f t="shared" si="24"/>
        <v>0</v>
      </c>
      <c r="X32" s="65">
        <f t="shared" si="24"/>
        <v>0</v>
      </c>
      <c r="Y32" s="65">
        <f t="shared" si="24"/>
        <v>0</v>
      </c>
      <c r="Z32" s="65">
        <f t="shared" si="24"/>
        <v>0</v>
      </c>
      <c r="AA32" s="65">
        <f t="shared" si="24"/>
        <v>0</v>
      </c>
      <c r="AB32" s="65">
        <f t="shared" si="24"/>
        <v>0</v>
      </c>
      <c r="AC32" s="65">
        <f t="shared" si="24"/>
        <v>0</v>
      </c>
      <c r="AD32" s="65">
        <f t="shared" si="24"/>
        <v>0</v>
      </c>
      <c r="AE32" s="65">
        <f t="shared" si="24"/>
        <v>0</v>
      </c>
      <c r="AF32" s="65">
        <f t="shared" si="24"/>
        <v>0</v>
      </c>
      <c r="AG32" s="65">
        <f t="shared" si="24"/>
        <v>0</v>
      </c>
      <c r="AH32" s="65">
        <f t="shared" si="24"/>
        <v>0</v>
      </c>
      <c r="AI32" s="83"/>
      <c r="AK32" s="121"/>
      <c r="AM32" s="91"/>
      <c r="AN32" s="91"/>
      <c r="AO32" s="91"/>
      <c r="AP32" s="91"/>
      <c r="AQ32" s="91"/>
      <c r="AR32" s="66"/>
    </row>
    <row r="33" spans="1:48" ht="15" hidden="1" customHeight="1" x14ac:dyDescent="0.25">
      <c r="A33" s="88"/>
      <c r="B33" s="88"/>
      <c r="C33" s="90"/>
      <c r="D33" s="65"/>
      <c r="E33" s="65"/>
      <c r="F33" s="93"/>
      <c r="G33" s="65"/>
      <c r="Q33" s="93"/>
      <c r="AI33" s="67"/>
      <c r="AK33" s="183"/>
      <c r="AL33" s="87"/>
      <c r="AM33" s="88"/>
      <c r="AN33" s="88"/>
      <c r="AO33" s="103"/>
      <c r="AP33" s="88"/>
      <c r="AQ33" s="88"/>
      <c r="AR33" s="66"/>
      <c r="AT33" s="87"/>
      <c r="AU33" s="87"/>
      <c r="AV33" s="87"/>
    </row>
    <row r="34" spans="1:48" ht="15" hidden="1" customHeight="1" x14ac:dyDescent="0.25">
      <c r="A34" s="88"/>
      <c r="B34" s="88"/>
      <c r="C34" s="90"/>
      <c r="D34" s="65"/>
      <c r="E34" s="65"/>
      <c r="F34" s="93"/>
      <c r="G34" s="65"/>
      <c r="Q34" s="93"/>
      <c r="AI34" s="67"/>
      <c r="AK34" s="183"/>
      <c r="AL34" s="87"/>
      <c r="AM34" s="88"/>
      <c r="AN34" s="88"/>
      <c r="AO34" s="103"/>
      <c r="AP34" s="88"/>
      <c r="AQ34" s="88"/>
      <c r="AR34" s="66"/>
      <c r="AU34" s="87"/>
    </row>
    <row r="35" spans="1:48" s="78" customFormat="1" ht="15" hidden="1" customHeight="1" x14ac:dyDescent="0.25">
      <c r="A35" s="88"/>
      <c r="B35" s="88"/>
      <c r="C35" s="86"/>
      <c r="D35" s="65"/>
      <c r="E35" s="65"/>
      <c r="F35" s="93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93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86"/>
      <c r="AK35" s="184"/>
      <c r="AL35" s="99"/>
      <c r="AM35" s="88"/>
      <c r="AN35" s="88"/>
      <c r="AO35" s="103"/>
      <c r="AP35" s="88"/>
      <c r="AQ35" s="88"/>
      <c r="AR35" s="72"/>
      <c r="AT35" s="99"/>
      <c r="AU35" s="99"/>
      <c r="AV35" s="99"/>
    </row>
    <row r="36" spans="1:48" ht="15" hidden="1" customHeight="1" x14ac:dyDescent="0.25">
      <c r="A36" s="88" t="s">
        <v>44</v>
      </c>
      <c r="B36" s="88"/>
      <c r="C36" s="86"/>
      <c r="D36" s="92">
        <f t="shared" ref="D36" si="25">COUNTA(D33:D35)</f>
        <v>0</v>
      </c>
      <c r="E36" s="92">
        <f t="shared" ref="E36" si="26">COUNTA(E33:E35)</f>
        <v>0</v>
      </c>
      <c r="F36" s="93">
        <f t="shared" si="21"/>
        <v>0</v>
      </c>
      <c r="G36" s="92">
        <f t="shared" ref="G36:H36" si="27">COUNTA(G33:G35)</f>
        <v>0</v>
      </c>
      <c r="H36" s="92">
        <f t="shared" si="27"/>
        <v>0</v>
      </c>
      <c r="I36" s="92">
        <f t="shared" ref="I36" si="28">COUNTA(I33:I35)</f>
        <v>0</v>
      </c>
      <c r="J36" s="92">
        <f t="shared" ref="J36" si="29">COUNTA(J33:J35)</f>
        <v>0</v>
      </c>
      <c r="K36" s="92">
        <f t="shared" ref="K36" si="30">COUNTA(K33:K35)</f>
        <v>0</v>
      </c>
      <c r="L36" s="92">
        <f t="shared" ref="L36" si="31">COUNTA(L33:L35)</f>
        <v>0</v>
      </c>
      <c r="M36" s="92">
        <f t="shared" ref="M36" si="32">COUNTA(M33:M35)</f>
        <v>0</v>
      </c>
      <c r="N36" s="92">
        <f t="shared" ref="N36" si="33">COUNTA(N33:N35)</f>
        <v>0</v>
      </c>
      <c r="O36" s="92">
        <f t="shared" ref="O36" si="34">COUNTA(O33:O35)</f>
        <v>0</v>
      </c>
      <c r="P36" s="92">
        <f t="shared" ref="P36" si="35">COUNTA(P33:P35)</f>
        <v>0</v>
      </c>
      <c r="Q36" s="93">
        <f t="shared" ref="Q36:Q40" si="36">SUM(H36:P36)</f>
        <v>0</v>
      </c>
      <c r="R36" s="92">
        <f t="shared" ref="R36" si="37">COUNTA(R33:R35)</f>
        <v>0</v>
      </c>
      <c r="S36" s="92">
        <f t="shared" ref="S36" si="38">COUNTA(S33:S35)</f>
        <v>0</v>
      </c>
      <c r="T36" s="92">
        <f t="shared" ref="T36" si="39">COUNTA(T33:T35)</f>
        <v>0</v>
      </c>
      <c r="U36" s="92">
        <f t="shared" ref="U36" si="40">COUNTA(U33:U35)</f>
        <v>0</v>
      </c>
      <c r="V36" s="92">
        <f t="shared" ref="V36" si="41">COUNTA(V33:V35)</f>
        <v>0</v>
      </c>
      <c r="W36" s="92">
        <f t="shared" ref="W36" si="42">COUNTA(W33:W35)</f>
        <v>0</v>
      </c>
      <c r="X36" s="92">
        <f t="shared" ref="X36" si="43">COUNTA(X33:X35)</f>
        <v>0</v>
      </c>
      <c r="Y36" s="92">
        <f t="shared" ref="Y36" si="44">COUNTA(Y33:Y35)</f>
        <v>0</v>
      </c>
      <c r="Z36" s="92">
        <f t="shared" ref="Z36" si="45">COUNTA(Z33:Z35)</f>
        <v>0</v>
      </c>
      <c r="AA36" s="92">
        <f t="shared" ref="AA36" si="46">COUNTA(AA33:AA35)</f>
        <v>0</v>
      </c>
      <c r="AB36" s="92">
        <f t="shared" ref="AB36" si="47">COUNTA(AB33:AB35)</f>
        <v>0</v>
      </c>
      <c r="AC36" s="92">
        <f t="shared" ref="AC36" si="48">COUNTA(AC33:AC35)</f>
        <v>0</v>
      </c>
      <c r="AD36" s="92">
        <f t="shared" ref="AD36" si="49">COUNTA(AD33:AD35)</f>
        <v>0</v>
      </c>
      <c r="AE36" s="92">
        <f t="shared" ref="AE36" si="50">COUNTA(AE33:AE35)</f>
        <v>0</v>
      </c>
      <c r="AF36" s="92">
        <f t="shared" ref="AF36" si="51">COUNTA(AF33:AF35)</f>
        <v>0</v>
      </c>
      <c r="AG36" s="92">
        <f t="shared" ref="AG36" si="52">COUNTA(AG33:AG35)</f>
        <v>0</v>
      </c>
      <c r="AH36" s="92">
        <f t="shared" ref="AH36" si="53">COUNTA(AH33:AH35)</f>
        <v>0</v>
      </c>
      <c r="AK36" s="183"/>
      <c r="AL36" s="87"/>
      <c r="AM36" s="88"/>
      <c r="AN36" s="88"/>
      <c r="AO36" s="103"/>
      <c r="AP36" s="88"/>
      <c r="AQ36" s="88"/>
      <c r="AR36" s="66"/>
      <c r="AT36" s="87"/>
      <c r="AU36" s="87"/>
    </row>
    <row r="37" spans="1:48" ht="15" hidden="1" customHeight="1" x14ac:dyDescent="0.25">
      <c r="A37" s="88"/>
      <c r="B37" s="88"/>
      <c r="C37" s="86"/>
      <c r="D37" s="92"/>
      <c r="E37" s="65"/>
      <c r="F37" s="93"/>
      <c r="G37" s="65"/>
      <c r="Q37" s="93"/>
      <c r="AK37" s="183"/>
      <c r="AL37" s="87"/>
      <c r="AM37" s="88"/>
      <c r="AN37" s="88"/>
      <c r="AO37" s="103"/>
      <c r="AP37" s="88"/>
      <c r="AQ37" s="88"/>
      <c r="AR37" s="66"/>
      <c r="AU37" s="87"/>
    </row>
    <row r="38" spans="1:48" ht="15" hidden="1" customHeight="1" x14ac:dyDescent="0.25">
      <c r="A38" s="101"/>
      <c r="B38" s="101"/>
      <c r="C38" s="86"/>
      <c r="D38" s="92"/>
      <c r="E38" s="65"/>
      <c r="F38" s="93"/>
      <c r="G38" s="65"/>
      <c r="Q38" s="93"/>
      <c r="AK38" s="183"/>
      <c r="AL38" s="87"/>
      <c r="AM38" s="101"/>
      <c r="AN38" s="101"/>
      <c r="AP38" s="101"/>
      <c r="AQ38" s="101"/>
      <c r="AR38" s="66"/>
    </row>
    <row r="39" spans="1:48" ht="15" hidden="1" customHeight="1" x14ac:dyDescent="0.25">
      <c r="A39" s="118" t="s">
        <v>45</v>
      </c>
      <c r="B39" s="101"/>
      <c r="C39" s="86"/>
      <c r="D39" s="92">
        <f>COUNTA(D37:D38)</f>
        <v>0</v>
      </c>
      <c r="E39" s="92">
        <f t="shared" ref="E39:AH39" si="54">COUNTA(E37:E38)</f>
        <v>0</v>
      </c>
      <c r="F39" s="93">
        <f>SUM(D39:E39)</f>
        <v>0</v>
      </c>
      <c r="G39" s="92">
        <f>COUNTA(G37:G38)</f>
        <v>0</v>
      </c>
      <c r="H39" s="92">
        <f>COUNTA(H37:H38)</f>
        <v>0</v>
      </c>
      <c r="I39" s="92">
        <f t="shared" si="54"/>
        <v>0</v>
      </c>
      <c r="J39" s="92">
        <f t="shared" si="54"/>
        <v>0</v>
      </c>
      <c r="K39" s="92">
        <f t="shared" si="54"/>
        <v>0</v>
      </c>
      <c r="L39" s="92">
        <f t="shared" si="54"/>
        <v>0</v>
      </c>
      <c r="M39" s="92">
        <f t="shared" si="54"/>
        <v>0</v>
      </c>
      <c r="N39" s="92">
        <f t="shared" si="54"/>
        <v>0</v>
      </c>
      <c r="O39" s="92">
        <f t="shared" si="54"/>
        <v>0</v>
      </c>
      <c r="P39" s="92">
        <f t="shared" si="54"/>
        <v>0</v>
      </c>
      <c r="Q39" s="93">
        <f t="shared" si="36"/>
        <v>0</v>
      </c>
      <c r="R39" s="92">
        <f t="shared" si="54"/>
        <v>0</v>
      </c>
      <c r="S39" s="92">
        <f t="shared" si="54"/>
        <v>0</v>
      </c>
      <c r="T39" s="92">
        <f t="shared" si="54"/>
        <v>0</v>
      </c>
      <c r="U39" s="92">
        <f t="shared" si="54"/>
        <v>0</v>
      </c>
      <c r="V39" s="92">
        <f t="shared" si="54"/>
        <v>0</v>
      </c>
      <c r="W39" s="92">
        <f t="shared" si="54"/>
        <v>0</v>
      </c>
      <c r="X39" s="92">
        <f t="shared" si="54"/>
        <v>0</v>
      </c>
      <c r="Y39" s="92">
        <f t="shared" si="54"/>
        <v>0</v>
      </c>
      <c r="Z39" s="92">
        <f t="shared" si="54"/>
        <v>0</v>
      </c>
      <c r="AA39" s="92">
        <f t="shared" si="54"/>
        <v>0</v>
      </c>
      <c r="AB39" s="92">
        <f t="shared" si="54"/>
        <v>0</v>
      </c>
      <c r="AC39" s="92">
        <f t="shared" si="54"/>
        <v>0</v>
      </c>
      <c r="AD39" s="92">
        <f t="shared" si="54"/>
        <v>0</v>
      </c>
      <c r="AE39" s="92">
        <f t="shared" si="54"/>
        <v>0</v>
      </c>
      <c r="AF39" s="92">
        <f t="shared" si="54"/>
        <v>0</v>
      </c>
      <c r="AG39" s="92">
        <f t="shared" si="54"/>
        <v>0</v>
      </c>
      <c r="AH39" s="92">
        <f t="shared" si="54"/>
        <v>0</v>
      </c>
      <c r="AK39" s="183"/>
      <c r="AL39" s="87"/>
      <c r="AM39" s="118"/>
      <c r="AN39" s="101"/>
      <c r="AP39" s="101"/>
      <c r="AQ39" s="101"/>
      <c r="AR39" s="66"/>
    </row>
    <row r="40" spans="1:48" s="108" customFormat="1" ht="15" hidden="1" customHeight="1" x14ac:dyDescent="0.25">
      <c r="A40" s="133" t="s">
        <v>6</v>
      </c>
      <c r="B40" s="133" t="s">
        <v>104</v>
      </c>
      <c r="C40" s="86"/>
      <c r="D40" s="92">
        <f>D36+D39</f>
        <v>0</v>
      </c>
      <c r="E40" s="92">
        <f t="shared" ref="E40:AH40" si="55">E36+E39</f>
        <v>0</v>
      </c>
      <c r="F40" s="93">
        <f>SUM(D40:E40)</f>
        <v>0</v>
      </c>
      <c r="G40" s="92">
        <f t="shared" ref="G40" si="56">G36+G39</f>
        <v>0</v>
      </c>
      <c r="H40" s="92">
        <f t="shared" si="55"/>
        <v>0</v>
      </c>
      <c r="I40" s="92">
        <f t="shared" si="55"/>
        <v>0</v>
      </c>
      <c r="J40" s="92">
        <f t="shared" si="55"/>
        <v>0</v>
      </c>
      <c r="K40" s="92">
        <f t="shared" si="55"/>
        <v>0</v>
      </c>
      <c r="L40" s="92">
        <f t="shared" si="55"/>
        <v>0</v>
      </c>
      <c r="M40" s="92">
        <f t="shared" si="55"/>
        <v>0</v>
      </c>
      <c r="N40" s="92">
        <f t="shared" si="55"/>
        <v>0</v>
      </c>
      <c r="O40" s="92">
        <f t="shared" si="55"/>
        <v>0</v>
      </c>
      <c r="P40" s="92">
        <f t="shared" si="55"/>
        <v>0</v>
      </c>
      <c r="Q40" s="93">
        <f t="shared" si="36"/>
        <v>0</v>
      </c>
      <c r="R40" s="92">
        <f t="shared" si="55"/>
        <v>0</v>
      </c>
      <c r="S40" s="92">
        <f t="shared" si="55"/>
        <v>0</v>
      </c>
      <c r="T40" s="92">
        <f t="shared" si="55"/>
        <v>0</v>
      </c>
      <c r="U40" s="92">
        <f t="shared" si="55"/>
        <v>0</v>
      </c>
      <c r="V40" s="92">
        <f t="shared" si="55"/>
        <v>0</v>
      </c>
      <c r="W40" s="92">
        <f t="shared" si="55"/>
        <v>0</v>
      </c>
      <c r="X40" s="92">
        <f t="shared" si="55"/>
        <v>0</v>
      </c>
      <c r="Y40" s="92">
        <f t="shared" si="55"/>
        <v>0</v>
      </c>
      <c r="Z40" s="92">
        <f t="shared" si="55"/>
        <v>0</v>
      </c>
      <c r="AA40" s="92">
        <f t="shared" si="55"/>
        <v>0</v>
      </c>
      <c r="AB40" s="92">
        <f t="shared" si="55"/>
        <v>0</v>
      </c>
      <c r="AC40" s="92">
        <f t="shared" si="55"/>
        <v>0</v>
      </c>
      <c r="AD40" s="92">
        <f t="shared" si="55"/>
        <v>0</v>
      </c>
      <c r="AE40" s="92">
        <f t="shared" si="55"/>
        <v>0</v>
      </c>
      <c r="AF40" s="92">
        <f t="shared" si="55"/>
        <v>0</v>
      </c>
      <c r="AG40" s="92">
        <f t="shared" si="55"/>
        <v>0</v>
      </c>
      <c r="AH40" s="92">
        <f t="shared" si="55"/>
        <v>0</v>
      </c>
      <c r="AI40" s="86"/>
      <c r="AJ40" s="78"/>
      <c r="AK40" s="184"/>
      <c r="AL40" s="99"/>
      <c r="AM40" s="133"/>
      <c r="AN40" s="133"/>
      <c r="AO40" s="110"/>
      <c r="AP40" s="105"/>
      <c r="AQ40" s="105"/>
      <c r="AR40" s="73"/>
    </row>
    <row r="41" spans="1:48" s="108" customFormat="1" ht="15" hidden="1" customHeight="1" x14ac:dyDescent="0.25">
      <c r="A41" s="88"/>
      <c r="B41" s="88"/>
      <c r="C41" s="86"/>
      <c r="D41" s="92"/>
      <c r="E41" s="104"/>
      <c r="F41" s="106"/>
      <c r="G41" s="104"/>
      <c r="H41" s="104"/>
      <c r="I41" s="65"/>
      <c r="J41" s="104"/>
      <c r="K41" s="104"/>
      <c r="L41" s="104"/>
      <c r="M41" s="104"/>
      <c r="N41" s="104"/>
      <c r="O41" s="104"/>
      <c r="P41" s="104"/>
      <c r="Q41" s="106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86"/>
      <c r="AJ41" s="78"/>
      <c r="AK41" s="184"/>
      <c r="AL41" s="99"/>
      <c r="AM41" s="88"/>
      <c r="AN41" s="88"/>
      <c r="AO41" s="110"/>
      <c r="AP41" s="105"/>
      <c r="AQ41" s="105"/>
      <c r="AR41" s="73"/>
    </row>
    <row r="42" spans="1:48" s="108" customFormat="1" ht="15" hidden="1" customHeight="1" x14ac:dyDescent="0.25">
      <c r="A42" s="88"/>
      <c r="B42" s="88"/>
      <c r="C42" s="86"/>
      <c r="D42" s="92"/>
      <c r="E42" s="104"/>
      <c r="F42" s="106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6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7"/>
      <c r="AK42" s="189"/>
      <c r="AL42" s="109"/>
      <c r="AM42" s="88"/>
      <c r="AN42" s="88"/>
      <c r="AO42" s="107"/>
      <c r="AP42" s="88"/>
      <c r="AQ42" s="88"/>
      <c r="AR42" s="72"/>
      <c r="AU42" s="87"/>
    </row>
    <row r="43" spans="1:48" ht="15" hidden="1" customHeight="1" x14ac:dyDescent="0.25">
      <c r="A43" s="88"/>
      <c r="B43" s="88"/>
      <c r="C43" s="86"/>
      <c r="D43" s="92"/>
      <c r="E43" s="65"/>
      <c r="G43" s="65"/>
      <c r="AK43" s="183"/>
      <c r="AL43" s="87"/>
      <c r="AM43" s="88"/>
      <c r="AN43" s="88"/>
      <c r="AP43" s="88"/>
      <c r="AQ43" s="88"/>
      <c r="AR43" s="66"/>
    </row>
    <row r="44" spans="1:48" ht="15" hidden="1" customHeight="1" x14ac:dyDescent="0.25">
      <c r="A44" s="95" t="s">
        <v>44</v>
      </c>
      <c r="B44" s="95"/>
      <c r="C44" s="95"/>
      <c r="D44" s="92">
        <f>COUNTA(D41:D43)</f>
        <v>0</v>
      </c>
      <c r="E44" s="92">
        <f>COUNTA(E41:E43)</f>
        <v>0</v>
      </c>
      <c r="F44" s="93">
        <f>SUM(D44:E44)</f>
        <v>0</v>
      </c>
      <c r="G44" s="92">
        <f>COUNTA(G41:G43)</f>
        <v>0</v>
      </c>
      <c r="H44" s="92">
        <f>COUNTA(H41:H43)</f>
        <v>0</v>
      </c>
      <c r="I44" s="92">
        <f t="shared" ref="I44:P44" si="57">COUNTA(I41:I43)</f>
        <v>0</v>
      </c>
      <c r="J44" s="92">
        <f t="shared" si="57"/>
        <v>0</v>
      </c>
      <c r="K44" s="92">
        <f t="shared" si="57"/>
        <v>0</v>
      </c>
      <c r="L44" s="92">
        <f t="shared" si="57"/>
        <v>0</v>
      </c>
      <c r="M44" s="92">
        <f t="shared" si="57"/>
        <v>0</v>
      </c>
      <c r="N44" s="92">
        <f t="shared" si="57"/>
        <v>0</v>
      </c>
      <c r="O44" s="92">
        <f t="shared" si="57"/>
        <v>0</v>
      </c>
      <c r="P44" s="92">
        <f t="shared" si="57"/>
        <v>0</v>
      </c>
      <c r="Q44" s="93">
        <f>SUM(H44:P44)</f>
        <v>0</v>
      </c>
      <c r="R44" s="92">
        <f>COUNTA(R41:R43)</f>
        <v>0</v>
      </c>
      <c r="S44" s="92">
        <f t="shared" ref="S44:AJ44" si="58">COUNTA(S41:S43)</f>
        <v>0</v>
      </c>
      <c r="T44" s="92">
        <f t="shared" si="58"/>
        <v>0</v>
      </c>
      <c r="U44" s="92">
        <f t="shared" si="58"/>
        <v>0</v>
      </c>
      <c r="V44" s="92">
        <f t="shared" si="58"/>
        <v>0</v>
      </c>
      <c r="W44" s="92">
        <f t="shared" si="58"/>
        <v>0</v>
      </c>
      <c r="X44" s="92">
        <f t="shared" si="58"/>
        <v>0</v>
      </c>
      <c r="Y44" s="92">
        <f t="shared" si="58"/>
        <v>0</v>
      </c>
      <c r="Z44" s="92">
        <f t="shared" si="58"/>
        <v>0</v>
      </c>
      <c r="AA44" s="92">
        <f t="shared" si="58"/>
        <v>0</v>
      </c>
      <c r="AB44" s="92">
        <f t="shared" si="58"/>
        <v>0</v>
      </c>
      <c r="AC44" s="92">
        <f t="shared" si="58"/>
        <v>0</v>
      </c>
      <c r="AD44" s="92">
        <f t="shared" si="58"/>
        <v>0</v>
      </c>
      <c r="AE44" s="92">
        <f t="shared" si="58"/>
        <v>0</v>
      </c>
      <c r="AF44" s="92">
        <f t="shared" si="58"/>
        <v>0</v>
      </c>
      <c r="AG44" s="92">
        <f t="shared" si="58"/>
        <v>0</v>
      </c>
      <c r="AH44" s="92">
        <f t="shared" si="58"/>
        <v>0</v>
      </c>
      <c r="AI44" s="92">
        <f t="shared" si="58"/>
        <v>0</v>
      </c>
      <c r="AJ44" s="92">
        <f t="shared" si="58"/>
        <v>0</v>
      </c>
      <c r="AM44" s="95"/>
      <c r="AN44" s="95"/>
      <c r="AP44" s="95"/>
      <c r="AQ44" s="95"/>
      <c r="AR44" s="66"/>
    </row>
    <row r="45" spans="1:48" ht="15" hidden="1" customHeight="1" x14ac:dyDescent="0.25">
      <c r="A45" s="72"/>
      <c r="B45" s="72"/>
      <c r="C45" s="72"/>
      <c r="D45" s="65"/>
      <c r="E45" s="65"/>
      <c r="G45" s="65"/>
      <c r="Q45" s="93"/>
      <c r="AI45" s="67"/>
      <c r="AM45" s="72"/>
      <c r="AN45" s="72"/>
      <c r="AP45" s="72"/>
      <c r="AQ45" s="72"/>
      <c r="AR45" s="66"/>
    </row>
    <row r="46" spans="1:48" ht="15" hidden="1" customHeight="1" x14ac:dyDescent="0.25">
      <c r="A46" s="78"/>
      <c r="B46" s="78"/>
      <c r="C46" s="90"/>
      <c r="D46" s="65"/>
      <c r="E46" s="65"/>
      <c r="G46" s="65"/>
      <c r="Q46" s="93"/>
      <c r="AI46" s="67"/>
      <c r="AM46" s="78"/>
      <c r="AN46" s="78"/>
      <c r="AP46" s="78"/>
      <c r="AQ46" s="78"/>
      <c r="AR46" s="66"/>
    </row>
    <row r="47" spans="1:48" ht="15" hidden="1" customHeight="1" x14ac:dyDescent="0.25">
      <c r="A47" s="95" t="s">
        <v>46</v>
      </c>
      <c r="B47" s="95"/>
      <c r="C47" s="95"/>
      <c r="D47" s="92">
        <f>COUNTA(D45:D46)</f>
        <v>0</v>
      </c>
      <c r="E47" s="92">
        <f>COUNTA(E45:E46)</f>
        <v>0</v>
      </c>
      <c r="F47" s="93">
        <f>SUM(D47:E47)</f>
        <v>0</v>
      </c>
      <c r="G47" s="92">
        <f t="shared" ref="G47" si="59">COUNTA(G45:G46)</f>
        <v>0</v>
      </c>
      <c r="H47" s="92">
        <f t="shared" ref="H47:P47" si="60">COUNTA(H45:H46)</f>
        <v>0</v>
      </c>
      <c r="I47" s="92">
        <f t="shared" si="60"/>
        <v>0</v>
      </c>
      <c r="J47" s="92">
        <f t="shared" si="60"/>
        <v>0</v>
      </c>
      <c r="K47" s="92">
        <f t="shared" si="60"/>
        <v>0</v>
      </c>
      <c r="L47" s="92">
        <f t="shared" si="60"/>
        <v>0</v>
      </c>
      <c r="M47" s="92">
        <f t="shared" si="60"/>
        <v>0</v>
      </c>
      <c r="N47" s="92">
        <f t="shared" si="60"/>
        <v>0</v>
      </c>
      <c r="O47" s="92">
        <f t="shared" si="60"/>
        <v>0</v>
      </c>
      <c r="P47" s="92">
        <f t="shared" si="60"/>
        <v>0</v>
      </c>
      <c r="Q47" s="93">
        <f>SUM(H47:P47)</f>
        <v>0</v>
      </c>
      <c r="R47" s="92">
        <f t="shared" ref="R47:AH47" si="61">COUNTA(R45:R46)</f>
        <v>0</v>
      </c>
      <c r="S47" s="92">
        <f t="shared" si="61"/>
        <v>0</v>
      </c>
      <c r="T47" s="92">
        <f t="shared" si="61"/>
        <v>0</v>
      </c>
      <c r="U47" s="92">
        <f t="shared" si="61"/>
        <v>0</v>
      </c>
      <c r="V47" s="92">
        <f t="shared" si="61"/>
        <v>0</v>
      </c>
      <c r="W47" s="92">
        <f t="shared" si="61"/>
        <v>0</v>
      </c>
      <c r="X47" s="92">
        <f t="shared" si="61"/>
        <v>0</v>
      </c>
      <c r="Y47" s="92">
        <f t="shared" si="61"/>
        <v>0</v>
      </c>
      <c r="Z47" s="92">
        <f t="shared" si="61"/>
        <v>0</v>
      </c>
      <c r="AA47" s="92">
        <f t="shared" si="61"/>
        <v>0</v>
      </c>
      <c r="AB47" s="92">
        <f t="shared" si="61"/>
        <v>0</v>
      </c>
      <c r="AC47" s="92">
        <f t="shared" si="61"/>
        <v>0</v>
      </c>
      <c r="AD47" s="92">
        <f t="shared" si="61"/>
        <v>0</v>
      </c>
      <c r="AE47" s="92">
        <f t="shared" si="61"/>
        <v>0</v>
      </c>
      <c r="AF47" s="92">
        <f t="shared" si="61"/>
        <v>0</v>
      </c>
      <c r="AG47" s="92">
        <f t="shared" si="61"/>
        <v>0</v>
      </c>
      <c r="AH47" s="92">
        <f t="shared" si="61"/>
        <v>0</v>
      </c>
      <c r="AI47" s="67"/>
      <c r="AM47" s="95"/>
      <c r="AN47" s="95"/>
      <c r="AP47" s="95"/>
      <c r="AQ47" s="95"/>
      <c r="AR47" s="66"/>
    </row>
    <row r="48" spans="1:48" s="85" customFormat="1" ht="15" hidden="1" customHeight="1" x14ac:dyDescent="0.25">
      <c r="A48" s="91" t="s">
        <v>76</v>
      </c>
      <c r="B48" s="91" t="s">
        <v>105</v>
      </c>
      <c r="C48" s="121"/>
      <c r="D48" s="65">
        <f t="shared" ref="D48:P48" si="62">D44+D47</f>
        <v>0</v>
      </c>
      <c r="E48" s="65">
        <f t="shared" si="62"/>
        <v>0</v>
      </c>
      <c r="F48" s="71">
        <f t="shared" si="62"/>
        <v>0</v>
      </c>
      <c r="G48" s="65">
        <f t="shared" ref="G48" si="63">G44+G47</f>
        <v>0</v>
      </c>
      <c r="H48" s="65">
        <f t="shared" si="62"/>
        <v>0</v>
      </c>
      <c r="I48" s="65">
        <f t="shared" si="62"/>
        <v>0</v>
      </c>
      <c r="J48" s="65">
        <f t="shared" si="62"/>
        <v>0</v>
      </c>
      <c r="K48" s="65">
        <f t="shared" si="62"/>
        <v>0</v>
      </c>
      <c r="L48" s="65">
        <f t="shared" si="62"/>
        <v>0</v>
      </c>
      <c r="M48" s="65">
        <f t="shared" si="62"/>
        <v>0</v>
      </c>
      <c r="N48" s="65">
        <f t="shared" si="62"/>
        <v>0</v>
      </c>
      <c r="O48" s="65">
        <f t="shared" si="62"/>
        <v>0</v>
      </c>
      <c r="P48" s="65">
        <f t="shared" si="62"/>
        <v>0</v>
      </c>
      <c r="Q48" s="71">
        <f>SUM(H48:P48)</f>
        <v>0</v>
      </c>
      <c r="R48" s="65">
        <f t="shared" ref="R48:AH48" si="64">R44+R47</f>
        <v>0</v>
      </c>
      <c r="S48" s="65">
        <f t="shared" si="64"/>
        <v>0</v>
      </c>
      <c r="T48" s="65">
        <f t="shared" si="64"/>
        <v>0</v>
      </c>
      <c r="U48" s="65">
        <f t="shared" si="64"/>
        <v>0</v>
      </c>
      <c r="V48" s="65">
        <f t="shared" si="64"/>
        <v>0</v>
      </c>
      <c r="W48" s="65">
        <f t="shared" si="64"/>
        <v>0</v>
      </c>
      <c r="X48" s="65">
        <f t="shared" si="64"/>
        <v>0</v>
      </c>
      <c r="Y48" s="65">
        <f t="shared" si="64"/>
        <v>0</v>
      </c>
      <c r="Z48" s="65">
        <f t="shared" si="64"/>
        <v>0</v>
      </c>
      <c r="AA48" s="65">
        <f t="shared" si="64"/>
        <v>0</v>
      </c>
      <c r="AB48" s="65">
        <f t="shared" si="64"/>
        <v>0</v>
      </c>
      <c r="AC48" s="65">
        <f t="shared" si="64"/>
        <v>0</v>
      </c>
      <c r="AD48" s="65">
        <f t="shared" si="64"/>
        <v>0</v>
      </c>
      <c r="AE48" s="65">
        <f t="shared" si="64"/>
        <v>0</v>
      </c>
      <c r="AF48" s="65">
        <f t="shared" si="64"/>
        <v>0</v>
      </c>
      <c r="AG48" s="65">
        <f t="shared" si="64"/>
        <v>0</v>
      </c>
      <c r="AH48" s="65">
        <f t="shared" si="64"/>
        <v>0</v>
      </c>
      <c r="AI48" s="91"/>
      <c r="AK48" s="121"/>
      <c r="AM48" s="91"/>
      <c r="AN48" s="91"/>
      <c r="AO48" s="91"/>
      <c r="AP48" s="91"/>
      <c r="AQ48" s="91"/>
      <c r="AR48" s="66"/>
    </row>
    <row r="49" spans="1:47" hidden="1" x14ac:dyDescent="0.25">
      <c r="C49" s="90"/>
      <c r="D49" s="65"/>
      <c r="E49" s="65"/>
      <c r="G49" s="65"/>
      <c r="AK49" s="183"/>
      <c r="AL49" s="87"/>
      <c r="AP49" s="67"/>
      <c r="AQ49" s="67"/>
      <c r="AR49" s="66"/>
      <c r="AT49" s="87"/>
      <c r="AU49" s="87"/>
    </row>
    <row r="50" spans="1:47" hidden="1" x14ac:dyDescent="0.25">
      <c r="C50" s="90"/>
      <c r="D50" s="65"/>
      <c r="E50" s="65"/>
      <c r="G50" s="65"/>
      <c r="AK50" s="183"/>
      <c r="AL50" s="87"/>
      <c r="AP50" s="67"/>
      <c r="AQ50" s="67"/>
      <c r="AR50" s="66"/>
      <c r="AT50" s="87"/>
      <c r="AU50" s="87"/>
    </row>
    <row r="51" spans="1:47" hidden="1" x14ac:dyDescent="0.25">
      <c r="A51" s="101"/>
      <c r="B51" s="101"/>
      <c r="C51" s="90"/>
      <c r="D51" s="65"/>
      <c r="E51" s="65"/>
      <c r="G51" s="65"/>
      <c r="AK51" s="183"/>
      <c r="AL51" s="87"/>
      <c r="AM51" s="101"/>
      <c r="AN51" s="101"/>
      <c r="AO51" s="102"/>
      <c r="AP51" s="101"/>
      <c r="AQ51" s="101"/>
      <c r="AR51" s="66"/>
      <c r="AT51" s="87"/>
      <c r="AU51" s="87"/>
    </row>
    <row r="52" spans="1:47" s="79" customFormat="1" hidden="1" x14ac:dyDescent="0.25">
      <c r="A52" s="95" t="s">
        <v>47</v>
      </c>
      <c r="B52" s="95"/>
      <c r="C52" s="100"/>
      <c r="D52" s="92">
        <f>COUNTA(D49:D51)</f>
        <v>0</v>
      </c>
      <c r="E52" s="92">
        <f>COUNTA(E49:E51)</f>
        <v>0</v>
      </c>
      <c r="F52" s="71">
        <f>SUM(D52:E52)</f>
        <v>0</v>
      </c>
      <c r="G52" s="92">
        <f t="shared" ref="G52" si="65">COUNTA(G49:G51)</f>
        <v>0</v>
      </c>
      <c r="H52" s="92">
        <f t="shared" ref="H52:P52" si="66">COUNTA(H49:H51)</f>
        <v>0</v>
      </c>
      <c r="I52" s="92">
        <f t="shared" si="66"/>
        <v>0</v>
      </c>
      <c r="J52" s="92">
        <f t="shared" si="66"/>
        <v>0</v>
      </c>
      <c r="K52" s="92">
        <f t="shared" si="66"/>
        <v>0</v>
      </c>
      <c r="L52" s="92">
        <f t="shared" si="66"/>
        <v>0</v>
      </c>
      <c r="M52" s="65">
        <f t="shared" si="66"/>
        <v>0</v>
      </c>
      <c r="N52" s="92">
        <f t="shared" si="66"/>
        <v>0</v>
      </c>
      <c r="O52" s="92">
        <f t="shared" si="66"/>
        <v>0</v>
      </c>
      <c r="P52" s="65">
        <f t="shared" si="66"/>
        <v>0</v>
      </c>
      <c r="Q52" s="71">
        <f>SUM(H52:P52)</f>
        <v>0</v>
      </c>
      <c r="R52" s="65">
        <f t="shared" ref="R52:AH52" si="67">COUNTA(R49:R51)</f>
        <v>0</v>
      </c>
      <c r="S52" s="65">
        <f t="shared" si="67"/>
        <v>0</v>
      </c>
      <c r="T52" s="65">
        <f t="shared" si="67"/>
        <v>0</v>
      </c>
      <c r="U52" s="65">
        <f t="shared" si="67"/>
        <v>0</v>
      </c>
      <c r="V52" s="65">
        <f t="shared" si="67"/>
        <v>0</v>
      </c>
      <c r="W52" s="65">
        <f t="shared" si="67"/>
        <v>0</v>
      </c>
      <c r="X52" s="65">
        <f t="shared" si="67"/>
        <v>0</v>
      </c>
      <c r="Y52" s="65">
        <f t="shared" si="67"/>
        <v>0</v>
      </c>
      <c r="Z52" s="65">
        <f t="shared" si="67"/>
        <v>0</v>
      </c>
      <c r="AA52" s="65">
        <f t="shared" si="67"/>
        <v>0</v>
      </c>
      <c r="AB52" s="65">
        <f t="shared" si="67"/>
        <v>0</v>
      </c>
      <c r="AC52" s="65">
        <f t="shared" si="67"/>
        <v>0</v>
      </c>
      <c r="AD52" s="65">
        <f t="shared" si="67"/>
        <v>0</v>
      </c>
      <c r="AE52" s="65">
        <f t="shared" si="67"/>
        <v>0</v>
      </c>
      <c r="AF52" s="65">
        <f t="shared" si="67"/>
        <v>0</v>
      </c>
      <c r="AG52" s="65">
        <f t="shared" si="67"/>
        <v>0</v>
      </c>
      <c r="AH52" s="65">
        <f t="shared" si="67"/>
        <v>0</v>
      </c>
      <c r="AI52" s="68"/>
      <c r="AK52" s="188"/>
      <c r="AM52" s="95"/>
      <c r="AN52" s="95"/>
      <c r="AO52" s="89"/>
      <c r="AP52" s="95"/>
      <c r="AQ52" s="95"/>
      <c r="AR52" s="66"/>
    </row>
    <row r="53" spans="1:47" hidden="1" x14ac:dyDescent="0.25">
      <c r="A53" s="101"/>
      <c r="B53" s="101"/>
      <c r="D53" s="65"/>
      <c r="E53" s="65"/>
      <c r="G53" s="65"/>
      <c r="AD53" s="67"/>
      <c r="AL53" s="87"/>
      <c r="AM53" s="101"/>
      <c r="AN53" s="101"/>
      <c r="AO53" s="102"/>
      <c r="AP53" s="101"/>
      <c r="AQ53" s="101"/>
      <c r="AR53" s="66"/>
    </row>
    <row r="54" spans="1:47" hidden="1" x14ac:dyDescent="0.25">
      <c r="A54" s="88"/>
      <c r="B54" s="88"/>
      <c r="C54" s="122"/>
      <c r="D54" s="65"/>
      <c r="E54" s="65"/>
      <c r="G54" s="65"/>
      <c r="AK54" s="183"/>
      <c r="AL54" s="87"/>
      <c r="AM54" s="88"/>
      <c r="AN54" s="88"/>
      <c r="AO54" s="102"/>
      <c r="AP54" s="88"/>
      <c r="AQ54" s="88"/>
      <c r="AR54" s="66"/>
    </row>
    <row r="55" spans="1:47" ht="15" hidden="1" customHeight="1" x14ac:dyDescent="0.25">
      <c r="A55" s="95" t="s">
        <v>46</v>
      </c>
      <c r="B55" s="95"/>
      <c r="C55" s="100"/>
      <c r="D55" s="92">
        <f>COUNTA(D53:D54)</f>
        <v>0</v>
      </c>
      <c r="E55" s="92">
        <f>COUNTA(E53:E54)</f>
        <v>0</v>
      </c>
      <c r="F55" s="93">
        <f>SUM(D55:E55)</f>
        <v>0</v>
      </c>
      <c r="G55" s="92">
        <f t="shared" ref="G55" si="68">COUNTA(G53:G54)</f>
        <v>0</v>
      </c>
      <c r="H55" s="92">
        <f t="shared" ref="H55:P55" si="69">COUNTA(H53:H54)</f>
        <v>0</v>
      </c>
      <c r="I55" s="92">
        <f t="shared" si="69"/>
        <v>0</v>
      </c>
      <c r="J55" s="92">
        <f t="shared" si="69"/>
        <v>0</v>
      </c>
      <c r="K55" s="92">
        <f t="shared" si="69"/>
        <v>0</v>
      </c>
      <c r="L55" s="92">
        <f t="shared" si="69"/>
        <v>0</v>
      </c>
      <c r="M55" s="65">
        <f t="shared" si="69"/>
        <v>0</v>
      </c>
      <c r="N55" s="92">
        <f t="shared" si="69"/>
        <v>0</v>
      </c>
      <c r="O55" s="92">
        <f t="shared" si="69"/>
        <v>0</v>
      </c>
      <c r="P55" s="65">
        <f t="shared" si="69"/>
        <v>0</v>
      </c>
      <c r="Q55" s="71">
        <f>SUM(H55:P55)</f>
        <v>0</v>
      </c>
      <c r="R55" s="65">
        <f t="shared" ref="R55:AH55" si="70">COUNTA(R53:R54)</f>
        <v>0</v>
      </c>
      <c r="S55" s="65">
        <f t="shared" si="70"/>
        <v>0</v>
      </c>
      <c r="T55" s="65">
        <f t="shared" si="70"/>
        <v>0</v>
      </c>
      <c r="U55" s="65">
        <f t="shared" si="70"/>
        <v>0</v>
      </c>
      <c r="V55" s="65">
        <f t="shared" si="70"/>
        <v>0</v>
      </c>
      <c r="W55" s="65">
        <f t="shared" si="70"/>
        <v>0</v>
      </c>
      <c r="X55" s="65">
        <f t="shared" si="70"/>
        <v>0</v>
      </c>
      <c r="Y55" s="65">
        <f t="shared" si="70"/>
        <v>0</v>
      </c>
      <c r="Z55" s="65">
        <f t="shared" si="70"/>
        <v>0</v>
      </c>
      <c r="AA55" s="65">
        <f t="shared" si="70"/>
        <v>0</v>
      </c>
      <c r="AB55" s="65">
        <f t="shared" si="70"/>
        <v>0</v>
      </c>
      <c r="AC55" s="65">
        <f t="shared" si="70"/>
        <v>0</v>
      </c>
      <c r="AD55" s="65">
        <f t="shared" si="70"/>
        <v>0</v>
      </c>
      <c r="AE55" s="65">
        <f t="shared" si="70"/>
        <v>0</v>
      </c>
      <c r="AF55" s="65">
        <f t="shared" si="70"/>
        <v>0</v>
      </c>
      <c r="AG55" s="65">
        <f t="shared" si="70"/>
        <v>0</v>
      </c>
      <c r="AH55" s="65">
        <f t="shared" si="70"/>
        <v>0</v>
      </c>
      <c r="AM55" s="95"/>
      <c r="AN55" s="95"/>
      <c r="AP55" s="95"/>
      <c r="AQ55" s="95"/>
      <c r="AR55" s="66"/>
    </row>
    <row r="56" spans="1:47" ht="15" hidden="1" customHeight="1" x14ac:dyDescent="0.25">
      <c r="A56" s="91" t="s">
        <v>6</v>
      </c>
      <c r="B56" s="91" t="s">
        <v>106</v>
      </c>
      <c r="C56" s="121"/>
      <c r="D56" s="65">
        <f>D52+D55</f>
        <v>0</v>
      </c>
      <c r="E56" s="65">
        <f>E52+E55</f>
        <v>0</v>
      </c>
      <c r="F56" s="93">
        <f>SUM(D56:E56)</f>
        <v>0</v>
      </c>
      <c r="G56" s="65">
        <f t="shared" ref="G56" si="71">G52+G55</f>
        <v>0</v>
      </c>
      <c r="H56" s="65">
        <f t="shared" ref="H56:P56" si="72">H52+H55</f>
        <v>0</v>
      </c>
      <c r="I56" s="65">
        <f t="shared" si="72"/>
        <v>0</v>
      </c>
      <c r="J56" s="65">
        <f t="shared" si="72"/>
        <v>0</v>
      </c>
      <c r="K56" s="65">
        <f t="shared" si="72"/>
        <v>0</v>
      </c>
      <c r="L56" s="65">
        <f t="shared" si="72"/>
        <v>0</v>
      </c>
      <c r="M56" s="65">
        <f t="shared" si="72"/>
        <v>0</v>
      </c>
      <c r="N56" s="65">
        <f t="shared" si="72"/>
        <v>0</v>
      </c>
      <c r="O56" s="65">
        <f t="shared" si="72"/>
        <v>0</v>
      </c>
      <c r="P56" s="65">
        <f t="shared" si="72"/>
        <v>0</v>
      </c>
      <c r="Q56" s="71">
        <f>SUM(H56:P56)</f>
        <v>0</v>
      </c>
      <c r="R56" s="65">
        <f t="shared" ref="R56:AH56" si="73">R52+R55</f>
        <v>0</v>
      </c>
      <c r="S56" s="65">
        <f t="shared" si="73"/>
        <v>0</v>
      </c>
      <c r="T56" s="65">
        <f t="shared" si="73"/>
        <v>0</v>
      </c>
      <c r="U56" s="65">
        <f t="shared" si="73"/>
        <v>0</v>
      </c>
      <c r="V56" s="65">
        <f t="shared" si="73"/>
        <v>0</v>
      </c>
      <c r="W56" s="65">
        <f t="shared" si="73"/>
        <v>0</v>
      </c>
      <c r="X56" s="65">
        <f t="shared" si="73"/>
        <v>0</v>
      </c>
      <c r="Y56" s="65">
        <f t="shared" si="73"/>
        <v>0</v>
      </c>
      <c r="Z56" s="65">
        <f t="shared" si="73"/>
        <v>0</v>
      </c>
      <c r="AA56" s="65">
        <f t="shared" si="73"/>
        <v>0</v>
      </c>
      <c r="AB56" s="65">
        <f t="shared" si="73"/>
        <v>0</v>
      </c>
      <c r="AC56" s="65">
        <f t="shared" si="73"/>
        <v>0</v>
      </c>
      <c r="AD56" s="65">
        <f t="shared" si="73"/>
        <v>0</v>
      </c>
      <c r="AE56" s="65">
        <f t="shared" si="73"/>
        <v>0</v>
      </c>
      <c r="AF56" s="65">
        <f t="shared" si="73"/>
        <v>0</v>
      </c>
      <c r="AG56" s="65">
        <f t="shared" si="73"/>
        <v>0</v>
      </c>
      <c r="AH56" s="65">
        <f t="shared" si="73"/>
        <v>0</v>
      </c>
      <c r="AI56" s="91"/>
      <c r="AM56" s="91"/>
      <c r="AN56" s="91"/>
      <c r="AP56" s="91"/>
      <c r="AQ56" s="91"/>
      <c r="AR56" s="66"/>
    </row>
    <row r="57" spans="1:47" s="168" customFormat="1" ht="15" customHeight="1" x14ac:dyDescent="0.25">
      <c r="A57" s="163" t="s">
        <v>169</v>
      </c>
      <c r="B57" s="163" t="s">
        <v>170</v>
      </c>
      <c r="C57" s="163" t="s">
        <v>147</v>
      </c>
      <c r="D57" s="166" t="s">
        <v>142</v>
      </c>
      <c r="E57" s="166"/>
      <c r="F57" s="180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7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56"/>
      <c r="AK57" s="185">
        <v>42979</v>
      </c>
      <c r="AL57" s="158">
        <v>42992</v>
      </c>
      <c r="AM57" s="163"/>
      <c r="AN57" s="163"/>
      <c r="AO57" s="162" t="s">
        <v>171</v>
      </c>
      <c r="AP57" s="163"/>
      <c r="AQ57" s="179"/>
      <c r="AR57" s="170"/>
    </row>
    <row r="58" spans="1:47" s="168" customFormat="1" ht="15" customHeight="1" x14ac:dyDescent="0.25">
      <c r="A58" s="163"/>
      <c r="B58" s="163"/>
      <c r="C58" s="163" t="s">
        <v>429</v>
      </c>
      <c r="D58" s="166"/>
      <c r="E58" s="166"/>
      <c r="F58" s="180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7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56"/>
      <c r="AK58" s="185">
        <v>42993</v>
      </c>
      <c r="AL58" s="158">
        <v>43013</v>
      </c>
      <c r="AM58" s="163"/>
      <c r="AN58" s="163"/>
      <c r="AO58" s="162"/>
      <c r="AP58" s="163"/>
      <c r="AQ58" s="179"/>
      <c r="AR58" s="170"/>
    </row>
    <row r="59" spans="1:47" s="168" customFormat="1" ht="15" customHeight="1" x14ac:dyDescent="0.25">
      <c r="A59" s="163"/>
      <c r="B59" s="163"/>
      <c r="C59" s="163" t="s">
        <v>272</v>
      </c>
      <c r="D59" s="166"/>
      <c r="E59" s="166"/>
      <c r="F59" s="180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7"/>
      <c r="R59" s="166"/>
      <c r="S59" s="166" t="s">
        <v>142</v>
      </c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56"/>
      <c r="AK59" s="185">
        <v>43014</v>
      </c>
      <c r="AM59" s="163"/>
      <c r="AN59" s="163"/>
      <c r="AO59" s="162"/>
      <c r="AP59" s="163"/>
      <c r="AQ59" s="179"/>
      <c r="AR59" s="170"/>
    </row>
    <row r="60" spans="1:47" ht="15" customHeight="1" x14ac:dyDescent="0.25">
      <c r="A60" s="86" t="s">
        <v>176</v>
      </c>
      <c r="B60" s="86" t="s">
        <v>177</v>
      </c>
      <c r="C60" s="86" t="s">
        <v>178</v>
      </c>
      <c r="D60" s="65"/>
      <c r="E60" s="65" t="s">
        <v>142</v>
      </c>
      <c r="F60" s="93"/>
      <c r="G60" s="65" t="s">
        <v>142</v>
      </c>
      <c r="L60" s="65" t="s">
        <v>142</v>
      </c>
      <c r="AK60" s="183">
        <v>42844</v>
      </c>
      <c r="AM60" s="86"/>
      <c r="AN60" s="86"/>
      <c r="AO60" s="148">
        <v>99062841590</v>
      </c>
      <c r="AP60" s="86"/>
      <c r="AQ60" s="72"/>
      <c r="AR60" s="66"/>
    </row>
    <row r="61" spans="1:47" s="168" customFormat="1" ht="15" customHeight="1" x14ac:dyDescent="0.25">
      <c r="A61" s="163" t="s">
        <v>457</v>
      </c>
      <c r="B61" s="163" t="s">
        <v>168</v>
      </c>
      <c r="C61" s="163" t="s">
        <v>147</v>
      </c>
      <c r="D61" s="166" t="s">
        <v>142</v>
      </c>
      <c r="E61" s="166"/>
      <c r="F61" s="180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7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56"/>
      <c r="AK61" s="185">
        <v>43017</v>
      </c>
      <c r="AL61" s="158">
        <v>43031</v>
      </c>
      <c r="AM61" s="163"/>
      <c r="AN61" s="163"/>
      <c r="AO61" s="162">
        <v>99060232587</v>
      </c>
      <c r="AP61" s="163"/>
      <c r="AQ61" s="179"/>
      <c r="AR61" s="170"/>
    </row>
    <row r="62" spans="1:47" s="168" customFormat="1" ht="15" customHeight="1" x14ac:dyDescent="0.25">
      <c r="A62" s="163"/>
      <c r="B62" s="163"/>
      <c r="C62" s="163" t="s">
        <v>181</v>
      </c>
      <c r="D62" s="166"/>
      <c r="E62" s="166"/>
      <c r="F62" s="180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7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 t="s">
        <v>142</v>
      </c>
      <c r="AH62" s="166"/>
      <c r="AI62" s="156"/>
      <c r="AK62" s="185">
        <v>43032</v>
      </c>
      <c r="AM62" s="163"/>
      <c r="AN62" s="163"/>
      <c r="AO62" s="162"/>
      <c r="AP62" s="163"/>
      <c r="AQ62" s="179"/>
      <c r="AR62" s="170"/>
    </row>
    <row r="63" spans="1:47" ht="15" customHeight="1" x14ac:dyDescent="0.25">
      <c r="A63" s="86" t="s">
        <v>195</v>
      </c>
      <c r="B63" s="86" t="s">
        <v>196</v>
      </c>
      <c r="C63" s="86" t="s">
        <v>197</v>
      </c>
      <c r="D63" s="65"/>
      <c r="E63" s="65" t="s">
        <v>142</v>
      </c>
      <c r="F63" s="93"/>
      <c r="G63" s="65"/>
      <c r="S63" s="65" t="s">
        <v>142</v>
      </c>
      <c r="AK63" s="183">
        <v>42985</v>
      </c>
      <c r="AM63" s="86"/>
      <c r="AN63" s="86"/>
      <c r="AO63" s="148">
        <v>98082034901</v>
      </c>
      <c r="AP63" s="86"/>
      <c r="AQ63" s="72"/>
      <c r="AR63" s="66"/>
    </row>
    <row r="64" spans="1:47" ht="15" customHeight="1" x14ac:dyDescent="0.25">
      <c r="A64" s="86" t="s">
        <v>241</v>
      </c>
      <c r="B64" s="86" t="s">
        <v>244</v>
      </c>
      <c r="C64" s="86" t="s">
        <v>178</v>
      </c>
      <c r="D64" s="65"/>
      <c r="E64" s="65" t="s">
        <v>142</v>
      </c>
      <c r="F64" s="93"/>
      <c r="G64" s="65"/>
      <c r="L64" s="65" t="s">
        <v>142</v>
      </c>
      <c r="AK64" s="183">
        <v>41893</v>
      </c>
      <c r="AM64" s="86"/>
      <c r="AN64" s="86"/>
      <c r="AO64" s="148">
        <v>98110326732</v>
      </c>
      <c r="AP64" s="86"/>
      <c r="AQ64" s="72"/>
      <c r="AR64" s="66"/>
    </row>
    <row r="65" spans="1:44" s="168" customFormat="1" ht="15" customHeight="1" x14ac:dyDescent="0.25">
      <c r="A65" s="163" t="s">
        <v>250</v>
      </c>
      <c r="B65" s="163" t="s">
        <v>251</v>
      </c>
      <c r="C65" s="163" t="s">
        <v>181</v>
      </c>
      <c r="D65" s="166" t="s">
        <v>142</v>
      </c>
      <c r="E65" s="166"/>
      <c r="F65" s="180"/>
      <c r="G65" s="195" t="s">
        <v>142</v>
      </c>
      <c r="H65" s="166"/>
      <c r="I65" s="166"/>
      <c r="J65" s="166"/>
      <c r="K65" s="166"/>
      <c r="L65" s="166"/>
      <c r="M65" s="166"/>
      <c r="N65" s="166"/>
      <c r="O65" s="166"/>
      <c r="P65" s="166"/>
      <c r="Q65" s="167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56"/>
      <c r="AK65" s="185">
        <v>42979</v>
      </c>
      <c r="AL65" s="158">
        <v>43032</v>
      </c>
      <c r="AM65" s="179"/>
      <c r="AN65" s="179"/>
      <c r="AO65" s="162">
        <v>99042925908</v>
      </c>
      <c r="AP65" s="179"/>
      <c r="AQ65" s="179"/>
      <c r="AR65" s="170"/>
    </row>
    <row r="66" spans="1:44" s="168" customFormat="1" ht="15" customHeight="1" x14ac:dyDescent="0.25">
      <c r="A66" s="163"/>
      <c r="B66" s="163"/>
      <c r="C66" s="163" t="s">
        <v>178</v>
      </c>
      <c r="D66" s="166"/>
      <c r="E66" s="166"/>
      <c r="F66" s="180"/>
      <c r="G66" s="195"/>
      <c r="H66" s="166"/>
      <c r="I66" s="166"/>
      <c r="J66" s="166"/>
      <c r="K66" s="166"/>
      <c r="L66" s="166" t="s">
        <v>142</v>
      </c>
      <c r="M66" s="166"/>
      <c r="N66" s="166"/>
      <c r="O66" s="166"/>
      <c r="P66" s="166"/>
      <c r="Q66" s="167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56"/>
      <c r="AK66" s="185">
        <v>43033</v>
      </c>
      <c r="AM66" s="179"/>
      <c r="AN66" s="179"/>
      <c r="AO66" s="162"/>
      <c r="AP66" s="179"/>
      <c r="AQ66" s="179"/>
      <c r="AR66" s="170"/>
    </row>
    <row r="67" spans="1:44" ht="15" customHeight="1" x14ac:dyDescent="0.25">
      <c r="A67" s="72"/>
      <c r="B67" s="72"/>
      <c r="C67" s="72"/>
      <c r="D67" s="65"/>
      <c r="E67" s="65"/>
      <c r="F67" s="93"/>
      <c r="G67" s="65"/>
      <c r="AM67" s="72"/>
      <c r="AN67" s="72"/>
      <c r="AP67" s="72"/>
      <c r="AQ67" s="72"/>
      <c r="AR67" s="66"/>
    </row>
    <row r="68" spans="1:44" ht="15" customHeight="1" x14ac:dyDescent="0.25">
      <c r="A68" s="95" t="s">
        <v>44</v>
      </c>
      <c r="B68" s="72"/>
      <c r="C68" s="72"/>
      <c r="D68" s="65">
        <f>COUNTA(D57:D67)</f>
        <v>3</v>
      </c>
      <c r="E68" s="65">
        <f>COUNTA(E57:E67)</f>
        <v>3</v>
      </c>
      <c r="F68" s="93">
        <f>SUM(D68:E68)</f>
        <v>6</v>
      </c>
      <c r="G68" s="65">
        <f t="shared" ref="G68:P68" si="74">COUNTA(G57:G67)</f>
        <v>2</v>
      </c>
      <c r="H68" s="65">
        <f t="shared" si="74"/>
        <v>0</v>
      </c>
      <c r="I68" s="65">
        <f t="shared" si="74"/>
        <v>0</v>
      </c>
      <c r="J68" s="65">
        <f t="shared" si="74"/>
        <v>0</v>
      </c>
      <c r="K68" s="65">
        <f t="shared" si="74"/>
        <v>0</v>
      </c>
      <c r="L68" s="65">
        <f t="shared" si="74"/>
        <v>3</v>
      </c>
      <c r="M68" s="65">
        <f t="shared" si="74"/>
        <v>0</v>
      </c>
      <c r="N68" s="65">
        <f t="shared" si="74"/>
        <v>0</v>
      </c>
      <c r="O68" s="65">
        <f t="shared" si="74"/>
        <v>0</v>
      </c>
      <c r="P68" s="65">
        <f t="shared" si="74"/>
        <v>0</v>
      </c>
      <c r="Q68" s="71">
        <f>SUM(H67:P68)</f>
        <v>3</v>
      </c>
      <c r="R68" s="65">
        <f t="shared" ref="R68:AJ68" si="75">COUNTA(R57:R67)</f>
        <v>0</v>
      </c>
      <c r="S68" s="65">
        <f t="shared" si="75"/>
        <v>2</v>
      </c>
      <c r="T68" s="65">
        <f t="shared" si="75"/>
        <v>0</v>
      </c>
      <c r="U68" s="65">
        <f t="shared" si="75"/>
        <v>0</v>
      </c>
      <c r="V68" s="65">
        <f t="shared" si="75"/>
        <v>0</v>
      </c>
      <c r="W68" s="65">
        <f t="shared" si="75"/>
        <v>0</v>
      </c>
      <c r="X68" s="65">
        <f t="shared" si="75"/>
        <v>0</v>
      </c>
      <c r="Y68" s="65">
        <f t="shared" si="75"/>
        <v>0</v>
      </c>
      <c r="Z68" s="65">
        <f t="shared" si="75"/>
        <v>0</v>
      </c>
      <c r="AA68" s="65">
        <f t="shared" si="75"/>
        <v>0</v>
      </c>
      <c r="AB68" s="65">
        <f t="shared" si="75"/>
        <v>0</v>
      </c>
      <c r="AC68" s="65">
        <f t="shared" si="75"/>
        <v>0</v>
      </c>
      <c r="AD68" s="65">
        <f t="shared" si="75"/>
        <v>0</v>
      </c>
      <c r="AE68" s="65">
        <f t="shared" si="75"/>
        <v>0</v>
      </c>
      <c r="AF68" s="65">
        <f t="shared" si="75"/>
        <v>0</v>
      </c>
      <c r="AG68" s="65">
        <f t="shared" si="75"/>
        <v>1</v>
      </c>
      <c r="AH68" s="65">
        <f t="shared" si="75"/>
        <v>0</v>
      </c>
      <c r="AI68" s="65">
        <f t="shared" si="75"/>
        <v>0</v>
      </c>
      <c r="AJ68" s="65">
        <f t="shared" si="75"/>
        <v>0</v>
      </c>
      <c r="AM68" s="95"/>
      <c r="AN68" s="72"/>
      <c r="AP68" s="72"/>
      <c r="AQ68" s="72"/>
      <c r="AR68" s="66"/>
    </row>
    <row r="69" spans="1:44" ht="15" hidden="1" customHeight="1" x14ac:dyDescent="0.25">
      <c r="A69" s="95"/>
      <c r="B69" s="72"/>
      <c r="C69" s="72"/>
      <c r="D69" s="65"/>
      <c r="E69" s="65"/>
      <c r="F69" s="93"/>
      <c r="G69" s="65"/>
      <c r="AM69" s="95"/>
      <c r="AN69" s="72"/>
      <c r="AP69" s="72"/>
      <c r="AQ69" s="72"/>
      <c r="AR69" s="66"/>
    </row>
    <row r="70" spans="1:44" ht="15" customHeight="1" x14ac:dyDescent="0.25">
      <c r="A70" s="95"/>
      <c r="B70" s="72"/>
      <c r="C70" s="72"/>
      <c r="D70" s="65"/>
      <c r="E70" s="65"/>
      <c r="F70" s="93"/>
      <c r="G70" s="65"/>
      <c r="AM70" s="95"/>
      <c r="AN70" s="72"/>
      <c r="AP70" s="72"/>
      <c r="AQ70" s="72"/>
      <c r="AR70" s="66"/>
    </row>
    <row r="71" spans="1:44" ht="15" customHeight="1" x14ac:dyDescent="0.25">
      <c r="A71" s="95" t="s">
        <v>45</v>
      </c>
      <c r="B71" s="72"/>
      <c r="C71" s="72"/>
      <c r="D71" s="65">
        <f>COUNTA(D69:D70)</f>
        <v>0</v>
      </c>
      <c r="E71" s="65">
        <f t="shared" ref="E71:AH71" si="76">COUNTA(E69:E70)</f>
        <v>0</v>
      </c>
      <c r="F71" s="93">
        <f>SUM(D71:E71)</f>
        <v>0</v>
      </c>
      <c r="G71" s="65">
        <f t="shared" ref="G71" si="77">COUNTA(G69:G70)</f>
        <v>0</v>
      </c>
      <c r="H71" s="65">
        <f t="shared" si="76"/>
        <v>0</v>
      </c>
      <c r="I71" s="65">
        <f t="shared" si="76"/>
        <v>0</v>
      </c>
      <c r="J71" s="65">
        <f t="shared" si="76"/>
        <v>0</v>
      </c>
      <c r="K71" s="65">
        <f t="shared" si="76"/>
        <v>0</v>
      </c>
      <c r="L71" s="65">
        <f t="shared" si="76"/>
        <v>0</v>
      </c>
      <c r="M71" s="65">
        <f t="shared" si="76"/>
        <v>0</v>
      </c>
      <c r="N71" s="65">
        <f t="shared" si="76"/>
        <v>0</v>
      </c>
      <c r="O71" s="65">
        <f t="shared" si="76"/>
        <v>0</v>
      </c>
      <c r="P71" s="65">
        <f t="shared" si="76"/>
        <v>0</v>
      </c>
      <c r="Q71" s="71">
        <f>SUM(H71:P71)</f>
        <v>0</v>
      </c>
      <c r="R71" s="65">
        <f t="shared" si="76"/>
        <v>0</v>
      </c>
      <c r="S71" s="65">
        <f t="shared" si="76"/>
        <v>0</v>
      </c>
      <c r="T71" s="65">
        <f t="shared" si="76"/>
        <v>0</v>
      </c>
      <c r="U71" s="65">
        <f t="shared" si="76"/>
        <v>0</v>
      </c>
      <c r="V71" s="65">
        <f t="shared" si="76"/>
        <v>0</v>
      </c>
      <c r="W71" s="65">
        <f t="shared" si="76"/>
        <v>0</v>
      </c>
      <c r="X71" s="65">
        <f t="shared" si="76"/>
        <v>0</v>
      </c>
      <c r="Y71" s="65">
        <f t="shared" si="76"/>
        <v>0</v>
      </c>
      <c r="Z71" s="65">
        <f t="shared" si="76"/>
        <v>0</v>
      </c>
      <c r="AA71" s="65">
        <f t="shared" si="76"/>
        <v>0</v>
      </c>
      <c r="AB71" s="65">
        <f t="shared" si="76"/>
        <v>0</v>
      </c>
      <c r="AC71" s="65">
        <f t="shared" si="76"/>
        <v>0</v>
      </c>
      <c r="AD71" s="65">
        <f t="shared" si="76"/>
        <v>0</v>
      </c>
      <c r="AE71" s="65">
        <f t="shared" si="76"/>
        <v>0</v>
      </c>
      <c r="AF71" s="65">
        <f t="shared" si="76"/>
        <v>0</v>
      </c>
      <c r="AG71" s="65">
        <f t="shared" si="76"/>
        <v>0</v>
      </c>
      <c r="AH71" s="65">
        <f t="shared" si="76"/>
        <v>0</v>
      </c>
      <c r="AM71" s="95"/>
      <c r="AN71" s="72"/>
      <c r="AP71" s="72"/>
      <c r="AQ71" s="72"/>
      <c r="AR71" s="66"/>
    </row>
    <row r="72" spans="1:44" ht="15" customHeight="1" x14ac:dyDescent="0.25">
      <c r="A72" s="91" t="s">
        <v>76</v>
      </c>
      <c r="B72" s="91" t="s">
        <v>108</v>
      </c>
      <c r="C72" s="72"/>
      <c r="D72" s="65">
        <f>D68+D71</f>
        <v>3</v>
      </c>
      <c r="E72" s="65">
        <f t="shared" ref="E72:AJ72" si="78">E68+E71</f>
        <v>3</v>
      </c>
      <c r="F72" s="93">
        <f t="shared" ref="F72:F92" si="79">SUM(D72:E72)</f>
        <v>6</v>
      </c>
      <c r="G72" s="65">
        <f t="shared" ref="G72" si="80">G68+G71</f>
        <v>2</v>
      </c>
      <c r="H72" s="65">
        <f t="shared" si="78"/>
        <v>0</v>
      </c>
      <c r="I72" s="65">
        <f t="shared" si="78"/>
        <v>0</v>
      </c>
      <c r="J72" s="65">
        <f t="shared" si="78"/>
        <v>0</v>
      </c>
      <c r="K72" s="65">
        <f t="shared" si="78"/>
        <v>0</v>
      </c>
      <c r="L72" s="65">
        <f t="shared" si="78"/>
        <v>3</v>
      </c>
      <c r="M72" s="65">
        <f t="shared" si="78"/>
        <v>0</v>
      </c>
      <c r="N72" s="65">
        <f t="shared" si="78"/>
        <v>0</v>
      </c>
      <c r="O72" s="65">
        <f t="shared" si="78"/>
        <v>0</v>
      </c>
      <c r="P72" s="65">
        <f t="shared" si="78"/>
        <v>0</v>
      </c>
      <c r="Q72" s="71">
        <f>SUM(H72:P72)</f>
        <v>3</v>
      </c>
      <c r="R72" s="65">
        <f t="shared" si="78"/>
        <v>0</v>
      </c>
      <c r="S72" s="65">
        <f t="shared" si="78"/>
        <v>2</v>
      </c>
      <c r="T72" s="65">
        <f t="shared" si="78"/>
        <v>0</v>
      </c>
      <c r="U72" s="65">
        <f t="shared" si="78"/>
        <v>0</v>
      </c>
      <c r="V72" s="65">
        <f t="shared" si="78"/>
        <v>0</v>
      </c>
      <c r="W72" s="65">
        <f t="shared" si="78"/>
        <v>0</v>
      </c>
      <c r="X72" s="65">
        <f t="shared" si="78"/>
        <v>0</v>
      </c>
      <c r="Y72" s="65">
        <f t="shared" si="78"/>
        <v>0</v>
      </c>
      <c r="Z72" s="65">
        <f t="shared" si="78"/>
        <v>0</v>
      </c>
      <c r="AA72" s="65">
        <f t="shared" si="78"/>
        <v>0</v>
      </c>
      <c r="AB72" s="65">
        <f t="shared" si="78"/>
        <v>0</v>
      </c>
      <c r="AC72" s="65">
        <f t="shared" si="78"/>
        <v>0</v>
      </c>
      <c r="AD72" s="65">
        <f t="shared" si="78"/>
        <v>0</v>
      </c>
      <c r="AE72" s="65">
        <f t="shared" si="78"/>
        <v>0</v>
      </c>
      <c r="AF72" s="65">
        <f t="shared" si="78"/>
        <v>0</v>
      </c>
      <c r="AG72" s="65">
        <f t="shared" si="78"/>
        <v>1</v>
      </c>
      <c r="AH72" s="65">
        <f t="shared" si="78"/>
        <v>0</v>
      </c>
      <c r="AI72" s="65">
        <f t="shared" si="78"/>
        <v>0</v>
      </c>
      <c r="AJ72" s="65">
        <f t="shared" si="78"/>
        <v>0</v>
      </c>
      <c r="AM72" s="91"/>
      <c r="AN72" s="91"/>
      <c r="AP72" s="72"/>
      <c r="AQ72" s="72"/>
      <c r="AR72" s="66"/>
    </row>
    <row r="73" spans="1:44" s="210" customFormat="1" ht="15" customHeight="1" x14ac:dyDescent="0.25">
      <c r="A73" s="217" t="s">
        <v>151</v>
      </c>
      <c r="B73" s="217" t="s">
        <v>152</v>
      </c>
      <c r="C73" s="217" t="s">
        <v>147</v>
      </c>
      <c r="D73" s="208" t="s">
        <v>142</v>
      </c>
      <c r="E73" s="221"/>
      <c r="F73" s="222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3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08"/>
      <c r="AD73" s="221"/>
      <c r="AE73" s="221"/>
      <c r="AF73" s="221"/>
      <c r="AG73" s="221"/>
      <c r="AH73" s="221"/>
      <c r="AK73" s="212">
        <v>42979</v>
      </c>
      <c r="AL73" s="224">
        <v>42992</v>
      </c>
      <c r="AM73" s="217"/>
      <c r="AN73" s="217"/>
      <c r="AO73" s="210">
        <v>99013160170</v>
      </c>
      <c r="AP73" s="217"/>
      <c r="AQ73" s="217"/>
    </row>
    <row r="74" spans="1:44" s="210" customFormat="1" ht="15" customHeight="1" x14ac:dyDescent="0.25">
      <c r="A74" s="217"/>
      <c r="B74" s="217"/>
      <c r="C74" s="217" t="s">
        <v>181</v>
      </c>
      <c r="D74" s="208"/>
      <c r="E74" s="221"/>
      <c r="F74" s="222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3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08"/>
      <c r="AD74" s="221"/>
      <c r="AE74" s="221"/>
      <c r="AF74" s="221"/>
      <c r="AG74" s="221"/>
      <c r="AH74" s="221"/>
      <c r="AK74" s="212">
        <v>42993</v>
      </c>
      <c r="AL74" s="224">
        <v>43060</v>
      </c>
      <c r="AM74" s="217"/>
      <c r="AN74" s="217"/>
      <c r="AP74" s="217"/>
      <c r="AQ74" s="217"/>
    </row>
    <row r="75" spans="1:44" s="210" customFormat="1" ht="15" customHeight="1" x14ac:dyDescent="0.25">
      <c r="A75" s="217"/>
      <c r="B75" s="217"/>
      <c r="C75" s="217" t="s">
        <v>510</v>
      </c>
      <c r="D75" s="208"/>
      <c r="E75" s="221"/>
      <c r="F75" s="222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3"/>
      <c r="R75" s="221"/>
      <c r="S75" s="221"/>
      <c r="T75" s="221"/>
      <c r="U75" s="221"/>
      <c r="V75" s="221"/>
      <c r="W75" s="221"/>
      <c r="X75" s="221"/>
      <c r="Y75" s="208" t="s">
        <v>142</v>
      </c>
      <c r="Z75" s="221"/>
      <c r="AA75" s="221"/>
      <c r="AB75" s="221"/>
      <c r="AC75" s="208"/>
      <c r="AD75" s="221"/>
      <c r="AE75" s="221"/>
      <c r="AF75" s="221"/>
      <c r="AG75" s="221"/>
      <c r="AH75" s="221"/>
      <c r="AK75" s="212">
        <v>43061</v>
      </c>
      <c r="AM75" s="217"/>
      <c r="AN75" s="217"/>
      <c r="AP75" s="217"/>
      <c r="AQ75" s="217"/>
    </row>
    <row r="76" spans="1:44" s="156" customFormat="1" ht="15" customHeight="1" x14ac:dyDescent="0.25">
      <c r="A76" s="163" t="s">
        <v>210</v>
      </c>
      <c r="B76" s="163" t="s">
        <v>211</v>
      </c>
      <c r="C76" s="163" t="s">
        <v>181</v>
      </c>
      <c r="D76" s="166"/>
      <c r="E76" s="166" t="s">
        <v>142</v>
      </c>
      <c r="F76" s="175"/>
      <c r="G76" s="166"/>
      <c r="H76" s="176"/>
      <c r="I76" s="176"/>
      <c r="J76" s="166"/>
      <c r="K76" s="176"/>
      <c r="L76" s="176"/>
      <c r="M76" s="176"/>
      <c r="N76" s="176"/>
      <c r="O76" s="176"/>
      <c r="P76" s="176"/>
      <c r="Q76" s="177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66"/>
      <c r="AD76" s="176"/>
      <c r="AE76" s="176"/>
      <c r="AF76" s="176"/>
      <c r="AG76" s="166"/>
      <c r="AH76" s="176"/>
      <c r="AK76" s="185">
        <v>42979</v>
      </c>
      <c r="AL76" s="178">
        <v>42998</v>
      </c>
      <c r="AM76" s="163"/>
      <c r="AN76" s="163"/>
      <c r="AO76" s="156">
        <v>98060226529</v>
      </c>
      <c r="AP76" s="163"/>
      <c r="AQ76" s="163"/>
    </row>
    <row r="77" spans="1:44" s="156" customFormat="1" ht="15" customHeight="1" x14ac:dyDescent="0.25">
      <c r="A77" s="163"/>
      <c r="B77" s="163"/>
      <c r="C77" s="163" t="s">
        <v>434</v>
      </c>
      <c r="D77" s="166"/>
      <c r="E77" s="166"/>
      <c r="F77" s="175"/>
      <c r="G77" s="166"/>
      <c r="H77" s="176"/>
      <c r="I77" s="176"/>
      <c r="J77" s="166"/>
      <c r="K77" s="176"/>
      <c r="L77" s="176"/>
      <c r="M77" s="176"/>
      <c r="N77" s="176"/>
      <c r="O77" s="176"/>
      <c r="P77" s="176"/>
      <c r="Q77" s="177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66" t="s">
        <v>142</v>
      </c>
      <c r="AC77" s="166"/>
      <c r="AD77" s="176"/>
      <c r="AE77" s="176"/>
      <c r="AF77" s="176"/>
      <c r="AG77" s="166"/>
      <c r="AH77" s="176"/>
      <c r="AK77" s="185">
        <v>42999</v>
      </c>
      <c r="AM77" s="163"/>
      <c r="AN77" s="163"/>
      <c r="AP77" s="163"/>
      <c r="AQ77" s="163"/>
    </row>
    <row r="78" spans="1:44" s="156" customFormat="1" ht="15" customHeight="1" x14ac:dyDescent="0.25">
      <c r="A78" s="201" t="s">
        <v>239</v>
      </c>
      <c r="B78" s="201" t="s">
        <v>454</v>
      </c>
      <c r="C78" s="163" t="s">
        <v>147</v>
      </c>
      <c r="D78" s="166"/>
      <c r="E78" s="166" t="s">
        <v>142</v>
      </c>
      <c r="F78" s="175"/>
      <c r="G78" s="166"/>
      <c r="H78" s="176"/>
      <c r="I78" s="176"/>
      <c r="J78" s="166"/>
      <c r="K78" s="176"/>
      <c r="L78" s="176"/>
      <c r="M78" s="176"/>
      <c r="N78" s="176"/>
      <c r="O78" s="176"/>
      <c r="P78" s="176"/>
      <c r="Q78" s="177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66"/>
      <c r="AC78" s="166"/>
      <c r="AD78" s="176"/>
      <c r="AE78" s="176"/>
      <c r="AF78" s="176"/>
      <c r="AG78" s="166"/>
      <c r="AH78" s="176"/>
      <c r="AK78" s="185">
        <v>43010</v>
      </c>
      <c r="AL78" s="178">
        <v>43024</v>
      </c>
      <c r="AM78" s="163"/>
      <c r="AN78" s="163"/>
      <c r="AO78" s="156">
        <v>96103144730</v>
      </c>
      <c r="AP78" s="163"/>
      <c r="AQ78" s="163"/>
    </row>
    <row r="79" spans="1:44" s="156" customFormat="1" ht="15" customHeight="1" x14ac:dyDescent="0.25">
      <c r="A79" s="163"/>
      <c r="B79" s="163"/>
      <c r="C79" s="163" t="s">
        <v>181</v>
      </c>
      <c r="D79" s="166"/>
      <c r="E79" s="166"/>
      <c r="F79" s="175"/>
      <c r="G79" s="166"/>
      <c r="H79" s="176"/>
      <c r="I79" s="176"/>
      <c r="J79" s="166"/>
      <c r="K79" s="176"/>
      <c r="L79" s="176"/>
      <c r="M79" s="176"/>
      <c r="N79" s="176"/>
      <c r="O79" s="176"/>
      <c r="P79" s="176"/>
      <c r="Q79" s="177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66"/>
      <c r="AC79" s="166"/>
      <c r="AD79" s="176"/>
      <c r="AE79" s="176"/>
      <c r="AF79" s="176"/>
      <c r="AG79" s="166" t="s">
        <v>142</v>
      </c>
      <c r="AH79" s="176"/>
      <c r="AK79" s="185">
        <v>43025</v>
      </c>
      <c r="AM79" s="163"/>
      <c r="AN79" s="163"/>
      <c r="AP79" s="163"/>
      <c r="AQ79" s="163"/>
    </row>
    <row r="80" spans="1:44" s="156" customFormat="1" ht="15" customHeight="1" x14ac:dyDescent="0.25">
      <c r="A80" s="163" t="s">
        <v>232</v>
      </c>
      <c r="B80" s="163" t="s">
        <v>231</v>
      </c>
      <c r="C80" s="163" t="s">
        <v>230</v>
      </c>
      <c r="D80" s="176"/>
      <c r="E80" s="166" t="s">
        <v>142</v>
      </c>
      <c r="F80" s="175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7"/>
      <c r="R80" s="166" t="s">
        <v>142</v>
      </c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K80" s="185">
        <v>42979</v>
      </c>
      <c r="AM80" s="163"/>
      <c r="AN80" s="163"/>
      <c r="AO80" s="156">
        <v>96031925746</v>
      </c>
      <c r="AP80" s="163"/>
      <c r="AQ80" s="163"/>
    </row>
    <row r="81" spans="1:44" s="156" customFormat="1" ht="15" customHeight="1" x14ac:dyDescent="0.25">
      <c r="A81" s="201" t="s">
        <v>386</v>
      </c>
      <c r="B81" s="201" t="s">
        <v>387</v>
      </c>
      <c r="C81" s="163" t="s">
        <v>181</v>
      </c>
      <c r="D81" s="176"/>
      <c r="E81" s="166" t="s">
        <v>142</v>
      </c>
      <c r="F81" s="175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7"/>
      <c r="R81" s="16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66" t="s">
        <v>142</v>
      </c>
      <c r="AH81" s="176"/>
      <c r="AK81" s="185">
        <v>42979</v>
      </c>
      <c r="AM81" s="163"/>
      <c r="AN81" s="163"/>
      <c r="AO81" s="163">
        <v>99041143779</v>
      </c>
      <c r="AP81" s="163"/>
      <c r="AQ81" s="163"/>
    </row>
    <row r="82" spans="1:44" s="156" customFormat="1" ht="15" customHeight="1" x14ac:dyDescent="0.25">
      <c r="A82" s="163" t="s">
        <v>460</v>
      </c>
      <c r="B82" s="163" t="s">
        <v>459</v>
      </c>
      <c r="C82" s="163" t="s">
        <v>147</v>
      </c>
      <c r="D82" s="166" t="s">
        <v>142</v>
      </c>
      <c r="E82" s="166"/>
      <c r="F82" s="175"/>
      <c r="G82" s="166"/>
      <c r="H82" s="176"/>
      <c r="I82" s="166"/>
      <c r="J82" s="166"/>
      <c r="K82" s="176"/>
      <c r="L82" s="176"/>
      <c r="M82" s="176"/>
      <c r="N82" s="176"/>
      <c r="O82" s="176"/>
      <c r="P82" s="176"/>
      <c r="Q82" s="177"/>
      <c r="R82" s="16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66"/>
      <c r="AD82" s="176"/>
      <c r="AE82" s="176"/>
      <c r="AF82" s="176"/>
      <c r="AG82" s="166"/>
      <c r="AH82" s="176"/>
      <c r="AK82" s="185">
        <v>43017</v>
      </c>
      <c r="AL82" s="178">
        <v>43024</v>
      </c>
      <c r="AM82" s="163"/>
      <c r="AN82" s="163"/>
      <c r="AO82" s="156">
        <v>99072066191</v>
      </c>
      <c r="AP82" s="163"/>
      <c r="AQ82" s="163"/>
    </row>
    <row r="83" spans="1:44" s="156" customFormat="1" ht="15" customHeight="1" x14ac:dyDescent="0.25">
      <c r="A83" s="163"/>
      <c r="B83" s="163"/>
      <c r="C83" s="163" t="s">
        <v>476</v>
      </c>
      <c r="D83" s="166"/>
      <c r="E83" s="166"/>
      <c r="F83" s="175"/>
      <c r="G83" s="166"/>
      <c r="H83" s="176"/>
      <c r="I83" s="166"/>
      <c r="J83" s="166"/>
      <c r="K83" s="176"/>
      <c r="L83" s="176"/>
      <c r="M83" s="176"/>
      <c r="N83" s="176"/>
      <c r="O83" s="176"/>
      <c r="P83" s="176"/>
      <c r="Q83" s="177"/>
      <c r="R83" s="166"/>
      <c r="S83" s="176"/>
      <c r="T83" s="176"/>
      <c r="U83" s="176"/>
      <c r="V83" s="176"/>
      <c r="W83" s="176"/>
      <c r="X83" s="176"/>
      <c r="Y83" s="166" t="s">
        <v>142</v>
      </c>
      <c r="Z83" s="176"/>
      <c r="AA83" s="176"/>
      <c r="AB83" s="176"/>
      <c r="AC83" s="166"/>
      <c r="AD83" s="176"/>
      <c r="AE83" s="176"/>
      <c r="AF83" s="176"/>
      <c r="AG83" s="166"/>
      <c r="AH83" s="176"/>
      <c r="AK83" s="185">
        <v>43025</v>
      </c>
      <c r="AM83" s="163"/>
      <c r="AN83" s="163"/>
      <c r="AP83" s="163"/>
      <c r="AQ83" s="163"/>
    </row>
    <row r="84" spans="1:44" s="156" customFormat="1" ht="15" customHeight="1" x14ac:dyDescent="0.25">
      <c r="A84" s="163" t="s">
        <v>501</v>
      </c>
      <c r="B84" s="163" t="s">
        <v>502</v>
      </c>
      <c r="C84" s="163" t="s">
        <v>147</v>
      </c>
      <c r="D84" s="166" t="s">
        <v>142</v>
      </c>
      <c r="E84" s="166"/>
      <c r="F84" s="175"/>
      <c r="G84" s="166"/>
      <c r="H84" s="176"/>
      <c r="I84" s="166"/>
      <c r="J84" s="166"/>
      <c r="K84" s="176"/>
      <c r="L84" s="176"/>
      <c r="M84" s="176"/>
      <c r="N84" s="176"/>
      <c r="O84" s="176"/>
      <c r="P84" s="176"/>
      <c r="Q84" s="177"/>
      <c r="R84" s="166"/>
      <c r="S84" s="176"/>
      <c r="T84" s="176"/>
      <c r="U84" s="176"/>
      <c r="V84" s="176"/>
      <c r="W84" s="176"/>
      <c r="X84" s="176"/>
      <c r="Y84" s="166"/>
      <c r="Z84" s="176"/>
      <c r="AA84" s="176"/>
      <c r="AB84" s="176"/>
      <c r="AC84" s="166" t="s">
        <v>142</v>
      </c>
      <c r="AD84" s="176"/>
      <c r="AE84" s="176"/>
      <c r="AF84" s="176"/>
      <c r="AG84" s="166"/>
      <c r="AH84" s="176"/>
      <c r="AK84" s="185">
        <v>43049</v>
      </c>
      <c r="AM84" s="163"/>
      <c r="AN84" s="163"/>
      <c r="AO84" s="156">
        <v>99011933913</v>
      </c>
      <c r="AP84" s="163"/>
      <c r="AQ84" s="163"/>
    </row>
    <row r="85" spans="1:44" s="82" customFormat="1" ht="15" customHeight="1" x14ac:dyDescent="0.25">
      <c r="A85" s="86" t="s">
        <v>405</v>
      </c>
      <c r="B85" s="86" t="s">
        <v>359</v>
      </c>
      <c r="C85" s="86" t="s">
        <v>147</v>
      </c>
      <c r="D85" s="65" t="s">
        <v>142</v>
      </c>
      <c r="E85" s="65"/>
      <c r="F85" s="153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154"/>
      <c r="R85" s="65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65" t="s">
        <v>142</v>
      </c>
      <c r="AD85" s="91"/>
      <c r="AE85" s="91"/>
      <c r="AF85" s="91"/>
      <c r="AG85" s="65"/>
      <c r="AH85" s="91"/>
      <c r="AK85" s="183">
        <v>42985</v>
      </c>
      <c r="AM85" s="86"/>
      <c r="AN85" s="86"/>
      <c r="AO85" s="82">
        <v>98063074963</v>
      </c>
      <c r="AP85" s="86"/>
      <c r="AQ85" s="86"/>
    </row>
    <row r="86" spans="1:44" s="156" customFormat="1" ht="15" customHeight="1" x14ac:dyDescent="0.25">
      <c r="A86" s="201" t="s">
        <v>252</v>
      </c>
      <c r="B86" s="201" t="s">
        <v>253</v>
      </c>
      <c r="C86" s="163" t="s">
        <v>203</v>
      </c>
      <c r="D86" s="166" t="s">
        <v>142</v>
      </c>
      <c r="E86" s="166"/>
      <c r="F86" s="175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7"/>
      <c r="R86" s="16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66"/>
      <c r="AE86" s="176"/>
      <c r="AF86" s="176"/>
      <c r="AG86" s="166"/>
      <c r="AH86" s="176"/>
      <c r="AK86" s="185">
        <v>42979</v>
      </c>
      <c r="AL86" s="178">
        <v>43023</v>
      </c>
      <c r="AM86" s="163"/>
      <c r="AN86" s="163"/>
      <c r="AO86" s="156">
        <v>99090444129</v>
      </c>
      <c r="AP86" s="163"/>
      <c r="AQ86" s="163"/>
    </row>
    <row r="87" spans="1:44" s="156" customFormat="1" ht="15" customHeight="1" x14ac:dyDescent="0.25">
      <c r="A87" s="163"/>
      <c r="B87" s="163"/>
      <c r="C87" s="163" t="s">
        <v>181</v>
      </c>
      <c r="D87" s="166"/>
      <c r="E87" s="166"/>
      <c r="F87" s="175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7"/>
      <c r="R87" s="166"/>
      <c r="S87" s="176"/>
      <c r="T87" s="176"/>
      <c r="U87" s="176"/>
      <c r="V87" s="176"/>
      <c r="W87" s="176"/>
      <c r="X87" s="176"/>
      <c r="Y87" s="176"/>
      <c r="Z87" s="176"/>
      <c r="AA87" s="176"/>
      <c r="AB87" s="176"/>
      <c r="AC87" s="176"/>
      <c r="AD87" s="166"/>
      <c r="AE87" s="176"/>
      <c r="AF87" s="176"/>
      <c r="AG87" s="166" t="s">
        <v>142</v>
      </c>
      <c r="AH87" s="166"/>
      <c r="AK87" s="185">
        <v>43024</v>
      </c>
      <c r="AL87" s="178"/>
      <c r="AM87" s="163"/>
      <c r="AN87" s="163"/>
      <c r="AP87" s="163"/>
      <c r="AQ87" s="163"/>
    </row>
    <row r="88" spans="1:44" s="156" customFormat="1" ht="15" customHeight="1" x14ac:dyDescent="0.25">
      <c r="A88" s="201" t="s">
        <v>427</v>
      </c>
      <c r="B88" s="201" t="s">
        <v>428</v>
      </c>
      <c r="C88" s="163" t="s">
        <v>181</v>
      </c>
      <c r="D88" s="166"/>
      <c r="E88" s="166" t="s">
        <v>142</v>
      </c>
      <c r="F88" s="175"/>
      <c r="G88" s="166" t="s">
        <v>142</v>
      </c>
      <c r="H88" s="176"/>
      <c r="I88" s="176"/>
      <c r="J88" s="176"/>
      <c r="K88" s="176"/>
      <c r="L88" s="176"/>
      <c r="M88" s="176"/>
      <c r="N88" s="176"/>
      <c r="O88" s="176"/>
      <c r="P88" s="176"/>
      <c r="Q88" s="177"/>
      <c r="R88" s="16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66"/>
      <c r="AE88" s="176"/>
      <c r="AF88" s="176"/>
      <c r="AG88" s="166" t="s">
        <v>142</v>
      </c>
      <c r="AH88" s="176"/>
      <c r="AK88" s="185">
        <v>42992</v>
      </c>
      <c r="AL88" s="178"/>
      <c r="AM88" s="163"/>
      <c r="AN88" s="163"/>
      <c r="AO88" s="156">
        <v>98062328756</v>
      </c>
      <c r="AP88" s="163"/>
      <c r="AQ88" s="163"/>
    </row>
    <row r="89" spans="1:44" s="82" customFormat="1" ht="15" customHeight="1" x14ac:dyDescent="0.25">
      <c r="A89" s="201" t="s">
        <v>245</v>
      </c>
      <c r="B89" s="201" t="s">
        <v>246</v>
      </c>
      <c r="C89" s="86" t="s">
        <v>181</v>
      </c>
      <c r="D89" s="91"/>
      <c r="E89" s="65" t="s">
        <v>142</v>
      </c>
      <c r="F89" s="153"/>
      <c r="G89" s="65" t="s">
        <v>142</v>
      </c>
      <c r="H89" s="91"/>
      <c r="I89" s="91"/>
      <c r="J89" s="91"/>
      <c r="K89" s="91"/>
      <c r="L89" s="91"/>
      <c r="M89" s="91"/>
      <c r="N89" s="91"/>
      <c r="O89" s="91"/>
      <c r="P89" s="91"/>
      <c r="Q89" s="154"/>
      <c r="R89" s="65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65" t="s">
        <v>142</v>
      </c>
      <c r="AH89" s="91"/>
      <c r="AK89" s="183">
        <v>42752</v>
      </c>
      <c r="AM89" s="86"/>
      <c r="AN89" s="86"/>
      <c r="AO89" s="82">
        <v>98053023981</v>
      </c>
      <c r="AP89" s="86"/>
      <c r="AQ89" s="86"/>
    </row>
    <row r="90" spans="1:44" s="82" customFormat="1" ht="15" customHeight="1" x14ac:dyDescent="0.25">
      <c r="A90" s="86" t="s">
        <v>254</v>
      </c>
      <c r="B90" s="86" t="s">
        <v>255</v>
      </c>
      <c r="C90" s="86" t="s">
        <v>256</v>
      </c>
      <c r="D90" s="65" t="s">
        <v>142</v>
      </c>
      <c r="E90" s="65"/>
      <c r="F90" s="93"/>
      <c r="G90" s="65" t="s">
        <v>142</v>
      </c>
      <c r="H90" s="65"/>
      <c r="I90" s="65" t="s">
        <v>142</v>
      </c>
      <c r="J90" s="65"/>
      <c r="K90" s="65"/>
      <c r="L90" s="65"/>
      <c r="M90" s="65"/>
      <c r="N90" s="65"/>
      <c r="O90" s="65"/>
      <c r="P90" s="65"/>
      <c r="Q90" s="71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K90" s="185">
        <v>42874</v>
      </c>
      <c r="AM90" s="86"/>
      <c r="AN90" s="86"/>
      <c r="AO90" s="156">
        <v>99052638378</v>
      </c>
      <c r="AP90" s="86"/>
      <c r="AQ90" s="86"/>
    </row>
    <row r="91" spans="1:44" ht="15" customHeight="1" x14ac:dyDescent="0.25">
      <c r="A91" s="72"/>
      <c r="B91" s="72"/>
      <c r="C91" s="72"/>
      <c r="D91" s="65"/>
      <c r="E91" s="65"/>
      <c r="F91" s="93"/>
      <c r="G91" s="65"/>
      <c r="AM91" s="72"/>
      <c r="AN91" s="72"/>
      <c r="AP91" s="72"/>
      <c r="AQ91" s="72"/>
      <c r="AR91" s="66"/>
    </row>
    <row r="92" spans="1:44" ht="15" customHeight="1" x14ac:dyDescent="0.25">
      <c r="A92" s="86" t="s">
        <v>44</v>
      </c>
      <c r="B92" s="72"/>
      <c r="C92" s="72"/>
      <c r="D92" s="65">
        <f>COUNTA(D73:D91)</f>
        <v>6</v>
      </c>
      <c r="E92" s="65">
        <f>COUNTA(E73:E91)</f>
        <v>6</v>
      </c>
      <c r="F92" s="93">
        <f t="shared" si="79"/>
        <v>12</v>
      </c>
      <c r="G92" s="65">
        <f t="shared" ref="G92:P92" si="81">COUNTA(G73:G91)</f>
        <v>3</v>
      </c>
      <c r="H92" s="65">
        <f t="shared" si="81"/>
        <v>0</v>
      </c>
      <c r="I92" s="65">
        <f t="shared" si="81"/>
        <v>1</v>
      </c>
      <c r="J92" s="65">
        <f t="shared" si="81"/>
        <v>0</v>
      </c>
      <c r="K92" s="65">
        <f t="shared" si="81"/>
        <v>0</v>
      </c>
      <c r="L92" s="65">
        <f t="shared" si="81"/>
        <v>0</v>
      </c>
      <c r="M92" s="65">
        <f t="shared" si="81"/>
        <v>0</v>
      </c>
      <c r="N92" s="65">
        <f t="shared" si="81"/>
        <v>0</v>
      </c>
      <c r="O92" s="65">
        <f t="shared" si="81"/>
        <v>0</v>
      </c>
      <c r="P92" s="65">
        <f t="shared" si="81"/>
        <v>0</v>
      </c>
      <c r="Q92" s="71">
        <f t="shared" ref="Q92" si="82">SUM(H92:P92)</f>
        <v>1</v>
      </c>
      <c r="R92" s="65">
        <f t="shared" ref="R92:AJ92" si="83">COUNTA(R73:R91)</f>
        <v>1</v>
      </c>
      <c r="S92" s="65">
        <f t="shared" si="83"/>
        <v>0</v>
      </c>
      <c r="T92" s="65">
        <f t="shared" si="83"/>
        <v>0</v>
      </c>
      <c r="U92" s="65">
        <f t="shared" si="83"/>
        <v>0</v>
      </c>
      <c r="V92" s="65">
        <f t="shared" si="83"/>
        <v>0</v>
      </c>
      <c r="W92" s="65">
        <f t="shared" si="83"/>
        <v>0</v>
      </c>
      <c r="X92" s="65">
        <f t="shared" si="83"/>
        <v>0</v>
      </c>
      <c r="Y92" s="65">
        <f t="shared" si="83"/>
        <v>2</v>
      </c>
      <c r="Z92" s="65">
        <f t="shared" si="83"/>
        <v>0</v>
      </c>
      <c r="AA92" s="65">
        <f t="shared" si="83"/>
        <v>0</v>
      </c>
      <c r="AB92" s="65">
        <f t="shared" si="83"/>
        <v>1</v>
      </c>
      <c r="AC92" s="65">
        <f t="shared" si="83"/>
        <v>2</v>
      </c>
      <c r="AD92" s="65">
        <f t="shared" si="83"/>
        <v>0</v>
      </c>
      <c r="AE92" s="65">
        <f t="shared" si="83"/>
        <v>0</v>
      </c>
      <c r="AF92" s="65">
        <f t="shared" si="83"/>
        <v>0</v>
      </c>
      <c r="AG92" s="65">
        <f t="shared" si="83"/>
        <v>5</v>
      </c>
      <c r="AH92" s="65">
        <f t="shared" si="83"/>
        <v>0</v>
      </c>
      <c r="AI92" s="65">
        <f t="shared" si="83"/>
        <v>0</v>
      </c>
      <c r="AJ92" s="65">
        <f t="shared" si="83"/>
        <v>0</v>
      </c>
      <c r="AM92" s="86"/>
      <c r="AN92" s="72"/>
      <c r="AP92" s="72"/>
      <c r="AQ92" s="72"/>
      <c r="AR92" s="66"/>
    </row>
    <row r="93" spans="1:44" s="168" customFormat="1" ht="15" customHeight="1" x14ac:dyDescent="0.25">
      <c r="A93" s="163" t="s">
        <v>140</v>
      </c>
      <c r="B93" s="163" t="s">
        <v>141</v>
      </c>
      <c r="C93" s="163" t="s">
        <v>147</v>
      </c>
      <c r="D93" s="166"/>
      <c r="E93" s="166" t="s">
        <v>142</v>
      </c>
      <c r="F93" s="167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7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56"/>
      <c r="AK93" s="185">
        <v>42979</v>
      </c>
      <c r="AL93" s="158">
        <v>42992</v>
      </c>
      <c r="AM93" s="179"/>
      <c r="AN93" s="179"/>
      <c r="AO93" s="156">
        <v>97070466837</v>
      </c>
      <c r="AP93" s="163"/>
      <c r="AQ93" s="179"/>
      <c r="AR93" s="170"/>
    </row>
    <row r="94" spans="1:44" s="168" customFormat="1" ht="15" customHeight="1" x14ac:dyDescent="0.25">
      <c r="A94" s="163"/>
      <c r="B94" s="163"/>
      <c r="C94" s="163" t="s">
        <v>181</v>
      </c>
      <c r="D94" s="166"/>
      <c r="E94" s="166"/>
      <c r="F94" s="167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7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56"/>
      <c r="AK94" s="185">
        <v>42993</v>
      </c>
      <c r="AL94" s="158">
        <v>43032</v>
      </c>
      <c r="AM94" s="179"/>
      <c r="AN94" s="179"/>
      <c r="AO94" s="156"/>
      <c r="AP94" s="163"/>
      <c r="AQ94" s="179"/>
      <c r="AR94" s="170"/>
    </row>
    <row r="95" spans="1:44" s="168" customFormat="1" ht="15" customHeight="1" x14ac:dyDescent="0.25">
      <c r="A95" s="163"/>
      <c r="B95" s="163"/>
      <c r="C95" s="163" t="s">
        <v>478</v>
      </c>
      <c r="D95" s="166"/>
      <c r="E95" s="166"/>
      <c r="F95" s="167"/>
      <c r="G95" s="166" t="s">
        <v>142</v>
      </c>
      <c r="H95" s="166"/>
      <c r="I95" s="166"/>
      <c r="J95" s="166" t="s">
        <v>142</v>
      </c>
      <c r="K95" s="166"/>
      <c r="L95" s="166"/>
      <c r="M95" s="166"/>
      <c r="N95" s="166"/>
      <c r="O95" s="166"/>
      <c r="P95" s="166"/>
      <c r="Q95" s="167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56"/>
      <c r="AK95" s="185">
        <v>43033</v>
      </c>
      <c r="AM95" s="179"/>
      <c r="AN95" s="179"/>
      <c r="AO95" s="156"/>
      <c r="AP95" s="163"/>
      <c r="AQ95" s="179"/>
      <c r="AR95" s="170"/>
    </row>
    <row r="96" spans="1:44" s="168" customFormat="1" ht="15" customHeight="1" x14ac:dyDescent="0.25">
      <c r="A96" s="163" t="s">
        <v>215</v>
      </c>
      <c r="B96" s="163" t="s">
        <v>216</v>
      </c>
      <c r="C96" s="163" t="s">
        <v>217</v>
      </c>
      <c r="D96" s="166"/>
      <c r="E96" s="166" t="s">
        <v>142</v>
      </c>
      <c r="F96" s="167"/>
      <c r="G96" s="166"/>
      <c r="H96" s="166"/>
      <c r="I96" s="166"/>
      <c r="J96" s="166" t="s">
        <v>142</v>
      </c>
      <c r="K96" s="166"/>
      <c r="L96" s="166"/>
      <c r="M96" s="166"/>
      <c r="N96" s="166"/>
      <c r="O96" s="166"/>
      <c r="P96" s="166"/>
      <c r="Q96" s="167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56"/>
      <c r="AK96" s="185">
        <v>42907</v>
      </c>
      <c r="AL96" s="158">
        <v>43031</v>
      </c>
      <c r="AM96" s="179"/>
      <c r="AN96" s="179"/>
      <c r="AO96" s="156">
        <v>97070830685</v>
      </c>
      <c r="AP96" s="163"/>
      <c r="AQ96" s="179"/>
      <c r="AR96" s="170"/>
    </row>
    <row r="97" spans="1:44" s="168" customFormat="1" ht="15" customHeight="1" x14ac:dyDescent="0.25">
      <c r="A97" s="163" t="s">
        <v>398</v>
      </c>
      <c r="B97" s="163" t="s">
        <v>399</v>
      </c>
      <c r="C97" s="163" t="s">
        <v>181</v>
      </c>
      <c r="D97" s="166" t="s">
        <v>142</v>
      </c>
      <c r="E97" s="166"/>
      <c r="F97" s="167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7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/>
      <c r="AC97" s="166"/>
      <c r="AD97" s="166"/>
      <c r="AE97" s="166"/>
      <c r="AF97" s="166"/>
      <c r="AG97" s="166" t="s">
        <v>142</v>
      </c>
      <c r="AH97" s="166"/>
      <c r="AI97" s="156"/>
      <c r="AK97" s="185">
        <v>42979</v>
      </c>
      <c r="AM97" s="179"/>
      <c r="AN97" s="179"/>
      <c r="AO97" s="156">
        <v>99082244659</v>
      </c>
      <c r="AP97" s="163"/>
      <c r="AQ97" s="179"/>
      <c r="AR97" s="170"/>
    </row>
    <row r="98" spans="1:44" s="168" customFormat="1" ht="15" customHeight="1" x14ac:dyDescent="0.25">
      <c r="A98" s="163" t="s">
        <v>406</v>
      </c>
      <c r="B98" s="163" t="s">
        <v>407</v>
      </c>
      <c r="C98" s="163" t="s">
        <v>430</v>
      </c>
      <c r="D98" s="166" t="s">
        <v>142</v>
      </c>
      <c r="E98" s="166"/>
      <c r="F98" s="167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7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56"/>
      <c r="AK98" s="185">
        <v>42979</v>
      </c>
      <c r="AL98" s="158">
        <v>43048</v>
      </c>
      <c r="AM98" s="179"/>
      <c r="AN98" s="179"/>
      <c r="AO98" s="156" t="s">
        <v>408</v>
      </c>
      <c r="AP98" s="163"/>
      <c r="AQ98" s="179"/>
      <c r="AR98" s="170"/>
    </row>
    <row r="99" spans="1:44" s="168" customFormat="1" ht="15" customHeight="1" x14ac:dyDescent="0.25">
      <c r="A99" s="163"/>
      <c r="B99" s="163"/>
      <c r="C99" s="163" t="s">
        <v>201</v>
      </c>
      <c r="D99" s="166"/>
      <c r="E99" s="166"/>
      <c r="F99" s="167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7"/>
      <c r="R99" s="166"/>
      <c r="S99" s="166"/>
      <c r="T99" s="166" t="s">
        <v>142</v>
      </c>
      <c r="U99" s="166"/>
      <c r="V99" s="166"/>
      <c r="W99" s="166"/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56"/>
      <c r="AK99" s="185">
        <v>43049</v>
      </c>
      <c r="AM99" s="179"/>
      <c r="AN99" s="179"/>
      <c r="AO99" s="156"/>
      <c r="AP99" s="163"/>
      <c r="AQ99" s="179"/>
      <c r="AR99" s="170"/>
    </row>
    <row r="100" spans="1:44" s="168" customFormat="1" ht="15" customHeight="1" x14ac:dyDescent="0.25">
      <c r="A100" s="163" t="s">
        <v>218</v>
      </c>
      <c r="B100" s="163" t="s">
        <v>219</v>
      </c>
      <c r="C100" s="163" t="s">
        <v>220</v>
      </c>
      <c r="D100" s="166"/>
      <c r="E100" s="166" t="s">
        <v>142</v>
      </c>
      <c r="F100" s="167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7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56"/>
      <c r="AK100" s="185">
        <v>42877</v>
      </c>
      <c r="AL100" s="158">
        <v>42998</v>
      </c>
      <c r="AM100" s="179"/>
      <c r="AN100" s="179"/>
      <c r="AO100" s="156">
        <v>97021757296</v>
      </c>
      <c r="AP100" s="163"/>
      <c r="AQ100" s="179"/>
      <c r="AR100" s="170"/>
    </row>
    <row r="101" spans="1:44" s="168" customFormat="1" ht="15" customHeight="1" x14ac:dyDescent="0.25">
      <c r="A101" s="163"/>
      <c r="B101" s="163"/>
      <c r="C101" s="163" t="s">
        <v>181</v>
      </c>
      <c r="D101" s="166"/>
      <c r="E101" s="166"/>
      <c r="F101" s="167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7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56"/>
      <c r="AK101" s="185">
        <v>42999</v>
      </c>
      <c r="AL101" s="158">
        <v>43002</v>
      </c>
      <c r="AM101" s="179"/>
      <c r="AN101" s="179"/>
      <c r="AO101" s="156"/>
      <c r="AP101" s="163"/>
      <c r="AQ101" s="179"/>
      <c r="AR101" s="170"/>
    </row>
    <row r="102" spans="1:44" s="168" customFormat="1" ht="15" customHeight="1" x14ac:dyDescent="0.25">
      <c r="A102" s="163"/>
      <c r="B102" s="163"/>
      <c r="C102" s="163" t="s">
        <v>203</v>
      </c>
      <c r="D102" s="166"/>
      <c r="E102" s="166"/>
      <c r="F102" s="167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7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 t="s">
        <v>142</v>
      </c>
      <c r="AE102" s="166"/>
      <c r="AF102" s="166"/>
      <c r="AG102" s="166"/>
      <c r="AH102" s="166"/>
      <c r="AI102" s="156"/>
      <c r="AK102" s="185">
        <v>43003</v>
      </c>
      <c r="AM102" s="179"/>
      <c r="AN102" s="179"/>
      <c r="AO102" s="156"/>
      <c r="AP102" s="163"/>
      <c r="AQ102" s="179"/>
      <c r="AR102" s="170"/>
    </row>
    <row r="103" spans="1:44" s="168" customFormat="1" ht="15" customHeight="1" x14ac:dyDescent="0.25">
      <c r="A103" s="163" t="s">
        <v>227</v>
      </c>
      <c r="B103" s="163" t="s">
        <v>228</v>
      </c>
      <c r="C103" s="163" t="s">
        <v>229</v>
      </c>
      <c r="D103" s="166"/>
      <c r="E103" s="166" t="s">
        <v>142</v>
      </c>
      <c r="F103" s="167"/>
      <c r="G103" s="166"/>
      <c r="H103" s="166"/>
      <c r="I103" s="166"/>
      <c r="J103" s="166" t="s">
        <v>142</v>
      </c>
      <c r="K103" s="166"/>
      <c r="L103" s="166"/>
      <c r="M103" s="166"/>
      <c r="N103" s="166"/>
      <c r="O103" s="166"/>
      <c r="P103" s="166"/>
      <c r="Q103" s="167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56"/>
      <c r="AK103" s="185">
        <v>42690</v>
      </c>
      <c r="AM103" s="179"/>
      <c r="AN103" s="179"/>
      <c r="AO103" s="156">
        <v>97051837293</v>
      </c>
      <c r="AP103" s="163"/>
      <c r="AQ103" s="179"/>
      <c r="AR103" s="170"/>
    </row>
    <row r="104" spans="1:44" s="168" customFormat="1" ht="15" customHeight="1" x14ac:dyDescent="0.25">
      <c r="A104" s="163" t="s">
        <v>233</v>
      </c>
      <c r="B104" s="163" t="s">
        <v>234</v>
      </c>
      <c r="C104" s="163" t="s">
        <v>181</v>
      </c>
      <c r="D104" s="166"/>
      <c r="E104" s="166" t="s">
        <v>142</v>
      </c>
      <c r="F104" s="167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7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56"/>
      <c r="AK104" s="185">
        <v>42979</v>
      </c>
      <c r="AL104" s="158">
        <v>42997</v>
      </c>
      <c r="AM104" s="179"/>
      <c r="AN104" s="179"/>
      <c r="AO104" s="161" t="s">
        <v>235</v>
      </c>
      <c r="AP104" s="163"/>
      <c r="AQ104" s="179"/>
      <c r="AR104" s="170"/>
    </row>
    <row r="105" spans="1:44" s="168" customFormat="1" ht="15" customHeight="1" x14ac:dyDescent="0.25">
      <c r="A105" s="163"/>
      <c r="B105" s="163"/>
      <c r="C105" s="163" t="s">
        <v>422</v>
      </c>
      <c r="D105" s="166"/>
      <c r="E105" s="166"/>
      <c r="F105" s="167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7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56"/>
      <c r="AK105" s="185">
        <v>42998</v>
      </c>
      <c r="AL105" s="158">
        <v>43036</v>
      </c>
      <c r="AM105" s="179"/>
      <c r="AN105" s="179"/>
      <c r="AO105" s="161"/>
      <c r="AP105" s="163"/>
      <c r="AQ105" s="179"/>
      <c r="AR105" s="170"/>
    </row>
    <row r="106" spans="1:44" s="168" customFormat="1" ht="15" customHeight="1" x14ac:dyDescent="0.25">
      <c r="A106" s="163"/>
      <c r="B106" s="163"/>
      <c r="C106" s="163" t="s">
        <v>181</v>
      </c>
      <c r="D106" s="166"/>
      <c r="E106" s="166"/>
      <c r="F106" s="167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7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56"/>
      <c r="AK106" s="185">
        <v>43037</v>
      </c>
      <c r="AL106" s="158">
        <v>43041</v>
      </c>
      <c r="AM106" s="179"/>
      <c r="AN106" s="179"/>
      <c r="AO106" s="161"/>
      <c r="AP106" s="163"/>
      <c r="AQ106" s="179"/>
      <c r="AR106" s="170"/>
    </row>
    <row r="107" spans="1:44" s="168" customFormat="1" ht="15" customHeight="1" x14ac:dyDescent="0.25">
      <c r="A107" s="163"/>
      <c r="B107" s="163"/>
      <c r="C107" s="163" t="s">
        <v>488</v>
      </c>
      <c r="D107" s="166"/>
      <c r="E107" s="166"/>
      <c r="F107" s="167"/>
      <c r="G107" s="166" t="s">
        <v>142</v>
      </c>
      <c r="H107" s="166"/>
      <c r="I107" s="166"/>
      <c r="J107" s="166" t="s">
        <v>142</v>
      </c>
      <c r="K107" s="166"/>
      <c r="L107" s="166"/>
      <c r="M107" s="166"/>
      <c r="N107" s="166"/>
      <c r="O107" s="166"/>
      <c r="P107" s="166"/>
      <c r="Q107" s="167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  <c r="AB107" s="166"/>
      <c r="AC107" s="166"/>
      <c r="AD107" s="166"/>
      <c r="AE107" s="166"/>
      <c r="AF107" s="166"/>
      <c r="AG107" s="166"/>
      <c r="AH107" s="166"/>
      <c r="AI107" s="156"/>
      <c r="AK107" s="185">
        <v>43042</v>
      </c>
      <c r="AL107" s="158"/>
      <c r="AM107" s="179"/>
      <c r="AN107" s="179"/>
      <c r="AO107" s="161"/>
      <c r="AP107" s="163"/>
      <c r="AQ107" s="179"/>
      <c r="AR107" s="170"/>
    </row>
    <row r="108" spans="1:44" s="168" customFormat="1" ht="15" customHeight="1" x14ac:dyDescent="0.25">
      <c r="A108" s="163" t="s">
        <v>285</v>
      </c>
      <c r="B108" s="163" t="s">
        <v>286</v>
      </c>
      <c r="C108" s="163" t="s">
        <v>147</v>
      </c>
      <c r="D108" s="166" t="s">
        <v>142</v>
      </c>
      <c r="E108" s="166"/>
      <c r="F108" s="167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7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56"/>
      <c r="AK108" s="185">
        <v>42979</v>
      </c>
      <c r="AL108" s="158">
        <v>42992</v>
      </c>
      <c r="AM108" s="179"/>
      <c r="AN108" s="179"/>
      <c r="AO108" s="161" t="s">
        <v>287</v>
      </c>
      <c r="AP108" s="163"/>
      <c r="AQ108" s="179"/>
      <c r="AR108" s="170"/>
    </row>
    <row r="109" spans="1:44" s="168" customFormat="1" ht="15" customHeight="1" x14ac:dyDescent="0.25">
      <c r="A109" s="163"/>
      <c r="B109" s="163"/>
      <c r="C109" s="163" t="s">
        <v>413</v>
      </c>
      <c r="D109" s="166"/>
      <c r="E109" s="166"/>
      <c r="F109" s="167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7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56"/>
      <c r="AK109" s="185">
        <v>42993</v>
      </c>
      <c r="AL109" s="158">
        <v>43016</v>
      </c>
      <c r="AM109" s="179"/>
      <c r="AN109" s="179"/>
      <c r="AO109" s="161"/>
      <c r="AP109" s="163"/>
      <c r="AQ109" s="179"/>
      <c r="AR109" s="170"/>
    </row>
    <row r="110" spans="1:44" s="168" customFormat="1" ht="15" customHeight="1" x14ac:dyDescent="0.25">
      <c r="A110" s="163"/>
      <c r="B110" s="163"/>
      <c r="C110" s="162" t="s">
        <v>458</v>
      </c>
      <c r="D110" s="166"/>
      <c r="E110" s="166"/>
      <c r="F110" s="167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7"/>
      <c r="R110" s="166"/>
      <c r="S110" s="166" t="s">
        <v>142</v>
      </c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56"/>
      <c r="AK110" s="185">
        <v>43017</v>
      </c>
      <c r="AL110" s="158"/>
      <c r="AM110" s="179"/>
      <c r="AN110" s="179"/>
      <c r="AO110" s="161"/>
      <c r="AP110" s="163"/>
      <c r="AQ110" s="179"/>
      <c r="AR110" s="170"/>
    </row>
    <row r="111" spans="1:44" s="168" customFormat="1" ht="15" customHeight="1" x14ac:dyDescent="0.25">
      <c r="A111" s="163" t="s">
        <v>258</v>
      </c>
      <c r="B111" s="163" t="s">
        <v>257</v>
      </c>
      <c r="C111" s="163" t="s">
        <v>259</v>
      </c>
      <c r="D111" s="166" t="s">
        <v>142</v>
      </c>
      <c r="E111" s="166"/>
      <c r="F111" s="167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7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56"/>
      <c r="AK111" s="185">
        <v>42870</v>
      </c>
      <c r="AL111" s="158">
        <v>42995</v>
      </c>
      <c r="AM111" s="179"/>
      <c r="AN111" s="179"/>
      <c r="AO111" s="161" t="s">
        <v>260</v>
      </c>
      <c r="AP111" s="163"/>
      <c r="AQ111" s="179"/>
      <c r="AR111" s="170"/>
    </row>
    <row r="112" spans="1:44" s="168" customFormat="1" ht="15" customHeight="1" x14ac:dyDescent="0.25">
      <c r="A112" s="163"/>
      <c r="B112" s="163"/>
      <c r="C112" s="163" t="s">
        <v>56</v>
      </c>
      <c r="D112" s="166"/>
      <c r="E112" s="166"/>
      <c r="F112" s="167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7"/>
      <c r="R112" s="166"/>
      <c r="S112" s="166"/>
      <c r="T112" s="166"/>
      <c r="U112" s="166"/>
      <c r="V112" s="166"/>
      <c r="W112" s="166"/>
      <c r="X112" s="166" t="s">
        <v>142</v>
      </c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56"/>
      <c r="AK112" s="185">
        <v>42996</v>
      </c>
      <c r="AM112" s="179"/>
      <c r="AN112" s="179"/>
      <c r="AO112" s="161"/>
      <c r="AP112" s="163"/>
      <c r="AQ112" s="179"/>
      <c r="AR112" s="170"/>
    </row>
    <row r="113" spans="1:44" s="157" customFormat="1" ht="15" customHeight="1" x14ac:dyDescent="0.25">
      <c r="A113" s="163" t="s">
        <v>212</v>
      </c>
      <c r="B113" s="163" t="s">
        <v>213</v>
      </c>
      <c r="C113" s="163" t="s">
        <v>181</v>
      </c>
      <c r="D113" s="166" t="s">
        <v>142</v>
      </c>
      <c r="E113" s="166"/>
      <c r="F113" s="167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7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3"/>
      <c r="AK113" s="186">
        <v>42979</v>
      </c>
      <c r="AL113" s="192">
        <v>42991</v>
      </c>
      <c r="AM113" s="179"/>
      <c r="AN113" s="179"/>
      <c r="AO113" s="162" t="s">
        <v>214</v>
      </c>
      <c r="AP113" s="163"/>
      <c r="AQ113" s="179"/>
      <c r="AR113" s="179"/>
    </row>
    <row r="114" spans="1:44" s="157" customFormat="1" ht="15" customHeight="1" x14ac:dyDescent="0.25">
      <c r="A114" s="163"/>
      <c r="B114" s="163"/>
      <c r="C114" s="163" t="s">
        <v>421</v>
      </c>
      <c r="D114" s="166"/>
      <c r="E114" s="166"/>
      <c r="F114" s="167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7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3"/>
      <c r="AK114" s="186">
        <v>42992</v>
      </c>
      <c r="AL114" s="192">
        <v>43028</v>
      </c>
      <c r="AM114" s="179"/>
      <c r="AN114" s="179"/>
      <c r="AO114" s="162"/>
      <c r="AP114" s="163"/>
      <c r="AQ114" s="179"/>
      <c r="AR114" s="179"/>
    </row>
    <row r="115" spans="1:44" s="157" customFormat="1" ht="15" customHeight="1" x14ac:dyDescent="0.25">
      <c r="A115" s="163"/>
      <c r="B115" s="163"/>
      <c r="C115" s="163" t="s">
        <v>411</v>
      </c>
      <c r="D115" s="166"/>
      <c r="E115" s="166"/>
      <c r="F115" s="167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7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3"/>
      <c r="AK115" s="186">
        <v>43029</v>
      </c>
      <c r="AL115" s="192">
        <v>43053</v>
      </c>
      <c r="AM115" s="179"/>
      <c r="AN115" s="179"/>
      <c r="AO115" s="162"/>
      <c r="AP115" s="163"/>
      <c r="AQ115" s="179"/>
      <c r="AR115" s="179"/>
    </row>
    <row r="116" spans="1:44" s="157" customFormat="1" ht="15" customHeight="1" x14ac:dyDescent="0.25">
      <c r="A116" s="163"/>
      <c r="B116" s="163"/>
      <c r="C116" s="163" t="s">
        <v>503</v>
      </c>
      <c r="D116" s="166"/>
      <c r="E116" s="166"/>
      <c r="F116" s="167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7"/>
      <c r="R116" s="166"/>
      <c r="S116" s="166" t="s">
        <v>142</v>
      </c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3"/>
      <c r="AK116" s="186">
        <v>43054</v>
      </c>
      <c r="AM116" s="179"/>
      <c r="AN116" s="179"/>
      <c r="AO116" s="162"/>
      <c r="AP116" s="163"/>
      <c r="AQ116" s="179"/>
      <c r="AR116" s="179"/>
    </row>
    <row r="117" spans="1:44" s="168" customFormat="1" ht="15" customHeight="1" x14ac:dyDescent="0.25">
      <c r="A117" s="163" t="s">
        <v>307</v>
      </c>
      <c r="B117" s="163" t="s">
        <v>308</v>
      </c>
      <c r="C117" s="163" t="s">
        <v>147</v>
      </c>
      <c r="D117" s="166" t="s">
        <v>142</v>
      </c>
      <c r="E117" s="166"/>
      <c r="F117" s="167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7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56"/>
      <c r="AK117" s="185">
        <v>42979</v>
      </c>
      <c r="AL117" s="158">
        <v>42995</v>
      </c>
      <c r="AM117" s="179"/>
      <c r="AN117" s="179"/>
      <c r="AO117" s="161" t="s">
        <v>309</v>
      </c>
      <c r="AP117" s="163"/>
      <c r="AQ117" s="179"/>
      <c r="AR117" s="170"/>
    </row>
    <row r="118" spans="1:44" s="168" customFormat="1" ht="15" customHeight="1" x14ac:dyDescent="0.25">
      <c r="A118" s="163"/>
      <c r="B118" s="163"/>
      <c r="C118" s="162" t="s">
        <v>420</v>
      </c>
      <c r="D118" s="166"/>
      <c r="E118" s="166"/>
      <c r="F118" s="167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7"/>
      <c r="R118" s="166"/>
      <c r="S118" s="166" t="s">
        <v>142</v>
      </c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56"/>
      <c r="AK118" s="185">
        <v>42996</v>
      </c>
      <c r="AM118" s="179"/>
      <c r="AN118" s="179"/>
      <c r="AO118" s="161"/>
      <c r="AP118" s="163"/>
      <c r="AQ118" s="179"/>
      <c r="AR118" s="170"/>
    </row>
    <row r="119" spans="1:44" s="168" customFormat="1" ht="15" customHeight="1" x14ac:dyDescent="0.25">
      <c r="A119" s="163" t="s">
        <v>312</v>
      </c>
      <c r="B119" s="163" t="s">
        <v>313</v>
      </c>
      <c r="C119" s="163" t="s">
        <v>147</v>
      </c>
      <c r="D119" s="166" t="s">
        <v>142</v>
      </c>
      <c r="E119" s="166"/>
      <c r="F119" s="167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7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56"/>
      <c r="AK119" s="185">
        <v>42979</v>
      </c>
      <c r="AL119" s="158">
        <v>42922</v>
      </c>
      <c r="AM119" s="179"/>
      <c r="AN119" s="179"/>
      <c r="AO119" s="161">
        <v>99112257251</v>
      </c>
      <c r="AP119" s="163"/>
      <c r="AQ119" s="179"/>
      <c r="AR119" s="170"/>
    </row>
    <row r="120" spans="1:44" s="168" customFormat="1" ht="15" customHeight="1" x14ac:dyDescent="0.25">
      <c r="A120" s="163"/>
      <c r="B120" s="163"/>
      <c r="C120" s="163" t="s">
        <v>412</v>
      </c>
      <c r="D120" s="166"/>
      <c r="E120" s="166"/>
      <c r="F120" s="167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7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56"/>
      <c r="AK120" s="185">
        <v>42985</v>
      </c>
      <c r="AL120" s="158">
        <v>43020</v>
      </c>
      <c r="AM120" s="179"/>
      <c r="AN120" s="179"/>
      <c r="AO120" s="161"/>
      <c r="AP120" s="163"/>
      <c r="AQ120" s="179"/>
      <c r="AR120" s="170"/>
    </row>
    <row r="121" spans="1:44" s="168" customFormat="1" ht="15" customHeight="1" x14ac:dyDescent="0.25">
      <c r="A121" s="163"/>
      <c r="B121" s="163"/>
      <c r="C121" s="163" t="s">
        <v>181</v>
      </c>
      <c r="D121" s="166"/>
      <c r="E121" s="166"/>
      <c r="F121" s="167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7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 t="s">
        <v>142</v>
      </c>
      <c r="AH121" s="166"/>
      <c r="AI121" s="156"/>
      <c r="AK121" s="185">
        <v>43021</v>
      </c>
      <c r="AM121" s="179"/>
      <c r="AN121" s="179"/>
      <c r="AO121" s="161"/>
      <c r="AP121" s="163"/>
      <c r="AQ121" s="179"/>
      <c r="AR121" s="170"/>
    </row>
    <row r="122" spans="1:44" s="168" customFormat="1" ht="15" customHeight="1" x14ac:dyDescent="0.25">
      <c r="A122" s="163" t="s">
        <v>370</v>
      </c>
      <c r="B122" s="163" t="s">
        <v>371</v>
      </c>
      <c r="C122" s="163" t="s">
        <v>203</v>
      </c>
      <c r="D122" s="166"/>
      <c r="E122" s="166" t="s">
        <v>142</v>
      </c>
      <c r="F122" s="167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7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166"/>
      <c r="AD122" s="166" t="s">
        <v>142</v>
      </c>
      <c r="AE122" s="166"/>
      <c r="AF122" s="166"/>
      <c r="AG122" s="166"/>
      <c r="AH122" s="166"/>
      <c r="AI122" s="156"/>
      <c r="AK122" s="185">
        <v>42979</v>
      </c>
      <c r="AM122" s="179"/>
      <c r="AN122" s="179"/>
      <c r="AO122" s="161" t="s">
        <v>372</v>
      </c>
      <c r="AP122" s="163"/>
      <c r="AQ122" s="179"/>
      <c r="AR122" s="170"/>
    </row>
    <row r="123" spans="1:44" s="168" customFormat="1" ht="15.6" customHeight="1" x14ac:dyDescent="0.25">
      <c r="A123" s="165" t="s">
        <v>153</v>
      </c>
      <c r="B123" s="165" t="s">
        <v>154</v>
      </c>
      <c r="C123" s="164" t="s">
        <v>147</v>
      </c>
      <c r="D123" s="166" t="s">
        <v>142</v>
      </c>
      <c r="E123" s="166"/>
      <c r="F123" s="167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7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  <c r="AB123" s="166"/>
      <c r="AC123" s="166"/>
      <c r="AD123" s="166"/>
      <c r="AE123" s="166"/>
      <c r="AF123" s="166"/>
      <c r="AG123" s="166"/>
      <c r="AH123" s="166"/>
      <c r="AI123" s="156"/>
      <c r="AK123" s="185">
        <v>42979</v>
      </c>
      <c r="AL123" s="158">
        <v>42989</v>
      </c>
      <c r="AM123" s="165"/>
      <c r="AN123" s="165"/>
      <c r="AO123" s="169" t="s">
        <v>317</v>
      </c>
      <c r="AP123" s="165"/>
      <c r="AQ123" s="165"/>
      <c r="AR123" s="170"/>
    </row>
    <row r="124" spans="1:44" s="168" customFormat="1" ht="15.6" customHeight="1" x14ac:dyDescent="0.25">
      <c r="A124" s="165"/>
      <c r="B124" s="165"/>
      <c r="C124" s="164" t="s">
        <v>201</v>
      </c>
      <c r="D124" s="166"/>
      <c r="E124" s="166"/>
      <c r="F124" s="167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7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  <c r="AB124" s="166"/>
      <c r="AC124" s="166"/>
      <c r="AD124" s="166"/>
      <c r="AE124" s="166"/>
      <c r="AF124" s="166"/>
      <c r="AG124" s="166"/>
      <c r="AH124" s="166"/>
      <c r="AI124" s="156"/>
      <c r="AK124" s="185">
        <v>42990</v>
      </c>
      <c r="AL124" s="158">
        <v>43010</v>
      </c>
      <c r="AM124" s="165"/>
      <c r="AN124" s="165"/>
      <c r="AO124" s="169"/>
      <c r="AP124" s="165"/>
      <c r="AQ124" s="165"/>
      <c r="AR124" s="170"/>
    </row>
    <row r="125" spans="1:44" s="168" customFormat="1" ht="15.6" customHeight="1" x14ac:dyDescent="0.25">
      <c r="A125" s="165"/>
      <c r="B125" s="165"/>
      <c r="C125" s="164" t="s">
        <v>449</v>
      </c>
      <c r="D125" s="166"/>
      <c r="E125" s="166"/>
      <c r="F125" s="167"/>
      <c r="G125" s="166" t="s">
        <v>142</v>
      </c>
      <c r="H125" s="166"/>
      <c r="I125" s="166"/>
      <c r="J125" s="166" t="s">
        <v>142</v>
      </c>
      <c r="K125" s="166"/>
      <c r="L125" s="166"/>
      <c r="M125" s="166"/>
      <c r="N125" s="166"/>
      <c r="O125" s="166"/>
      <c r="P125" s="166"/>
      <c r="Q125" s="167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56"/>
      <c r="AK125" s="185">
        <v>43011</v>
      </c>
      <c r="AL125" s="158"/>
      <c r="AM125" s="165"/>
      <c r="AN125" s="165"/>
      <c r="AO125" s="169"/>
      <c r="AP125" s="165"/>
      <c r="AQ125" s="165"/>
      <c r="AR125" s="170"/>
    </row>
    <row r="126" spans="1:44" s="168" customFormat="1" ht="15.6" customHeight="1" x14ac:dyDescent="0.25">
      <c r="A126" s="165" t="s">
        <v>184</v>
      </c>
      <c r="B126" s="165" t="s">
        <v>185</v>
      </c>
      <c r="C126" s="164" t="s">
        <v>181</v>
      </c>
      <c r="D126" s="166" t="s">
        <v>142</v>
      </c>
      <c r="E126" s="166"/>
      <c r="F126" s="167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7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  <c r="AB126" s="166"/>
      <c r="AC126" s="166"/>
      <c r="AD126" s="166"/>
      <c r="AE126" s="166"/>
      <c r="AF126" s="166"/>
      <c r="AG126" s="166"/>
      <c r="AH126" s="166"/>
      <c r="AI126" s="156"/>
      <c r="AK126" s="185">
        <v>42979</v>
      </c>
      <c r="AL126" s="158">
        <v>43051</v>
      </c>
      <c r="AM126" s="165"/>
      <c r="AN126" s="165"/>
      <c r="AO126" s="169" t="s">
        <v>186</v>
      </c>
      <c r="AP126" s="165"/>
      <c r="AQ126" s="165"/>
      <c r="AR126" s="170"/>
    </row>
    <row r="127" spans="1:44" s="168" customFormat="1" ht="15.6" customHeight="1" x14ac:dyDescent="0.25">
      <c r="A127" s="165"/>
      <c r="B127" s="165"/>
      <c r="C127" s="164" t="s">
        <v>201</v>
      </c>
      <c r="D127" s="166"/>
      <c r="E127" s="166"/>
      <c r="F127" s="167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7"/>
      <c r="R127" s="166"/>
      <c r="S127" s="166"/>
      <c r="T127" s="166" t="s">
        <v>142</v>
      </c>
      <c r="U127" s="166"/>
      <c r="V127" s="166"/>
      <c r="W127" s="166"/>
      <c r="X127" s="166"/>
      <c r="Y127" s="166"/>
      <c r="Z127" s="166"/>
      <c r="AA127" s="166"/>
      <c r="AB127" s="166"/>
      <c r="AC127" s="166"/>
      <c r="AD127" s="166"/>
      <c r="AE127" s="166"/>
      <c r="AF127" s="166"/>
      <c r="AG127" s="166"/>
      <c r="AH127" s="166"/>
      <c r="AI127" s="156"/>
      <c r="AK127" s="185">
        <v>43052</v>
      </c>
      <c r="AL127" s="158"/>
      <c r="AM127" s="165"/>
      <c r="AN127" s="165"/>
      <c r="AO127" s="169"/>
      <c r="AP127" s="165"/>
      <c r="AQ127" s="165"/>
      <c r="AR127" s="170"/>
    </row>
    <row r="128" spans="1:44" s="168" customFormat="1" ht="15.6" customHeight="1" x14ac:dyDescent="0.25">
      <c r="A128" s="165" t="s">
        <v>496</v>
      </c>
      <c r="B128" s="165" t="s">
        <v>497</v>
      </c>
      <c r="C128" s="164" t="s">
        <v>147</v>
      </c>
      <c r="D128" s="166" t="s">
        <v>142</v>
      </c>
      <c r="E128" s="166"/>
      <c r="F128" s="167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7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6" t="s">
        <v>142</v>
      </c>
      <c r="AD128" s="166"/>
      <c r="AE128" s="166"/>
      <c r="AF128" s="166"/>
      <c r="AG128" s="166"/>
      <c r="AH128" s="166"/>
      <c r="AI128" s="156"/>
      <c r="AK128" s="185">
        <v>43046</v>
      </c>
      <c r="AL128" s="158"/>
      <c r="AM128" s="165"/>
      <c r="AN128" s="165"/>
      <c r="AO128" s="169" t="s">
        <v>498</v>
      </c>
      <c r="AP128" s="165"/>
      <c r="AQ128" s="165"/>
      <c r="AR128" s="170"/>
    </row>
    <row r="129" spans="1:46" s="168" customFormat="1" x14ac:dyDescent="0.25">
      <c r="A129" s="165" t="s">
        <v>391</v>
      </c>
      <c r="B129" s="165" t="s">
        <v>392</v>
      </c>
      <c r="C129" s="164" t="s">
        <v>413</v>
      </c>
      <c r="D129" s="166" t="s">
        <v>142</v>
      </c>
      <c r="E129" s="166"/>
      <c r="F129" s="167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7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66"/>
      <c r="AD129" s="166"/>
      <c r="AE129" s="166"/>
      <c r="AF129" s="166"/>
      <c r="AG129" s="166"/>
      <c r="AH129" s="166" t="s">
        <v>142</v>
      </c>
      <c r="AI129" s="156"/>
      <c r="AK129" s="185">
        <v>42979</v>
      </c>
      <c r="AL129" s="158"/>
      <c r="AM129" s="165"/>
      <c r="AN129" s="165"/>
      <c r="AO129" s="169">
        <v>99092044233</v>
      </c>
      <c r="AP129" s="165"/>
      <c r="AQ129" s="165"/>
      <c r="AR129" s="170"/>
    </row>
    <row r="130" spans="1:46" s="168" customFormat="1" ht="15" customHeight="1" x14ac:dyDescent="0.25">
      <c r="A130" s="163" t="s">
        <v>264</v>
      </c>
      <c r="B130" s="163" t="s">
        <v>265</v>
      </c>
      <c r="C130" s="163" t="s">
        <v>266</v>
      </c>
      <c r="D130" s="166" t="s">
        <v>142</v>
      </c>
      <c r="E130" s="166"/>
      <c r="F130" s="167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7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56"/>
      <c r="AK130" s="185">
        <v>42887</v>
      </c>
      <c r="AL130" s="158">
        <v>43023</v>
      </c>
      <c r="AM130" s="179"/>
      <c r="AN130" s="179"/>
      <c r="AO130" s="156">
        <v>99102543294</v>
      </c>
      <c r="AP130" s="163"/>
      <c r="AQ130" s="179"/>
      <c r="AR130" s="170"/>
    </row>
    <row r="131" spans="1:46" s="168" customFormat="1" ht="15" customHeight="1" x14ac:dyDescent="0.25">
      <c r="A131" s="163"/>
      <c r="B131" s="163"/>
      <c r="C131" s="163" t="s">
        <v>181</v>
      </c>
      <c r="D131" s="166"/>
      <c r="E131" s="166"/>
      <c r="F131" s="167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7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56"/>
      <c r="AK131" s="185">
        <v>43024</v>
      </c>
      <c r="AL131" s="158">
        <v>43037</v>
      </c>
      <c r="AM131" s="179"/>
      <c r="AN131" s="179"/>
      <c r="AO131" s="156"/>
      <c r="AP131" s="163"/>
      <c r="AQ131" s="179"/>
      <c r="AR131" s="170"/>
    </row>
    <row r="132" spans="1:46" s="168" customFormat="1" ht="15" customHeight="1" x14ac:dyDescent="0.25">
      <c r="A132" s="163"/>
      <c r="B132" s="163"/>
      <c r="C132" s="163" t="s">
        <v>487</v>
      </c>
      <c r="D132" s="166"/>
      <c r="E132" s="166"/>
      <c r="F132" s="167"/>
      <c r="G132" s="166" t="s">
        <v>142</v>
      </c>
      <c r="H132" s="166"/>
      <c r="I132" s="166"/>
      <c r="J132" s="166" t="s">
        <v>142</v>
      </c>
      <c r="K132" s="166"/>
      <c r="L132" s="166"/>
      <c r="M132" s="166"/>
      <c r="N132" s="166"/>
      <c r="O132" s="166"/>
      <c r="P132" s="166"/>
      <c r="Q132" s="167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56"/>
      <c r="AK132" s="185">
        <v>43038</v>
      </c>
      <c r="AL132" s="158"/>
      <c r="AM132" s="179"/>
      <c r="AN132" s="179"/>
      <c r="AO132" s="156"/>
      <c r="AP132" s="163"/>
      <c r="AQ132" s="179"/>
      <c r="AR132" s="170"/>
    </row>
    <row r="133" spans="1:46" s="168" customFormat="1" ht="15" customHeight="1" x14ac:dyDescent="0.25">
      <c r="A133" s="163" t="s">
        <v>261</v>
      </c>
      <c r="B133" s="163" t="s">
        <v>262</v>
      </c>
      <c r="C133" s="163" t="s">
        <v>181</v>
      </c>
      <c r="D133" s="166" t="s">
        <v>142</v>
      </c>
      <c r="E133" s="166"/>
      <c r="F133" s="167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7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56"/>
      <c r="AK133" s="185">
        <v>42979</v>
      </c>
      <c r="AL133" s="158">
        <v>43032</v>
      </c>
      <c r="AM133" s="179"/>
      <c r="AN133" s="179"/>
      <c r="AO133" s="161" t="s">
        <v>263</v>
      </c>
      <c r="AP133" s="163"/>
      <c r="AQ133" s="179"/>
      <c r="AR133" s="170"/>
    </row>
    <row r="134" spans="1:46" s="168" customFormat="1" ht="15" customHeight="1" x14ac:dyDescent="0.25">
      <c r="A134" s="163"/>
      <c r="B134" s="163"/>
      <c r="C134" s="163" t="s">
        <v>477</v>
      </c>
      <c r="D134" s="166"/>
      <c r="E134" s="166"/>
      <c r="F134" s="167"/>
      <c r="G134" s="166" t="s">
        <v>142</v>
      </c>
      <c r="H134" s="166"/>
      <c r="I134" s="166"/>
      <c r="J134" s="166" t="s">
        <v>142</v>
      </c>
      <c r="K134" s="166"/>
      <c r="L134" s="166"/>
      <c r="M134" s="166"/>
      <c r="N134" s="166"/>
      <c r="O134" s="166"/>
      <c r="P134" s="166"/>
      <c r="Q134" s="167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56"/>
      <c r="AK134" s="185">
        <v>43033</v>
      </c>
      <c r="AL134" s="158"/>
      <c r="AM134" s="179"/>
      <c r="AN134" s="179"/>
      <c r="AO134" s="161"/>
      <c r="AP134" s="163"/>
      <c r="AQ134" s="179"/>
      <c r="AR134" s="170"/>
    </row>
    <row r="135" spans="1:46" s="168" customFormat="1" ht="15" customHeight="1" x14ac:dyDescent="0.25">
      <c r="A135" s="163"/>
      <c r="B135" s="163"/>
      <c r="C135" s="163"/>
      <c r="D135" s="166"/>
      <c r="E135" s="166"/>
      <c r="F135" s="167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7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56"/>
      <c r="AK135" s="185"/>
      <c r="AM135" s="179"/>
      <c r="AN135" s="179"/>
      <c r="AO135" s="161"/>
      <c r="AP135" s="163"/>
      <c r="AQ135" s="179"/>
      <c r="AR135" s="170"/>
    </row>
    <row r="136" spans="1:46" ht="15" customHeight="1" x14ac:dyDescent="0.25">
      <c r="A136" s="72"/>
      <c r="B136" s="72"/>
      <c r="C136" s="72"/>
      <c r="D136" s="65"/>
      <c r="E136" s="65"/>
      <c r="G136" s="65"/>
      <c r="AM136" s="72"/>
      <c r="AN136" s="72"/>
      <c r="AP136" s="72"/>
      <c r="AQ136" s="72"/>
      <c r="AR136" s="66"/>
    </row>
    <row r="137" spans="1:46" ht="15" customHeight="1" x14ac:dyDescent="0.25">
      <c r="A137" s="86" t="s">
        <v>45</v>
      </c>
      <c r="B137" s="72"/>
      <c r="C137" s="72"/>
      <c r="D137" s="65">
        <f>COUNTA(D93:D136)</f>
        <v>13</v>
      </c>
      <c r="E137" s="65">
        <f>COUNTA(E93:E136)</f>
        <v>6</v>
      </c>
      <c r="F137" s="71">
        <f>SUM(D137:E137)</f>
        <v>19</v>
      </c>
      <c r="G137" s="65">
        <f t="shared" ref="G137:P137" si="84">COUNTA(G93:G136)</f>
        <v>5</v>
      </c>
      <c r="H137" s="65">
        <f t="shared" si="84"/>
        <v>0</v>
      </c>
      <c r="I137" s="65">
        <f t="shared" si="84"/>
        <v>0</v>
      </c>
      <c r="J137" s="65">
        <f t="shared" si="84"/>
        <v>7</v>
      </c>
      <c r="K137" s="65">
        <f t="shared" si="84"/>
        <v>0</v>
      </c>
      <c r="L137" s="65">
        <f t="shared" si="84"/>
        <v>0</v>
      </c>
      <c r="M137" s="65">
        <f t="shared" si="84"/>
        <v>0</v>
      </c>
      <c r="N137" s="65">
        <f t="shared" si="84"/>
        <v>0</v>
      </c>
      <c r="O137" s="65">
        <f t="shared" si="84"/>
        <v>0</v>
      </c>
      <c r="P137" s="65">
        <f t="shared" si="84"/>
        <v>0</v>
      </c>
      <c r="Q137" s="71">
        <f>SUM(H137:P137)</f>
        <v>7</v>
      </c>
      <c r="R137" s="65">
        <f t="shared" ref="R137:AH137" si="85">COUNTA(R93:R136)</f>
        <v>0</v>
      </c>
      <c r="S137" s="65">
        <f t="shared" si="85"/>
        <v>3</v>
      </c>
      <c r="T137" s="65">
        <f t="shared" si="85"/>
        <v>2</v>
      </c>
      <c r="U137" s="65">
        <f t="shared" si="85"/>
        <v>0</v>
      </c>
      <c r="V137" s="65">
        <f t="shared" si="85"/>
        <v>0</v>
      </c>
      <c r="W137" s="65">
        <f t="shared" si="85"/>
        <v>0</v>
      </c>
      <c r="X137" s="65">
        <f t="shared" si="85"/>
        <v>1</v>
      </c>
      <c r="Y137" s="65">
        <f t="shared" si="85"/>
        <v>0</v>
      </c>
      <c r="Z137" s="65">
        <f t="shared" si="85"/>
        <v>0</v>
      </c>
      <c r="AA137" s="65">
        <f t="shared" si="85"/>
        <v>0</v>
      </c>
      <c r="AB137" s="65">
        <f t="shared" si="85"/>
        <v>0</v>
      </c>
      <c r="AC137" s="65">
        <f t="shared" si="85"/>
        <v>1</v>
      </c>
      <c r="AD137" s="65">
        <f t="shared" si="85"/>
        <v>2</v>
      </c>
      <c r="AE137" s="65">
        <f t="shared" si="85"/>
        <v>0</v>
      </c>
      <c r="AF137" s="65">
        <f t="shared" si="85"/>
        <v>0</v>
      </c>
      <c r="AG137" s="65">
        <f t="shared" si="85"/>
        <v>2</v>
      </c>
      <c r="AH137" s="65">
        <f t="shared" si="85"/>
        <v>1</v>
      </c>
      <c r="AM137" s="86"/>
      <c r="AN137" s="72"/>
      <c r="AP137" s="72"/>
      <c r="AQ137" s="72"/>
      <c r="AR137" s="66"/>
    </row>
    <row r="138" spans="1:46" ht="15" customHeight="1" x14ac:dyDescent="0.25">
      <c r="A138" s="91" t="s">
        <v>76</v>
      </c>
      <c r="B138" s="91" t="s">
        <v>97</v>
      </c>
      <c r="C138" s="72"/>
      <c r="D138" s="65">
        <f>D92+D137</f>
        <v>19</v>
      </c>
      <c r="E138" s="65">
        <f>E92+E137</f>
        <v>12</v>
      </c>
      <c r="F138" s="71">
        <f>SUM(D138:E138)</f>
        <v>31</v>
      </c>
      <c r="G138" s="65">
        <f t="shared" ref="G138:P138" si="86">G92+G137</f>
        <v>8</v>
      </c>
      <c r="H138" s="65">
        <f t="shared" si="86"/>
        <v>0</v>
      </c>
      <c r="I138" s="65">
        <f t="shared" si="86"/>
        <v>1</v>
      </c>
      <c r="J138" s="65">
        <f t="shared" si="86"/>
        <v>7</v>
      </c>
      <c r="K138" s="65">
        <f t="shared" si="86"/>
        <v>0</v>
      </c>
      <c r="L138" s="65">
        <f t="shared" si="86"/>
        <v>0</v>
      </c>
      <c r="M138" s="65">
        <f t="shared" si="86"/>
        <v>0</v>
      </c>
      <c r="N138" s="65">
        <f t="shared" si="86"/>
        <v>0</v>
      </c>
      <c r="O138" s="65">
        <f t="shared" si="86"/>
        <v>0</v>
      </c>
      <c r="P138" s="65">
        <f t="shared" si="86"/>
        <v>0</v>
      </c>
      <c r="Q138" s="71">
        <f>SUM(H138:P138)</f>
        <v>8</v>
      </c>
      <c r="R138" s="65">
        <f t="shared" ref="R138:AH138" si="87">R92+R137</f>
        <v>1</v>
      </c>
      <c r="S138" s="65">
        <f t="shared" si="87"/>
        <v>3</v>
      </c>
      <c r="T138" s="65">
        <f t="shared" si="87"/>
        <v>2</v>
      </c>
      <c r="U138" s="65">
        <f t="shared" si="87"/>
        <v>0</v>
      </c>
      <c r="V138" s="65">
        <f t="shared" si="87"/>
        <v>0</v>
      </c>
      <c r="W138" s="65">
        <f t="shared" si="87"/>
        <v>0</v>
      </c>
      <c r="X138" s="65">
        <f t="shared" si="87"/>
        <v>1</v>
      </c>
      <c r="Y138" s="65">
        <f t="shared" si="87"/>
        <v>2</v>
      </c>
      <c r="Z138" s="65">
        <f t="shared" si="87"/>
        <v>0</v>
      </c>
      <c r="AA138" s="65">
        <f t="shared" si="87"/>
        <v>0</v>
      </c>
      <c r="AB138" s="65">
        <f t="shared" si="87"/>
        <v>1</v>
      </c>
      <c r="AC138" s="65">
        <f t="shared" si="87"/>
        <v>3</v>
      </c>
      <c r="AD138" s="65">
        <f t="shared" si="87"/>
        <v>2</v>
      </c>
      <c r="AE138" s="65">
        <f t="shared" si="87"/>
        <v>0</v>
      </c>
      <c r="AF138" s="65">
        <f t="shared" si="87"/>
        <v>0</v>
      </c>
      <c r="AG138" s="65">
        <f t="shared" si="87"/>
        <v>7</v>
      </c>
      <c r="AH138" s="65">
        <f t="shared" si="87"/>
        <v>1</v>
      </c>
      <c r="AM138" s="91"/>
      <c r="AN138" s="91"/>
      <c r="AP138" s="72"/>
      <c r="AQ138" s="72"/>
      <c r="AR138" s="66"/>
    </row>
    <row r="139" spans="1:46" s="168" customFormat="1" ht="15" customHeight="1" x14ac:dyDescent="0.25">
      <c r="A139" s="168" t="s">
        <v>155</v>
      </c>
      <c r="B139" s="168" t="s">
        <v>156</v>
      </c>
      <c r="C139" s="164" t="s">
        <v>147</v>
      </c>
      <c r="D139" s="166" t="s">
        <v>142</v>
      </c>
      <c r="E139" s="166"/>
      <c r="F139" s="167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7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  <c r="AB139" s="166"/>
      <c r="AC139" s="166"/>
      <c r="AD139" s="166"/>
      <c r="AE139" s="166"/>
      <c r="AF139" s="166"/>
      <c r="AG139" s="166"/>
      <c r="AH139" s="166"/>
      <c r="AI139" s="156"/>
      <c r="AK139" s="185">
        <v>42979</v>
      </c>
      <c r="AL139" s="158">
        <v>42992</v>
      </c>
      <c r="AO139" s="156">
        <v>99113079375</v>
      </c>
      <c r="AR139" s="170"/>
    </row>
    <row r="140" spans="1:46" s="168" customFormat="1" ht="15" customHeight="1" x14ac:dyDescent="0.25">
      <c r="C140" s="164" t="s">
        <v>413</v>
      </c>
      <c r="D140" s="166"/>
      <c r="E140" s="166"/>
      <c r="F140" s="167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7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  <c r="AB140" s="166"/>
      <c r="AC140" s="166"/>
      <c r="AD140" s="166"/>
      <c r="AE140" s="166"/>
      <c r="AF140" s="166"/>
      <c r="AG140" s="166"/>
      <c r="AH140" s="166"/>
      <c r="AI140" s="156"/>
      <c r="AK140" s="185">
        <v>42993</v>
      </c>
      <c r="AL140" s="158" t="s">
        <v>467</v>
      </c>
      <c r="AO140" s="156"/>
      <c r="AR140" s="170"/>
    </row>
    <row r="141" spans="1:46" s="168" customFormat="1" ht="15" customHeight="1" x14ac:dyDescent="0.25">
      <c r="C141" s="164" t="s">
        <v>466</v>
      </c>
      <c r="D141" s="166"/>
      <c r="E141" s="166"/>
      <c r="F141" s="167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7"/>
      <c r="R141" s="166"/>
      <c r="S141" s="166" t="s">
        <v>142</v>
      </c>
      <c r="T141" s="166"/>
      <c r="U141" s="166"/>
      <c r="V141" s="166"/>
      <c r="W141" s="166"/>
      <c r="X141" s="166"/>
      <c r="Y141" s="166"/>
      <c r="Z141" s="166"/>
      <c r="AA141" s="166"/>
      <c r="AB141" s="166"/>
      <c r="AC141" s="166"/>
      <c r="AD141" s="166"/>
      <c r="AE141" s="166"/>
      <c r="AF141" s="166"/>
      <c r="AG141" s="166"/>
      <c r="AH141" s="166"/>
      <c r="AI141" s="156"/>
      <c r="AK141" s="185">
        <v>43024</v>
      </c>
      <c r="AL141" s="158"/>
      <c r="AO141" s="156"/>
      <c r="AR141" s="170"/>
    </row>
    <row r="142" spans="1:46" ht="15" customHeight="1" x14ac:dyDescent="0.25">
      <c r="C142" s="86"/>
      <c r="D142" s="65"/>
      <c r="E142" s="65"/>
      <c r="G142" s="65"/>
      <c r="AK142" s="183"/>
      <c r="AL142" s="87"/>
      <c r="AP142" s="67"/>
      <c r="AQ142" s="67"/>
      <c r="AR142" s="66"/>
    </row>
    <row r="143" spans="1:46" s="79" customFormat="1" ht="15" customHeight="1" x14ac:dyDescent="0.25">
      <c r="A143" s="95" t="s">
        <v>47</v>
      </c>
      <c r="B143" s="95"/>
      <c r="C143" s="100"/>
      <c r="D143" s="92">
        <f>COUNTA(D139:D142)</f>
        <v>1</v>
      </c>
      <c r="E143" s="92">
        <f>COUNTA(E139:E142)</f>
        <v>0</v>
      </c>
      <c r="F143" s="71">
        <f>SUM(D143:E143)</f>
        <v>1</v>
      </c>
      <c r="G143" s="92">
        <f t="shared" ref="G143:P143" si="88">COUNTA(G139:G142)</f>
        <v>0</v>
      </c>
      <c r="H143" s="92">
        <f t="shared" si="88"/>
        <v>0</v>
      </c>
      <c r="I143" s="92">
        <f t="shared" si="88"/>
        <v>0</v>
      </c>
      <c r="J143" s="92">
        <f t="shared" si="88"/>
        <v>0</v>
      </c>
      <c r="K143" s="92">
        <f t="shared" si="88"/>
        <v>0</v>
      </c>
      <c r="L143" s="92">
        <f t="shared" si="88"/>
        <v>0</v>
      </c>
      <c r="M143" s="65">
        <f t="shared" si="88"/>
        <v>0</v>
      </c>
      <c r="N143" s="92">
        <f t="shared" si="88"/>
        <v>0</v>
      </c>
      <c r="O143" s="92">
        <f t="shared" si="88"/>
        <v>0</v>
      </c>
      <c r="P143" s="65">
        <f t="shared" si="88"/>
        <v>0</v>
      </c>
      <c r="Q143" s="71">
        <f>SUM(H143:P143)</f>
        <v>0</v>
      </c>
      <c r="R143" s="65">
        <f t="shared" ref="R143:AH143" si="89">COUNTA(R139:R142)</f>
        <v>0</v>
      </c>
      <c r="S143" s="65">
        <f t="shared" si="89"/>
        <v>1</v>
      </c>
      <c r="T143" s="65">
        <f t="shared" si="89"/>
        <v>0</v>
      </c>
      <c r="U143" s="65">
        <f t="shared" si="89"/>
        <v>0</v>
      </c>
      <c r="V143" s="65">
        <f t="shared" si="89"/>
        <v>0</v>
      </c>
      <c r="W143" s="65">
        <f t="shared" si="89"/>
        <v>0</v>
      </c>
      <c r="X143" s="65">
        <f t="shared" si="89"/>
        <v>0</v>
      </c>
      <c r="Y143" s="65">
        <f t="shared" si="89"/>
        <v>0</v>
      </c>
      <c r="Z143" s="65">
        <f t="shared" si="89"/>
        <v>0</v>
      </c>
      <c r="AA143" s="65">
        <f t="shared" si="89"/>
        <v>0</v>
      </c>
      <c r="AB143" s="65">
        <f t="shared" si="89"/>
        <v>0</v>
      </c>
      <c r="AC143" s="65">
        <f t="shared" si="89"/>
        <v>0</v>
      </c>
      <c r="AD143" s="65">
        <f t="shared" si="89"/>
        <v>0</v>
      </c>
      <c r="AE143" s="65">
        <f t="shared" si="89"/>
        <v>0</v>
      </c>
      <c r="AF143" s="65">
        <f t="shared" si="89"/>
        <v>0</v>
      </c>
      <c r="AG143" s="65">
        <f t="shared" si="89"/>
        <v>0</v>
      </c>
      <c r="AH143" s="65">
        <f t="shared" si="89"/>
        <v>0</v>
      </c>
      <c r="AI143" s="68"/>
      <c r="AK143" s="188"/>
      <c r="AM143" s="95"/>
      <c r="AN143" s="95"/>
      <c r="AO143" s="89"/>
      <c r="AP143" s="95"/>
      <c r="AQ143" s="95"/>
      <c r="AR143" s="66"/>
    </row>
    <row r="144" spans="1:46" s="168" customFormat="1" ht="15" customHeight="1" x14ac:dyDescent="0.25">
      <c r="A144" s="172" t="s">
        <v>267</v>
      </c>
      <c r="B144" s="172" t="s">
        <v>268</v>
      </c>
      <c r="C144" s="164" t="s">
        <v>189</v>
      </c>
      <c r="D144" s="166" t="s">
        <v>142</v>
      </c>
      <c r="E144" s="166"/>
      <c r="F144" s="167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7"/>
      <c r="R144" s="166"/>
      <c r="S144" s="166"/>
      <c r="U144" s="166"/>
      <c r="V144" s="166"/>
      <c r="W144" s="166"/>
      <c r="X144" s="166"/>
      <c r="Y144" s="166"/>
      <c r="Z144" s="166"/>
      <c r="AA144" s="166"/>
      <c r="AB144" s="166"/>
      <c r="AC144" s="166"/>
      <c r="AD144" s="166"/>
      <c r="AE144" s="166"/>
      <c r="AF144" s="166"/>
      <c r="AG144" s="166"/>
      <c r="AH144" s="166"/>
      <c r="AI144" s="156"/>
      <c r="AK144" s="185">
        <v>42858</v>
      </c>
      <c r="AL144" s="158">
        <v>43017</v>
      </c>
      <c r="AM144" s="172"/>
      <c r="AN144" s="172"/>
      <c r="AO144" s="162" t="s">
        <v>269</v>
      </c>
      <c r="AP144" s="165"/>
      <c r="AQ144" s="172"/>
      <c r="AR144" s="196"/>
      <c r="AS144" s="197"/>
      <c r="AT144" s="197"/>
    </row>
    <row r="145" spans="1:47" s="168" customFormat="1" ht="15" customHeight="1" x14ac:dyDescent="0.25">
      <c r="A145" s="172"/>
      <c r="B145" s="172"/>
      <c r="C145" s="164" t="s">
        <v>57</v>
      </c>
      <c r="D145" s="166"/>
      <c r="E145" s="166"/>
      <c r="F145" s="167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7"/>
      <c r="R145" s="166"/>
      <c r="S145" s="166"/>
      <c r="U145" s="166" t="s">
        <v>142</v>
      </c>
      <c r="V145" s="166"/>
      <c r="W145" s="166"/>
      <c r="X145" s="166"/>
      <c r="Y145" s="166"/>
      <c r="Z145" s="166"/>
      <c r="AA145" s="166"/>
      <c r="AB145" s="166"/>
      <c r="AC145" s="166"/>
      <c r="AD145" s="166"/>
      <c r="AE145" s="166"/>
      <c r="AF145" s="166"/>
      <c r="AG145" s="166"/>
      <c r="AH145" s="166"/>
      <c r="AI145" s="156"/>
      <c r="AK145" s="185">
        <v>43018</v>
      </c>
      <c r="AL145" s="158"/>
      <c r="AM145" s="172"/>
      <c r="AN145" s="172"/>
      <c r="AO145" s="162"/>
      <c r="AP145" s="165"/>
      <c r="AQ145" s="172"/>
      <c r="AR145" s="196"/>
      <c r="AS145" s="197"/>
      <c r="AT145" s="197"/>
    </row>
    <row r="146" spans="1:47" s="168" customFormat="1" ht="15" customHeight="1" x14ac:dyDescent="0.25">
      <c r="A146" s="168" t="s">
        <v>282</v>
      </c>
      <c r="B146" s="168" t="s">
        <v>283</v>
      </c>
      <c r="C146" s="163" t="s">
        <v>147</v>
      </c>
      <c r="D146" s="166" t="s">
        <v>142</v>
      </c>
      <c r="E146" s="166"/>
      <c r="F146" s="167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7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56"/>
      <c r="AK146" s="185">
        <v>42979</v>
      </c>
      <c r="AL146" s="158">
        <v>42992</v>
      </c>
      <c r="AO146" s="161" t="s">
        <v>284</v>
      </c>
      <c r="AR146" s="170"/>
    </row>
    <row r="147" spans="1:47" s="168" customFormat="1" ht="15" customHeight="1" x14ac:dyDescent="0.25">
      <c r="C147" s="163" t="s">
        <v>436</v>
      </c>
      <c r="D147" s="166"/>
      <c r="E147" s="166"/>
      <c r="F147" s="167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7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56"/>
      <c r="AK147" s="185">
        <v>42993</v>
      </c>
      <c r="AL147" s="158">
        <v>43045</v>
      </c>
      <c r="AO147" s="161"/>
      <c r="AR147" s="196"/>
      <c r="AS147" s="197"/>
      <c r="AT147" s="197"/>
    </row>
    <row r="148" spans="1:47" s="168" customFormat="1" ht="15" customHeight="1" x14ac:dyDescent="0.25">
      <c r="C148" s="163" t="s">
        <v>201</v>
      </c>
      <c r="D148" s="166"/>
      <c r="E148" s="166"/>
      <c r="F148" s="167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7"/>
      <c r="R148" s="166"/>
      <c r="S148" s="166"/>
      <c r="T148" s="166" t="s">
        <v>142</v>
      </c>
      <c r="U148" s="166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56"/>
      <c r="AK148" s="185">
        <v>43046</v>
      </c>
      <c r="AL148" s="158"/>
      <c r="AO148" s="161"/>
      <c r="AR148" s="196"/>
      <c r="AS148" s="197"/>
      <c r="AT148" s="197"/>
    </row>
    <row r="149" spans="1:47" ht="15" customHeight="1" x14ac:dyDescent="0.25">
      <c r="A149" s="67" t="s">
        <v>339</v>
      </c>
      <c r="B149" s="67" t="s">
        <v>340</v>
      </c>
      <c r="C149" s="90" t="s">
        <v>56</v>
      </c>
      <c r="D149" s="65" t="s">
        <v>142</v>
      </c>
      <c r="E149" s="65"/>
      <c r="G149" s="65"/>
      <c r="T149" s="67"/>
      <c r="X149" s="65" t="s">
        <v>142</v>
      </c>
      <c r="AK149" s="185">
        <v>42493</v>
      </c>
      <c r="AM149" s="86"/>
      <c r="AN149" s="86"/>
      <c r="AO149" s="162" t="s">
        <v>342</v>
      </c>
      <c r="AP149" s="118"/>
      <c r="AQ149" s="101"/>
      <c r="AR149" s="124"/>
      <c r="AS149" s="125"/>
      <c r="AT149" s="125"/>
    </row>
    <row r="150" spans="1:47" ht="15" customHeight="1" x14ac:dyDescent="0.25">
      <c r="A150" s="101"/>
      <c r="B150" s="101"/>
      <c r="C150" s="90"/>
      <c r="D150" s="65"/>
      <c r="E150" s="65"/>
      <c r="G150" s="65"/>
      <c r="T150" s="67"/>
      <c r="AK150" s="183"/>
      <c r="AL150" s="87"/>
      <c r="AM150" s="101"/>
      <c r="AN150" s="101"/>
      <c r="AO150" s="148"/>
      <c r="AP150" s="118"/>
      <c r="AQ150" s="101"/>
      <c r="AR150" s="124"/>
      <c r="AS150" s="125"/>
      <c r="AT150" s="125"/>
    </row>
    <row r="151" spans="1:47" ht="15" customHeight="1" x14ac:dyDescent="0.25">
      <c r="A151" s="101"/>
      <c r="B151" s="101"/>
      <c r="C151" s="90"/>
      <c r="D151" s="65"/>
      <c r="E151" s="65"/>
      <c r="G151" s="65"/>
      <c r="T151" s="67"/>
      <c r="AK151" s="183"/>
      <c r="AL151" s="87"/>
      <c r="AM151" s="101"/>
      <c r="AN151" s="101"/>
      <c r="AP151" s="101"/>
      <c r="AQ151" s="101"/>
      <c r="AR151" s="66"/>
    </row>
    <row r="152" spans="1:47" ht="15" customHeight="1" x14ac:dyDescent="0.25">
      <c r="A152" s="95" t="s">
        <v>46</v>
      </c>
      <c r="B152" s="95"/>
      <c r="C152" s="100"/>
      <c r="D152" s="92">
        <f>COUNTA(D144:D151)</f>
        <v>3</v>
      </c>
      <c r="E152" s="92">
        <f>COUNTA(E144:E151)</f>
        <v>0</v>
      </c>
      <c r="F152" s="93">
        <f>SUM(D152:E152)</f>
        <v>3</v>
      </c>
      <c r="G152" s="92">
        <f t="shared" ref="G152" si="90">COUNTA(G144:G151)</f>
        <v>0</v>
      </c>
      <c r="H152" s="92">
        <f t="shared" ref="H152:P152" si="91">COUNTA(H144:H151)</f>
        <v>0</v>
      </c>
      <c r="I152" s="92">
        <f t="shared" si="91"/>
        <v>0</v>
      </c>
      <c r="J152" s="92">
        <f t="shared" si="91"/>
        <v>0</v>
      </c>
      <c r="K152" s="92">
        <f t="shared" si="91"/>
        <v>0</v>
      </c>
      <c r="L152" s="92">
        <f t="shared" si="91"/>
        <v>0</v>
      </c>
      <c r="M152" s="65">
        <f t="shared" si="91"/>
        <v>0</v>
      </c>
      <c r="N152" s="92">
        <f t="shared" si="91"/>
        <v>0</v>
      </c>
      <c r="O152" s="92">
        <f t="shared" si="91"/>
        <v>0</v>
      </c>
      <c r="P152" s="65">
        <f t="shared" si="91"/>
        <v>0</v>
      </c>
      <c r="Q152" s="71">
        <f>SUM(H152:P152)</f>
        <v>0</v>
      </c>
      <c r="R152" s="65">
        <f t="shared" ref="R152:AH152" si="92">COUNTA(R144:R151)</f>
        <v>0</v>
      </c>
      <c r="S152" s="65">
        <f t="shared" si="92"/>
        <v>0</v>
      </c>
      <c r="T152" s="65">
        <f t="shared" si="92"/>
        <v>1</v>
      </c>
      <c r="U152" s="65">
        <f t="shared" si="92"/>
        <v>1</v>
      </c>
      <c r="V152" s="65">
        <f t="shared" si="92"/>
        <v>0</v>
      </c>
      <c r="W152" s="65">
        <f t="shared" si="92"/>
        <v>0</v>
      </c>
      <c r="X152" s="65">
        <f t="shared" si="92"/>
        <v>1</v>
      </c>
      <c r="Y152" s="65">
        <f t="shared" si="92"/>
        <v>0</v>
      </c>
      <c r="Z152" s="65">
        <f t="shared" si="92"/>
        <v>0</v>
      </c>
      <c r="AA152" s="65">
        <f t="shared" si="92"/>
        <v>0</v>
      </c>
      <c r="AB152" s="65">
        <f t="shared" si="92"/>
        <v>0</v>
      </c>
      <c r="AC152" s="65">
        <f t="shared" si="92"/>
        <v>0</v>
      </c>
      <c r="AD152" s="65">
        <f t="shared" si="92"/>
        <v>0</v>
      </c>
      <c r="AE152" s="65">
        <f t="shared" si="92"/>
        <v>0</v>
      </c>
      <c r="AF152" s="65">
        <f t="shared" si="92"/>
        <v>0</v>
      </c>
      <c r="AG152" s="65">
        <f t="shared" si="92"/>
        <v>0</v>
      </c>
      <c r="AH152" s="65">
        <f t="shared" si="92"/>
        <v>0</v>
      </c>
      <c r="AM152" s="95"/>
      <c r="AN152" s="95"/>
      <c r="AP152" s="95"/>
      <c r="AQ152" s="95"/>
      <c r="AR152" s="66"/>
    </row>
    <row r="153" spans="1:47" x14ac:dyDescent="0.25">
      <c r="A153" s="91" t="s">
        <v>6</v>
      </c>
      <c r="B153" s="91" t="s">
        <v>66</v>
      </c>
      <c r="C153" s="121"/>
      <c r="D153" s="65">
        <f t="shared" ref="D153:P153" si="93">D143+D152</f>
        <v>4</v>
      </c>
      <c r="E153" s="65">
        <f t="shared" si="93"/>
        <v>0</v>
      </c>
      <c r="F153" s="71">
        <f t="shared" si="93"/>
        <v>4</v>
      </c>
      <c r="G153" s="65">
        <f t="shared" ref="G153" si="94">G143+G152</f>
        <v>0</v>
      </c>
      <c r="H153" s="65">
        <f t="shared" si="93"/>
        <v>0</v>
      </c>
      <c r="I153" s="65">
        <f t="shared" si="93"/>
        <v>0</v>
      </c>
      <c r="J153" s="65">
        <f t="shared" si="93"/>
        <v>0</v>
      </c>
      <c r="K153" s="65">
        <f t="shared" si="93"/>
        <v>0</v>
      </c>
      <c r="L153" s="65">
        <f t="shared" si="93"/>
        <v>0</v>
      </c>
      <c r="M153" s="65">
        <f t="shared" si="93"/>
        <v>0</v>
      </c>
      <c r="N153" s="65">
        <f t="shared" si="93"/>
        <v>0</v>
      </c>
      <c r="O153" s="65">
        <f t="shared" si="93"/>
        <v>0</v>
      </c>
      <c r="P153" s="65">
        <f t="shared" si="93"/>
        <v>0</v>
      </c>
      <c r="Q153" s="71">
        <f>SUM(H153:P153)</f>
        <v>0</v>
      </c>
      <c r="R153" s="65">
        <f t="shared" ref="R153:AH153" si="95">R143+R152</f>
        <v>0</v>
      </c>
      <c r="S153" s="65">
        <f t="shared" si="95"/>
        <v>1</v>
      </c>
      <c r="T153" s="65">
        <f t="shared" si="95"/>
        <v>1</v>
      </c>
      <c r="U153" s="65">
        <f t="shared" si="95"/>
        <v>1</v>
      </c>
      <c r="V153" s="65">
        <f t="shared" si="95"/>
        <v>0</v>
      </c>
      <c r="W153" s="65">
        <f t="shared" si="95"/>
        <v>0</v>
      </c>
      <c r="X153" s="65">
        <f t="shared" si="95"/>
        <v>1</v>
      </c>
      <c r="Y153" s="65">
        <f t="shared" si="95"/>
        <v>0</v>
      </c>
      <c r="Z153" s="65">
        <f t="shared" si="95"/>
        <v>0</v>
      </c>
      <c r="AA153" s="65">
        <f t="shared" si="95"/>
        <v>0</v>
      </c>
      <c r="AB153" s="65">
        <f t="shared" si="95"/>
        <v>0</v>
      </c>
      <c r="AC153" s="65">
        <f t="shared" si="95"/>
        <v>0</v>
      </c>
      <c r="AD153" s="65">
        <f t="shared" si="95"/>
        <v>0</v>
      </c>
      <c r="AE153" s="65">
        <f t="shared" si="95"/>
        <v>0</v>
      </c>
      <c r="AF153" s="65">
        <f t="shared" si="95"/>
        <v>0</v>
      </c>
      <c r="AG153" s="65">
        <f t="shared" si="95"/>
        <v>0</v>
      </c>
      <c r="AH153" s="65">
        <f t="shared" si="95"/>
        <v>0</v>
      </c>
      <c r="AI153" s="91"/>
      <c r="AM153" s="91"/>
      <c r="AN153" s="91"/>
      <c r="AP153" s="91"/>
      <c r="AQ153" s="91"/>
      <c r="AR153" s="66"/>
    </row>
    <row r="154" spans="1:47" hidden="1" x14ac:dyDescent="0.25">
      <c r="A154" s="101"/>
      <c r="B154" s="101"/>
      <c r="C154" s="90"/>
      <c r="D154" s="65"/>
      <c r="E154" s="65"/>
      <c r="G154" s="65"/>
      <c r="AK154" s="183"/>
      <c r="AL154" s="87"/>
      <c r="AM154" s="101"/>
      <c r="AN154" s="101"/>
      <c r="AO154" s="102"/>
      <c r="AP154" s="101"/>
      <c r="AQ154" s="101"/>
      <c r="AR154" s="66"/>
    </row>
    <row r="155" spans="1:47" hidden="1" x14ac:dyDescent="0.25">
      <c r="A155" s="101"/>
      <c r="B155" s="101"/>
      <c r="C155" s="78"/>
      <c r="D155" s="65"/>
      <c r="E155" s="65"/>
      <c r="G155" s="65"/>
      <c r="AK155" s="183"/>
      <c r="AL155" s="87"/>
      <c r="AM155" s="101"/>
      <c r="AN155" s="101"/>
      <c r="AO155" s="102"/>
      <c r="AP155" s="101"/>
      <c r="AQ155" s="101"/>
      <c r="AR155" s="66"/>
    </row>
    <row r="156" spans="1:47" hidden="1" x14ac:dyDescent="0.25">
      <c r="A156" s="88"/>
      <c r="B156" s="88"/>
      <c r="C156" s="90"/>
      <c r="D156" s="65"/>
      <c r="E156" s="65"/>
      <c r="G156" s="65"/>
      <c r="AK156" s="183"/>
      <c r="AL156" s="87"/>
      <c r="AM156" s="88"/>
      <c r="AN156" s="88"/>
      <c r="AO156" s="102"/>
      <c r="AP156" s="88"/>
      <c r="AQ156" s="88"/>
      <c r="AR156" s="66"/>
    </row>
    <row r="157" spans="1:47" hidden="1" x14ac:dyDescent="0.25">
      <c r="A157" s="95" t="s">
        <v>47</v>
      </c>
      <c r="B157" s="95"/>
      <c r="C157" s="100"/>
      <c r="D157" s="92">
        <f>COUNTA(D154:D156)</f>
        <v>0</v>
      </c>
      <c r="E157" s="92">
        <f>COUNTA(E154:E156)</f>
        <v>0</v>
      </c>
      <c r="F157" s="93">
        <f>SUM(D157:E157)</f>
        <v>0</v>
      </c>
      <c r="G157" s="92">
        <f t="shared" ref="G157" si="96">COUNTA(G154:G156)</f>
        <v>0</v>
      </c>
      <c r="H157" s="92">
        <f t="shared" ref="H157:P157" si="97">COUNTA(H154:H156)</f>
        <v>0</v>
      </c>
      <c r="I157" s="92">
        <f t="shared" si="97"/>
        <v>0</v>
      </c>
      <c r="J157" s="92">
        <f t="shared" si="97"/>
        <v>0</v>
      </c>
      <c r="K157" s="92">
        <f t="shared" si="97"/>
        <v>0</v>
      </c>
      <c r="L157" s="92">
        <f t="shared" si="97"/>
        <v>0</v>
      </c>
      <c r="M157" s="92">
        <f t="shared" si="97"/>
        <v>0</v>
      </c>
      <c r="N157" s="92">
        <f t="shared" si="97"/>
        <v>0</v>
      </c>
      <c r="O157" s="92">
        <f t="shared" si="97"/>
        <v>0</v>
      </c>
      <c r="P157" s="92">
        <f t="shared" si="97"/>
        <v>0</v>
      </c>
      <c r="Q157" s="71">
        <f>SUM(H157:P157)</f>
        <v>0</v>
      </c>
      <c r="R157" s="65">
        <f t="shared" ref="R157:AH157" si="98">COUNTA(R154:R156)</f>
        <v>0</v>
      </c>
      <c r="S157" s="65">
        <f t="shared" si="98"/>
        <v>0</v>
      </c>
      <c r="T157" s="65">
        <f t="shared" si="98"/>
        <v>0</v>
      </c>
      <c r="U157" s="65">
        <f t="shared" si="98"/>
        <v>0</v>
      </c>
      <c r="V157" s="65">
        <f t="shared" si="98"/>
        <v>0</v>
      </c>
      <c r="W157" s="65">
        <f t="shared" si="98"/>
        <v>0</v>
      </c>
      <c r="X157" s="65">
        <f t="shared" si="98"/>
        <v>0</v>
      </c>
      <c r="Y157" s="65">
        <f t="shared" si="98"/>
        <v>0</v>
      </c>
      <c r="Z157" s="65">
        <f t="shared" si="98"/>
        <v>0</v>
      </c>
      <c r="AA157" s="65">
        <f t="shared" si="98"/>
        <v>0</v>
      </c>
      <c r="AB157" s="65">
        <f t="shared" si="98"/>
        <v>0</v>
      </c>
      <c r="AC157" s="65">
        <f t="shared" si="98"/>
        <v>0</v>
      </c>
      <c r="AD157" s="65">
        <f t="shared" si="98"/>
        <v>0</v>
      </c>
      <c r="AE157" s="65">
        <f t="shared" si="98"/>
        <v>0</v>
      </c>
      <c r="AF157" s="65">
        <f t="shared" si="98"/>
        <v>0</v>
      </c>
      <c r="AG157" s="65">
        <f t="shared" si="98"/>
        <v>0</v>
      </c>
      <c r="AH157" s="65">
        <f t="shared" si="98"/>
        <v>0</v>
      </c>
      <c r="AM157" s="95"/>
      <c r="AN157" s="95"/>
      <c r="AP157" s="95"/>
      <c r="AQ157" s="95"/>
      <c r="AR157" s="66"/>
    </row>
    <row r="158" spans="1:47" hidden="1" x14ac:dyDescent="0.25">
      <c r="A158" s="101"/>
      <c r="B158" s="101"/>
      <c r="C158" s="90"/>
      <c r="D158" s="65"/>
      <c r="E158" s="65"/>
      <c r="G158" s="65"/>
      <c r="AK158" s="183"/>
      <c r="AL158" s="87"/>
      <c r="AM158" s="101"/>
      <c r="AN158" s="101"/>
      <c r="AO158" s="102"/>
      <c r="AP158" s="101"/>
      <c r="AQ158" s="101"/>
      <c r="AR158" s="66"/>
      <c r="AT158" s="87"/>
      <c r="AU158" s="87"/>
    </row>
    <row r="159" spans="1:47" hidden="1" x14ac:dyDescent="0.25">
      <c r="A159" s="101"/>
      <c r="B159" s="101"/>
      <c r="C159" s="90"/>
      <c r="D159" s="65"/>
      <c r="E159" s="65"/>
      <c r="G159" s="65"/>
      <c r="AK159" s="183"/>
      <c r="AL159" s="87"/>
      <c r="AM159" s="101"/>
      <c r="AN159" s="101"/>
      <c r="AO159" s="102"/>
      <c r="AP159" s="101"/>
      <c r="AQ159" s="101"/>
      <c r="AR159" s="66"/>
      <c r="AU159" s="87"/>
    </row>
    <row r="160" spans="1:47" hidden="1" x14ac:dyDescent="0.25">
      <c r="A160" s="95" t="s">
        <v>46</v>
      </c>
      <c r="B160" s="95"/>
      <c r="C160" s="100"/>
      <c r="D160" s="92">
        <f>COUNTA(D158:D159)</f>
        <v>0</v>
      </c>
      <c r="E160" s="92">
        <f>COUNTA(E158:E159)</f>
        <v>0</v>
      </c>
      <c r="F160" s="93">
        <f>SUM(D160:E160)</f>
        <v>0</v>
      </c>
      <c r="G160" s="92">
        <f t="shared" ref="G160" si="99">COUNTA(G158:G159)</f>
        <v>0</v>
      </c>
      <c r="H160" s="92">
        <f t="shared" ref="H160:P160" si="100">COUNTA(H158:H159)</f>
        <v>0</v>
      </c>
      <c r="I160" s="92">
        <f t="shared" si="100"/>
        <v>0</v>
      </c>
      <c r="J160" s="92">
        <f t="shared" si="100"/>
        <v>0</v>
      </c>
      <c r="K160" s="92">
        <f t="shared" si="100"/>
        <v>0</v>
      </c>
      <c r="L160" s="92">
        <f t="shared" si="100"/>
        <v>0</v>
      </c>
      <c r="M160" s="65">
        <f t="shared" si="100"/>
        <v>0</v>
      </c>
      <c r="N160" s="92">
        <f t="shared" si="100"/>
        <v>0</v>
      </c>
      <c r="O160" s="92">
        <f t="shared" si="100"/>
        <v>0</v>
      </c>
      <c r="P160" s="65">
        <f t="shared" si="100"/>
        <v>0</v>
      </c>
      <c r="Q160" s="71">
        <f>SUM(H160:P160)</f>
        <v>0</v>
      </c>
      <c r="R160" s="65">
        <f t="shared" ref="R160:AH160" si="101">COUNTA(R158:R159)</f>
        <v>0</v>
      </c>
      <c r="S160" s="65">
        <f t="shared" si="101"/>
        <v>0</v>
      </c>
      <c r="T160" s="65">
        <f t="shared" si="101"/>
        <v>0</v>
      </c>
      <c r="U160" s="65">
        <f t="shared" si="101"/>
        <v>0</v>
      </c>
      <c r="V160" s="65">
        <f t="shared" si="101"/>
        <v>0</v>
      </c>
      <c r="W160" s="65">
        <f t="shared" si="101"/>
        <v>0</v>
      </c>
      <c r="X160" s="65">
        <f t="shared" si="101"/>
        <v>0</v>
      </c>
      <c r="Y160" s="65">
        <f t="shared" si="101"/>
        <v>0</v>
      </c>
      <c r="Z160" s="65">
        <f t="shared" si="101"/>
        <v>0</v>
      </c>
      <c r="AA160" s="65">
        <f t="shared" si="101"/>
        <v>0</v>
      </c>
      <c r="AB160" s="65">
        <f t="shared" si="101"/>
        <v>0</v>
      </c>
      <c r="AC160" s="65">
        <f t="shared" si="101"/>
        <v>0</v>
      </c>
      <c r="AD160" s="65">
        <f t="shared" si="101"/>
        <v>0</v>
      </c>
      <c r="AE160" s="65">
        <f t="shared" si="101"/>
        <v>0</v>
      </c>
      <c r="AF160" s="65">
        <f t="shared" si="101"/>
        <v>0</v>
      </c>
      <c r="AG160" s="65">
        <f t="shared" si="101"/>
        <v>0</v>
      </c>
      <c r="AH160" s="65">
        <f t="shared" si="101"/>
        <v>0</v>
      </c>
      <c r="AM160" s="95"/>
      <c r="AN160" s="95"/>
      <c r="AP160" s="95"/>
      <c r="AQ160" s="95"/>
      <c r="AR160" s="66"/>
    </row>
    <row r="161" spans="1:47" hidden="1" x14ac:dyDescent="0.25">
      <c r="A161" s="91" t="s">
        <v>76</v>
      </c>
      <c r="B161" s="91" t="s">
        <v>109</v>
      </c>
      <c r="C161" s="121"/>
      <c r="D161" s="65">
        <f t="shared" ref="D161:P161" si="102">D157+D160</f>
        <v>0</v>
      </c>
      <c r="E161" s="65">
        <f t="shared" si="102"/>
        <v>0</v>
      </c>
      <c r="F161" s="71">
        <f t="shared" si="102"/>
        <v>0</v>
      </c>
      <c r="G161" s="65">
        <f t="shared" ref="G161" si="103">G157+G160</f>
        <v>0</v>
      </c>
      <c r="H161" s="65">
        <f t="shared" si="102"/>
        <v>0</v>
      </c>
      <c r="I161" s="65">
        <f t="shared" si="102"/>
        <v>0</v>
      </c>
      <c r="J161" s="65">
        <f t="shared" si="102"/>
        <v>0</v>
      </c>
      <c r="K161" s="65">
        <f t="shared" si="102"/>
        <v>0</v>
      </c>
      <c r="L161" s="65">
        <f t="shared" si="102"/>
        <v>0</v>
      </c>
      <c r="M161" s="65">
        <f t="shared" si="102"/>
        <v>0</v>
      </c>
      <c r="N161" s="65">
        <f t="shared" si="102"/>
        <v>0</v>
      </c>
      <c r="O161" s="65">
        <f t="shared" si="102"/>
        <v>0</v>
      </c>
      <c r="P161" s="65">
        <f t="shared" si="102"/>
        <v>0</v>
      </c>
      <c r="Q161" s="71">
        <f>SUM(H161:P161)</f>
        <v>0</v>
      </c>
      <c r="R161" s="65">
        <f t="shared" ref="R161:AH161" si="104">R157+R160</f>
        <v>0</v>
      </c>
      <c r="S161" s="65">
        <f t="shared" si="104"/>
        <v>0</v>
      </c>
      <c r="T161" s="65">
        <f t="shared" si="104"/>
        <v>0</v>
      </c>
      <c r="U161" s="65">
        <f t="shared" si="104"/>
        <v>0</v>
      </c>
      <c r="V161" s="65">
        <f t="shared" si="104"/>
        <v>0</v>
      </c>
      <c r="W161" s="65">
        <f t="shared" si="104"/>
        <v>0</v>
      </c>
      <c r="X161" s="65">
        <f t="shared" si="104"/>
        <v>0</v>
      </c>
      <c r="Y161" s="65">
        <f t="shared" si="104"/>
        <v>0</v>
      </c>
      <c r="Z161" s="65">
        <f t="shared" si="104"/>
        <v>0</v>
      </c>
      <c r="AA161" s="65">
        <f t="shared" si="104"/>
        <v>0</v>
      </c>
      <c r="AB161" s="65">
        <f t="shared" si="104"/>
        <v>0</v>
      </c>
      <c r="AC161" s="65">
        <f t="shared" si="104"/>
        <v>0</v>
      </c>
      <c r="AD161" s="65">
        <f t="shared" si="104"/>
        <v>0</v>
      </c>
      <c r="AE161" s="65">
        <f t="shared" si="104"/>
        <v>0</v>
      </c>
      <c r="AF161" s="65">
        <f t="shared" si="104"/>
        <v>0</v>
      </c>
      <c r="AG161" s="65">
        <f t="shared" si="104"/>
        <v>0</v>
      </c>
      <c r="AH161" s="65">
        <f t="shared" si="104"/>
        <v>0</v>
      </c>
      <c r="AM161" s="91"/>
      <c r="AN161" s="91"/>
      <c r="AP161" s="91"/>
      <c r="AQ161" s="91"/>
      <c r="AR161" s="66"/>
    </row>
    <row r="162" spans="1:47" ht="15" hidden="1" customHeight="1" x14ac:dyDescent="0.25">
      <c r="A162" s="88"/>
      <c r="B162" s="88"/>
      <c r="C162" s="86"/>
      <c r="D162" s="65"/>
      <c r="E162" s="65"/>
      <c r="G162" s="65"/>
      <c r="AK162" s="183"/>
      <c r="AL162" s="87"/>
      <c r="AM162" s="88"/>
      <c r="AN162" s="88"/>
      <c r="AO162" s="102"/>
      <c r="AP162" s="88"/>
      <c r="AQ162" s="88"/>
      <c r="AR162" s="66"/>
    </row>
    <row r="163" spans="1:47" ht="15" hidden="1" customHeight="1" x14ac:dyDescent="0.25">
      <c r="A163" s="101"/>
      <c r="B163" s="101"/>
      <c r="C163" s="86"/>
      <c r="D163" s="65"/>
      <c r="E163" s="65"/>
      <c r="G163" s="65"/>
      <c r="AK163" s="183"/>
      <c r="AL163" s="87"/>
      <c r="AM163" s="101"/>
      <c r="AN163" s="101"/>
      <c r="AP163" s="101"/>
      <c r="AQ163" s="101"/>
      <c r="AR163" s="66"/>
      <c r="AT163" s="87"/>
    </row>
    <row r="164" spans="1:47" ht="15" hidden="1" customHeight="1" x14ac:dyDescent="0.25">
      <c r="A164" s="101"/>
      <c r="B164" s="101"/>
      <c r="C164" s="90"/>
      <c r="D164" s="65"/>
      <c r="E164" s="65"/>
      <c r="G164" s="65"/>
      <c r="AK164" s="183"/>
      <c r="AL164" s="87"/>
      <c r="AM164" s="101"/>
      <c r="AN164" s="101"/>
      <c r="AP164" s="101"/>
      <c r="AQ164" s="101"/>
      <c r="AR164" s="66"/>
    </row>
    <row r="165" spans="1:47" hidden="1" x14ac:dyDescent="0.25">
      <c r="A165" s="95" t="s">
        <v>47</v>
      </c>
      <c r="B165" s="95"/>
      <c r="C165" s="100"/>
      <c r="D165" s="92">
        <f>COUNTA(D162:D164)</f>
        <v>0</v>
      </c>
      <c r="E165" s="92">
        <f>COUNTA(E162:E164)</f>
        <v>0</v>
      </c>
      <c r="F165" s="93">
        <f>SUM(D165:E165)</f>
        <v>0</v>
      </c>
      <c r="G165" s="92">
        <f t="shared" ref="G165" si="105">COUNTA(G162:G164)</f>
        <v>0</v>
      </c>
      <c r="H165" s="92">
        <f t="shared" ref="H165:P165" si="106">COUNTA(H162:H164)</f>
        <v>0</v>
      </c>
      <c r="I165" s="92">
        <f t="shared" si="106"/>
        <v>0</v>
      </c>
      <c r="J165" s="92">
        <f t="shared" si="106"/>
        <v>0</v>
      </c>
      <c r="K165" s="92">
        <f t="shared" si="106"/>
        <v>0</v>
      </c>
      <c r="L165" s="92">
        <f t="shared" si="106"/>
        <v>0</v>
      </c>
      <c r="M165" s="65">
        <f t="shared" si="106"/>
        <v>0</v>
      </c>
      <c r="N165" s="92">
        <f t="shared" si="106"/>
        <v>0</v>
      </c>
      <c r="O165" s="92">
        <f t="shared" si="106"/>
        <v>0</v>
      </c>
      <c r="P165" s="65">
        <f t="shared" si="106"/>
        <v>0</v>
      </c>
      <c r="Q165" s="71">
        <f>SUM(H165:P165)</f>
        <v>0</v>
      </c>
      <c r="R165" s="65">
        <f t="shared" ref="R165:AH165" si="107">COUNTA(R162:R164)</f>
        <v>0</v>
      </c>
      <c r="S165" s="65">
        <f t="shared" si="107"/>
        <v>0</v>
      </c>
      <c r="T165" s="65">
        <f t="shared" si="107"/>
        <v>0</v>
      </c>
      <c r="U165" s="65">
        <f t="shared" si="107"/>
        <v>0</v>
      </c>
      <c r="V165" s="65">
        <f t="shared" si="107"/>
        <v>0</v>
      </c>
      <c r="W165" s="65">
        <f t="shared" si="107"/>
        <v>0</v>
      </c>
      <c r="X165" s="65">
        <f t="shared" si="107"/>
        <v>0</v>
      </c>
      <c r="Y165" s="65">
        <f t="shared" si="107"/>
        <v>0</v>
      </c>
      <c r="Z165" s="65">
        <f t="shared" si="107"/>
        <v>0</v>
      </c>
      <c r="AA165" s="65">
        <f t="shared" si="107"/>
        <v>0</v>
      </c>
      <c r="AB165" s="65">
        <f t="shared" si="107"/>
        <v>0</v>
      </c>
      <c r="AC165" s="65">
        <f t="shared" si="107"/>
        <v>0</v>
      </c>
      <c r="AD165" s="65">
        <f t="shared" si="107"/>
        <v>0</v>
      </c>
      <c r="AE165" s="65">
        <f t="shared" si="107"/>
        <v>0</v>
      </c>
      <c r="AF165" s="65">
        <f t="shared" si="107"/>
        <v>0</v>
      </c>
      <c r="AG165" s="65">
        <f t="shared" si="107"/>
        <v>0</v>
      </c>
      <c r="AH165" s="65">
        <f t="shared" si="107"/>
        <v>0</v>
      </c>
      <c r="AM165" s="95"/>
      <c r="AN165" s="95"/>
      <c r="AP165" s="95"/>
      <c r="AQ165" s="95"/>
      <c r="AR165" s="66"/>
    </row>
    <row r="166" spans="1:47" hidden="1" x14ac:dyDescent="0.25">
      <c r="A166" s="94"/>
      <c r="B166" s="94"/>
      <c r="C166" s="122"/>
      <c r="D166" s="65"/>
      <c r="E166" s="65"/>
      <c r="G166" s="65"/>
      <c r="AM166" s="94"/>
      <c r="AN166" s="94"/>
      <c r="AP166" s="94"/>
      <c r="AQ166" s="94"/>
      <c r="AR166" s="66"/>
    </row>
    <row r="167" spans="1:47" ht="15" hidden="1" customHeight="1" x14ac:dyDescent="0.25">
      <c r="A167" s="94"/>
      <c r="B167" s="94"/>
      <c r="C167" s="122"/>
      <c r="D167" s="65"/>
      <c r="E167" s="65"/>
      <c r="G167" s="65"/>
      <c r="AM167" s="94"/>
      <c r="AN167" s="94"/>
      <c r="AP167" s="94"/>
      <c r="AQ167" s="94"/>
      <c r="AR167" s="66"/>
    </row>
    <row r="168" spans="1:47" ht="15" hidden="1" customHeight="1" x14ac:dyDescent="0.25">
      <c r="A168" s="95" t="s">
        <v>46</v>
      </c>
      <c r="B168" s="95"/>
      <c r="C168" s="100"/>
      <c r="D168" s="92">
        <f>COUNTA(D166:D167)</f>
        <v>0</v>
      </c>
      <c r="E168" s="92">
        <f>COUNTA(E166:E167)</f>
        <v>0</v>
      </c>
      <c r="F168" s="93">
        <f>SUM(D168:E168)</f>
        <v>0</v>
      </c>
      <c r="G168" s="92">
        <f t="shared" ref="G168" si="108">COUNTA(G166:G167)</f>
        <v>0</v>
      </c>
      <c r="H168" s="92">
        <f t="shared" ref="H168:P168" si="109">COUNTA(H166:H167)</f>
        <v>0</v>
      </c>
      <c r="I168" s="92">
        <f t="shared" si="109"/>
        <v>0</v>
      </c>
      <c r="J168" s="92">
        <f t="shared" si="109"/>
        <v>0</v>
      </c>
      <c r="K168" s="92">
        <f t="shared" si="109"/>
        <v>0</v>
      </c>
      <c r="L168" s="92">
        <f t="shared" si="109"/>
        <v>0</v>
      </c>
      <c r="M168" s="92">
        <f t="shared" si="109"/>
        <v>0</v>
      </c>
      <c r="N168" s="92">
        <f t="shared" si="109"/>
        <v>0</v>
      </c>
      <c r="O168" s="92">
        <f t="shared" si="109"/>
        <v>0</v>
      </c>
      <c r="P168" s="92">
        <f t="shared" si="109"/>
        <v>0</v>
      </c>
      <c r="Q168" s="71">
        <f>SUM(H168:P168)</f>
        <v>0</v>
      </c>
      <c r="R168" s="65">
        <f t="shared" ref="R168:AH168" si="110">COUNTA(R166:R167)</f>
        <v>0</v>
      </c>
      <c r="S168" s="65">
        <f t="shared" si="110"/>
        <v>0</v>
      </c>
      <c r="T168" s="65">
        <f t="shared" si="110"/>
        <v>0</v>
      </c>
      <c r="U168" s="65">
        <f t="shared" si="110"/>
        <v>0</v>
      </c>
      <c r="V168" s="65">
        <f t="shared" si="110"/>
        <v>0</v>
      </c>
      <c r="W168" s="65">
        <f t="shared" si="110"/>
        <v>0</v>
      </c>
      <c r="X168" s="65">
        <f t="shared" si="110"/>
        <v>0</v>
      </c>
      <c r="Y168" s="65">
        <f t="shared" si="110"/>
        <v>0</v>
      </c>
      <c r="Z168" s="65">
        <f t="shared" si="110"/>
        <v>0</v>
      </c>
      <c r="AA168" s="65">
        <f t="shared" si="110"/>
        <v>0</v>
      </c>
      <c r="AB168" s="65">
        <f t="shared" si="110"/>
        <v>0</v>
      </c>
      <c r="AC168" s="65">
        <f t="shared" si="110"/>
        <v>0</v>
      </c>
      <c r="AD168" s="65">
        <f t="shared" si="110"/>
        <v>0</v>
      </c>
      <c r="AE168" s="65">
        <f t="shared" si="110"/>
        <v>0</v>
      </c>
      <c r="AF168" s="65">
        <f t="shared" si="110"/>
        <v>0</v>
      </c>
      <c r="AG168" s="65">
        <f t="shared" si="110"/>
        <v>0</v>
      </c>
      <c r="AH168" s="65">
        <f t="shared" si="110"/>
        <v>0</v>
      </c>
      <c r="AM168" s="95"/>
      <c r="AN168" s="95"/>
      <c r="AP168" s="95"/>
      <c r="AQ168" s="95"/>
      <c r="AR168" s="66"/>
    </row>
    <row r="169" spans="1:47" ht="14.25" hidden="1" customHeight="1" x14ac:dyDescent="0.25">
      <c r="A169" s="91" t="s">
        <v>76</v>
      </c>
      <c r="B169" s="91" t="s">
        <v>136</v>
      </c>
      <c r="C169" s="121"/>
      <c r="D169" s="65">
        <f t="shared" ref="D169:P169" si="111">D165+D168</f>
        <v>0</v>
      </c>
      <c r="E169" s="65">
        <f t="shared" si="111"/>
        <v>0</v>
      </c>
      <c r="F169" s="71">
        <f t="shared" si="111"/>
        <v>0</v>
      </c>
      <c r="G169" s="65">
        <f t="shared" ref="G169" si="112">G165+G168</f>
        <v>0</v>
      </c>
      <c r="H169" s="65">
        <f t="shared" si="111"/>
        <v>0</v>
      </c>
      <c r="I169" s="65">
        <f t="shared" si="111"/>
        <v>0</v>
      </c>
      <c r="J169" s="65">
        <f t="shared" si="111"/>
        <v>0</v>
      </c>
      <c r="K169" s="65">
        <f t="shared" si="111"/>
        <v>0</v>
      </c>
      <c r="L169" s="65">
        <f t="shared" si="111"/>
        <v>0</v>
      </c>
      <c r="M169" s="65">
        <f t="shared" si="111"/>
        <v>0</v>
      </c>
      <c r="N169" s="65">
        <f t="shared" si="111"/>
        <v>0</v>
      </c>
      <c r="O169" s="65">
        <f t="shared" si="111"/>
        <v>0</v>
      </c>
      <c r="P169" s="65">
        <f t="shared" si="111"/>
        <v>0</v>
      </c>
      <c r="Q169" s="71">
        <f>SUM(H169:P169)</f>
        <v>0</v>
      </c>
      <c r="R169" s="65">
        <f t="shared" ref="R169:AH169" si="113">R165+R168</f>
        <v>0</v>
      </c>
      <c r="S169" s="65">
        <f t="shared" si="113"/>
        <v>0</v>
      </c>
      <c r="T169" s="65">
        <f t="shared" si="113"/>
        <v>0</v>
      </c>
      <c r="U169" s="65">
        <f t="shared" si="113"/>
        <v>0</v>
      </c>
      <c r="V169" s="65">
        <f t="shared" si="113"/>
        <v>0</v>
      </c>
      <c r="W169" s="65">
        <f t="shared" si="113"/>
        <v>0</v>
      </c>
      <c r="X169" s="65">
        <f t="shared" si="113"/>
        <v>0</v>
      </c>
      <c r="Y169" s="65">
        <f t="shared" si="113"/>
        <v>0</v>
      </c>
      <c r="Z169" s="65">
        <f t="shared" si="113"/>
        <v>0</v>
      </c>
      <c r="AA169" s="65">
        <f t="shared" si="113"/>
        <v>0</v>
      </c>
      <c r="AB169" s="65">
        <f t="shared" si="113"/>
        <v>0</v>
      </c>
      <c r="AC169" s="65">
        <f t="shared" si="113"/>
        <v>0</v>
      </c>
      <c r="AD169" s="65">
        <f t="shared" si="113"/>
        <v>0</v>
      </c>
      <c r="AE169" s="65">
        <f t="shared" si="113"/>
        <v>0</v>
      </c>
      <c r="AF169" s="65">
        <f t="shared" si="113"/>
        <v>0</v>
      </c>
      <c r="AG169" s="65">
        <f t="shared" si="113"/>
        <v>0</v>
      </c>
      <c r="AH169" s="65">
        <f t="shared" si="113"/>
        <v>0</v>
      </c>
      <c r="AM169" s="91"/>
      <c r="AN169" s="91"/>
      <c r="AP169" s="91"/>
      <c r="AQ169" s="91"/>
      <c r="AR169" s="66"/>
    </row>
    <row r="170" spans="1:47" s="168" customFormat="1" ht="15" customHeight="1" x14ac:dyDescent="0.25">
      <c r="A170" s="157" t="s">
        <v>160</v>
      </c>
      <c r="B170" s="157" t="s">
        <v>161</v>
      </c>
      <c r="C170" s="157" t="s">
        <v>147</v>
      </c>
      <c r="D170" s="166" t="s">
        <v>142</v>
      </c>
      <c r="E170" s="166"/>
      <c r="F170" s="167"/>
      <c r="G170" s="166" t="s">
        <v>142</v>
      </c>
      <c r="H170" s="166"/>
      <c r="I170" s="166"/>
      <c r="J170" s="166"/>
      <c r="K170" s="166"/>
      <c r="L170" s="166"/>
      <c r="M170" s="166"/>
      <c r="N170" s="166"/>
      <c r="O170" s="166"/>
      <c r="P170" s="166"/>
      <c r="Q170" s="167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  <c r="AB170" s="166"/>
      <c r="AC170" s="166"/>
      <c r="AD170" s="166"/>
      <c r="AE170" s="166"/>
      <c r="AF170" s="166"/>
      <c r="AG170" s="166"/>
      <c r="AH170" s="166"/>
      <c r="AK170" s="185">
        <v>42979</v>
      </c>
      <c r="AL170" s="158">
        <v>42992</v>
      </c>
      <c r="AM170" s="157"/>
      <c r="AN170" s="157"/>
      <c r="AO170" s="161" t="s">
        <v>162</v>
      </c>
      <c r="AP170" s="157"/>
      <c r="AQ170" s="157"/>
      <c r="AR170" s="170"/>
      <c r="AU170" s="158"/>
    </row>
    <row r="171" spans="1:47" s="168" customFormat="1" ht="15" customHeight="1" x14ac:dyDescent="0.25">
      <c r="A171" s="157"/>
      <c r="B171" s="157"/>
      <c r="C171" s="157" t="s">
        <v>207</v>
      </c>
      <c r="D171" s="166"/>
      <c r="E171" s="166"/>
      <c r="F171" s="167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7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  <c r="AB171" s="166"/>
      <c r="AC171" s="166"/>
      <c r="AD171" s="166"/>
      <c r="AE171" s="166"/>
      <c r="AF171" s="166"/>
      <c r="AG171" s="166" t="s">
        <v>142</v>
      </c>
      <c r="AH171" s="166"/>
      <c r="AK171" s="185">
        <v>42993</v>
      </c>
      <c r="AL171" s="158"/>
      <c r="AM171" s="157"/>
      <c r="AN171" s="157"/>
      <c r="AO171" s="161"/>
      <c r="AP171" s="157"/>
      <c r="AQ171" s="157"/>
      <c r="AR171" s="170"/>
      <c r="AU171" s="158"/>
    </row>
    <row r="172" spans="1:47" s="168" customFormat="1" ht="15" customHeight="1" x14ac:dyDescent="0.25">
      <c r="A172" s="157" t="s">
        <v>208</v>
      </c>
      <c r="B172" s="157" t="s">
        <v>209</v>
      </c>
      <c r="C172" s="157" t="s">
        <v>414</v>
      </c>
      <c r="D172" s="166" t="s">
        <v>142</v>
      </c>
      <c r="E172" s="166"/>
      <c r="F172" s="167"/>
      <c r="G172" s="166"/>
      <c r="H172" s="166"/>
      <c r="I172" s="166"/>
      <c r="J172" s="166" t="s">
        <v>142</v>
      </c>
      <c r="K172" s="166"/>
      <c r="L172" s="166"/>
      <c r="M172" s="166"/>
      <c r="N172" s="166"/>
      <c r="O172" s="166"/>
      <c r="P172" s="166"/>
      <c r="Q172" s="167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  <c r="AH172" s="166"/>
      <c r="AK172" s="185">
        <v>42892</v>
      </c>
      <c r="AL172" s="158"/>
      <c r="AM172" s="157"/>
      <c r="AN172" s="157"/>
      <c r="AO172" s="161">
        <v>99101941104</v>
      </c>
      <c r="AP172" s="157"/>
      <c r="AQ172" s="157"/>
      <c r="AR172" s="170"/>
      <c r="AU172" s="158"/>
    </row>
    <row r="173" spans="1:47" ht="15" customHeight="1" x14ac:dyDescent="0.25">
      <c r="A173" s="78"/>
      <c r="B173" s="78"/>
      <c r="C173" s="78"/>
      <c r="D173" s="65"/>
      <c r="E173" s="65"/>
      <c r="G173" s="65"/>
      <c r="AI173" s="67"/>
      <c r="AK173" s="183"/>
      <c r="AM173" s="78"/>
      <c r="AN173" s="78"/>
      <c r="AP173" s="78"/>
      <c r="AQ173" s="78"/>
      <c r="AR173" s="66"/>
    </row>
    <row r="174" spans="1:47" ht="15" customHeight="1" x14ac:dyDescent="0.25">
      <c r="A174" s="78"/>
      <c r="B174" s="78"/>
      <c r="C174" s="78"/>
      <c r="D174" s="65"/>
      <c r="E174" s="65"/>
      <c r="G174" s="65"/>
      <c r="AI174" s="67"/>
      <c r="AK174" s="183"/>
      <c r="AM174" s="78"/>
      <c r="AN174" s="78"/>
      <c r="AP174" s="78"/>
      <c r="AQ174" s="78"/>
      <c r="AR174" s="66"/>
    </row>
    <row r="175" spans="1:47" s="84" customFormat="1" x14ac:dyDescent="0.25">
      <c r="A175" s="95" t="s">
        <v>44</v>
      </c>
      <c r="B175" s="95"/>
      <c r="C175" s="95"/>
      <c r="D175" s="92">
        <f>COUNTA(D170:D174)</f>
        <v>2</v>
      </c>
      <c r="E175" s="92">
        <f>COUNTA(E170:E174)</f>
        <v>0</v>
      </c>
      <c r="F175" s="93">
        <f>SUM(D175:E175)</f>
        <v>2</v>
      </c>
      <c r="G175" s="92">
        <f t="shared" ref="G175:P175" si="114">COUNTA(G170:G174)</f>
        <v>1</v>
      </c>
      <c r="H175" s="92">
        <f t="shared" si="114"/>
        <v>0</v>
      </c>
      <c r="I175" s="92">
        <f t="shared" si="114"/>
        <v>0</v>
      </c>
      <c r="J175" s="92">
        <f t="shared" si="114"/>
        <v>1</v>
      </c>
      <c r="K175" s="92">
        <f t="shared" si="114"/>
        <v>0</v>
      </c>
      <c r="L175" s="92">
        <f t="shared" si="114"/>
        <v>0</v>
      </c>
      <c r="M175" s="92">
        <f t="shared" si="114"/>
        <v>0</v>
      </c>
      <c r="N175" s="92">
        <f t="shared" si="114"/>
        <v>0</v>
      </c>
      <c r="O175" s="92">
        <f t="shared" si="114"/>
        <v>0</v>
      </c>
      <c r="P175" s="92">
        <f t="shared" si="114"/>
        <v>0</v>
      </c>
      <c r="Q175" s="71">
        <f>SUM(H175:P175)</f>
        <v>1</v>
      </c>
      <c r="R175" s="65">
        <f t="shared" ref="R175:AH175" si="115">COUNTA(R170:R174)</f>
        <v>0</v>
      </c>
      <c r="S175" s="65">
        <f t="shared" si="115"/>
        <v>0</v>
      </c>
      <c r="T175" s="65">
        <f t="shared" si="115"/>
        <v>0</v>
      </c>
      <c r="U175" s="65">
        <f t="shared" si="115"/>
        <v>0</v>
      </c>
      <c r="V175" s="65">
        <f t="shared" si="115"/>
        <v>0</v>
      </c>
      <c r="W175" s="65">
        <f t="shared" si="115"/>
        <v>0</v>
      </c>
      <c r="X175" s="65">
        <f t="shared" si="115"/>
        <v>0</v>
      </c>
      <c r="Y175" s="65">
        <f t="shared" si="115"/>
        <v>0</v>
      </c>
      <c r="Z175" s="65">
        <f t="shared" si="115"/>
        <v>0</v>
      </c>
      <c r="AA175" s="65">
        <f t="shared" si="115"/>
        <v>0</v>
      </c>
      <c r="AB175" s="65">
        <f t="shared" si="115"/>
        <v>0</v>
      </c>
      <c r="AC175" s="65">
        <f t="shared" si="115"/>
        <v>0</v>
      </c>
      <c r="AD175" s="65">
        <f t="shared" si="115"/>
        <v>0</v>
      </c>
      <c r="AE175" s="65">
        <f t="shared" si="115"/>
        <v>0</v>
      </c>
      <c r="AF175" s="65">
        <f t="shared" si="115"/>
        <v>0</v>
      </c>
      <c r="AG175" s="65">
        <f t="shared" si="115"/>
        <v>1</v>
      </c>
      <c r="AH175" s="65">
        <f t="shared" si="115"/>
        <v>0</v>
      </c>
      <c r="AI175" s="83"/>
      <c r="AK175" s="187"/>
      <c r="AM175" s="95" t="s">
        <v>44</v>
      </c>
      <c r="AN175" s="95"/>
      <c r="AO175" s="83"/>
      <c r="AP175" s="95"/>
      <c r="AQ175" s="95"/>
      <c r="AR175" s="66"/>
    </row>
    <row r="176" spans="1:47" s="84" customFormat="1" x14ac:dyDescent="0.25">
      <c r="A176" s="95"/>
      <c r="B176" s="95"/>
      <c r="C176" s="95"/>
      <c r="D176" s="92"/>
      <c r="E176" s="92"/>
      <c r="F176" s="93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71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83"/>
      <c r="AK176" s="187"/>
      <c r="AM176" s="95"/>
      <c r="AN176" s="95"/>
      <c r="AO176" s="83"/>
      <c r="AP176" s="95"/>
      <c r="AQ176" s="95"/>
      <c r="AR176" s="66"/>
    </row>
    <row r="177" spans="1:46" s="84" customFormat="1" x14ac:dyDescent="0.25">
      <c r="A177" s="95"/>
      <c r="B177" s="95"/>
      <c r="C177" s="95"/>
      <c r="D177" s="92"/>
      <c r="E177" s="92"/>
      <c r="F177" s="93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71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83"/>
      <c r="AK177" s="187"/>
      <c r="AM177" s="95"/>
      <c r="AN177" s="95"/>
      <c r="AO177" s="83"/>
      <c r="AP177" s="95"/>
      <c r="AQ177" s="95"/>
      <c r="AR177" s="66"/>
    </row>
    <row r="178" spans="1:46" s="79" customFormat="1" ht="15" customHeight="1" x14ac:dyDescent="0.25">
      <c r="A178" s="95" t="s">
        <v>45</v>
      </c>
      <c r="B178" s="95"/>
      <c r="C178" s="95"/>
      <c r="D178" s="92">
        <f>COUNTA(D176:D177)</f>
        <v>0</v>
      </c>
      <c r="E178" s="92">
        <f>COUNTA(E176:E177)</f>
        <v>0</v>
      </c>
      <c r="F178" s="93">
        <f>SUM(D178:E178)</f>
        <v>0</v>
      </c>
      <c r="G178" s="92">
        <f t="shared" ref="G178" si="116">COUNTA(G176:G177)</f>
        <v>0</v>
      </c>
      <c r="H178" s="92">
        <f t="shared" ref="H178:P178" si="117">COUNTA(H176:H177)</f>
        <v>0</v>
      </c>
      <c r="I178" s="92">
        <f t="shared" si="117"/>
        <v>0</v>
      </c>
      <c r="J178" s="92">
        <f t="shared" si="117"/>
        <v>0</v>
      </c>
      <c r="K178" s="92">
        <f t="shared" si="117"/>
        <v>0</v>
      </c>
      <c r="L178" s="92">
        <f t="shared" si="117"/>
        <v>0</v>
      </c>
      <c r="M178" s="92">
        <f t="shared" si="117"/>
        <v>0</v>
      </c>
      <c r="N178" s="92">
        <f t="shared" si="117"/>
        <v>0</v>
      </c>
      <c r="O178" s="92">
        <f t="shared" si="117"/>
        <v>0</v>
      </c>
      <c r="P178" s="92">
        <f t="shared" si="117"/>
        <v>0</v>
      </c>
      <c r="Q178" s="71">
        <f>SUM(H178:P178)</f>
        <v>0</v>
      </c>
      <c r="R178" s="65">
        <f t="shared" ref="R178:AH178" si="118">COUNTA(R176:R177)</f>
        <v>0</v>
      </c>
      <c r="S178" s="65">
        <f t="shared" si="118"/>
        <v>0</v>
      </c>
      <c r="T178" s="65">
        <f t="shared" si="118"/>
        <v>0</v>
      </c>
      <c r="U178" s="65">
        <f t="shared" si="118"/>
        <v>0</v>
      </c>
      <c r="V178" s="65">
        <f t="shared" si="118"/>
        <v>0</v>
      </c>
      <c r="W178" s="65">
        <f t="shared" si="118"/>
        <v>0</v>
      </c>
      <c r="X178" s="65">
        <f t="shared" si="118"/>
        <v>0</v>
      </c>
      <c r="Y178" s="65">
        <f t="shared" si="118"/>
        <v>0</v>
      </c>
      <c r="Z178" s="65">
        <f t="shared" si="118"/>
        <v>0</v>
      </c>
      <c r="AA178" s="65">
        <f t="shared" si="118"/>
        <v>0</v>
      </c>
      <c r="AB178" s="65">
        <f t="shared" si="118"/>
        <v>0</v>
      </c>
      <c r="AC178" s="65">
        <f t="shared" si="118"/>
        <v>0</v>
      </c>
      <c r="AD178" s="65">
        <f t="shared" si="118"/>
        <v>0</v>
      </c>
      <c r="AE178" s="65">
        <f t="shared" si="118"/>
        <v>0</v>
      </c>
      <c r="AF178" s="65">
        <f t="shared" si="118"/>
        <v>0</v>
      </c>
      <c r="AG178" s="65">
        <f t="shared" si="118"/>
        <v>0</v>
      </c>
      <c r="AH178" s="65">
        <f t="shared" si="118"/>
        <v>0</v>
      </c>
      <c r="AI178" s="83"/>
      <c r="AK178" s="188"/>
      <c r="AM178" s="95" t="s">
        <v>45</v>
      </c>
      <c r="AN178" s="95"/>
      <c r="AO178" s="89"/>
      <c r="AP178" s="95"/>
      <c r="AQ178" s="95"/>
      <c r="AR178" s="66"/>
    </row>
    <row r="179" spans="1:46" s="85" customFormat="1" ht="15" customHeight="1" x14ac:dyDescent="0.25">
      <c r="A179" s="91" t="s">
        <v>76</v>
      </c>
      <c r="B179" s="91" t="s">
        <v>157</v>
      </c>
      <c r="C179" s="121"/>
      <c r="D179" s="65">
        <f t="shared" ref="D179:P179" si="119">D175+D178</f>
        <v>2</v>
      </c>
      <c r="E179" s="65">
        <f t="shared" si="119"/>
        <v>0</v>
      </c>
      <c r="F179" s="71">
        <f t="shared" si="119"/>
        <v>2</v>
      </c>
      <c r="G179" s="65">
        <f t="shared" ref="G179" si="120">G175+G178</f>
        <v>1</v>
      </c>
      <c r="H179" s="65">
        <f t="shared" si="119"/>
        <v>0</v>
      </c>
      <c r="I179" s="65">
        <f t="shared" si="119"/>
        <v>0</v>
      </c>
      <c r="J179" s="65">
        <f t="shared" si="119"/>
        <v>1</v>
      </c>
      <c r="K179" s="65">
        <f t="shared" si="119"/>
        <v>0</v>
      </c>
      <c r="L179" s="65">
        <f t="shared" si="119"/>
        <v>0</v>
      </c>
      <c r="M179" s="65">
        <f t="shared" si="119"/>
        <v>0</v>
      </c>
      <c r="N179" s="65">
        <f t="shared" si="119"/>
        <v>0</v>
      </c>
      <c r="O179" s="65">
        <f t="shared" si="119"/>
        <v>0</v>
      </c>
      <c r="P179" s="65">
        <f t="shared" si="119"/>
        <v>0</v>
      </c>
      <c r="Q179" s="71">
        <f>SUM(H179:P179)</f>
        <v>1</v>
      </c>
      <c r="R179" s="65">
        <f t="shared" ref="R179:AH179" si="121">R175+R178</f>
        <v>0</v>
      </c>
      <c r="S179" s="65">
        <f t="shared" si="121"/>
        <v>0</v>
      </c>
      <c r="T179" s="65">
        <f t="shared" si="121"/>
        <v>0</v>
      </c>
      <c r="U179" s="65">
        <f t="shared" si="121"/>
        <v>0</v>
      </c>
      <c r="V179" s="65">
        <f t="shared" si="121"/>
        <v>0</v>
      </c>
      <c r="W179" s="65">
        <f t="shared" si="121"/>
        <v>0</v>
      </c>
      <c r="X179" s="65">
        <f t="shared" si="121"/>
        <v>0</v>
      </c>
      <c r="Y179" s="65">
        <f t="shared" si="121"/>
        <v>0</v>
      </c>
      <c r="Z179" s="65">
        <f t="shared" si="121"/>
        <v>0</v>
      </c>
      <c r="AA179" s="65">
        <f t="shared" si="121"/>
        <v>0</v>
      </c>
      <c r="AB179" s="65">
        <f t="shared" si="121"/>
        <v>0</v>
      </c>
      <c r="AC179" s="65">
        <f t="shared" si="121"/>
        <v>0</v>
      </c>
      <c r="AD179" s="65">
        <f t="shared" si="121"/>
        <v>0</v>
      </c>
      <c r="AE179" s="65">
        <f t="shared" si="121"/>
        <v>0</v>
      </c>
      <c r="AF179" s="65">
        <f t="shared" si="121"/>
        <v>0</v>
      </c>
      <c r="AG179" s="65">
        <f t="shared" si="121"/>
        <v>1</v>
      </c>
      <c r="AH179" s="65">
        <f t="shared" si="121"/>
        <v>0</v>
      </c>
      <c r="AI179" s="83"/>
      <c r="AK179" s="121"/>
      <c r="AM179" s="91" t="s">
        <v>76</v>
      </c>
      <c r="AN179" s="91" t="s">
        <v>111</v>
      </c>
      <c r="AO179" s="91"/>
      <c r="AP179" s="91"/>
      <c r="AQ179" s="91"/>
      <c r="AR179" s="66"/>
    </row>
    <row r="180" spans="1:46" s="168" customFormat="1" ht="15" customHeight="1" x14ac:dyDescent="0.25">
      <c r="A180" s="173" t="s">
        <v>164</v>
      </c>
      <c r="B180" s="165" t="s">
        <v>165</v>
      </c>
      <c r="C180" s="164" t="s">
        <v>147</v>
      </c>
      <c r="D180" s="166" t="s">
        <v>142</v>
      </c>
      <c r="E180" s="166"/>
      <c r="F180" s="167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7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  <c r="AB180" s="166"/>
      <c r="AC180" s="166"/>
      <c r="AD180" s="166"/>
      <c r="AE180" s="166"/>
      <c r="AF180" s="166"/>
      <c r="AG180" s="166"/>
      <c r="AH180" s="166"/>
      <c r="AI180" s="156"/>
      <c r="AK180" s="185">
        <v>42979</v>
      </c>
      <c r="AL180" s="158">
        <v>42992</v>
      </c>
      <c r="AM180" s="165"/>
      <c r="AN180" s="165"/>
      <c r="AO180" s="161" t="s">
        <v>166</v>
      </c>
      <c r="AP180" s="165"/>
      <c r="AQ180" s="165"/>
      <c r="AR180" s="170"/>
    </row>
    <row r="181" spans="1:46" s="168" customFormat="1" ht="15" customHeight="1" x14ac:dyDescent="0.25">
      <c r="A181" s="173"/>
      <c r="B181" s="165"/>
      <c r="C181" s="164" t="s">
        <v>411</v>
      </c>
      <c r="D181" s="166"/>
      <c r="E181" s="166"/>
      <c r="F181" s="167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7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  <c r="AB181" s="166"/>
      <c r="AC181" s="166"/>
      <c r="AD181" s="166"/>
      <c r="AE181" s="166"/>
      <c r="AF181" s="166"/>
      <c r="AG181" s="166"/>
      <c r="AH181" s="166"/>
      <c r="AI181" s="156"/>
      <c r="AK181" s="185">
        <v>42993</v>
      </c>
      <c r="AL181" s="158">
        <v>43024</v>
      </c>
      <c r="AM181" s="165"/>
      <c r="AN181" s="165"/>
      <c r="AO181" s="161"/>
      <c r="AP181" s="165"/>
      <c r="AQ181" s="165"/>
      <c r="AR181" s="170"/>
    </row>
    <row r="182" spans="1:46" s="168" customFormat="1" ht="15" customHeight="1" x14ac:dyDescent="0.25">
      <c r="A182" s="173"/>
      <c r="B182" s="165"/>
      <c r="C182" s="164" t="s">
        <v>473</v>
      </c>
      <c r="D182" s="166"/>
      <c r="E182" s="166"/>
      <c r="F182" s="167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7"/>
      <c r="R182" s="166"/>
      <c r="S182" s="166" t="s">
        <v>142</v>
      </c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66"/>
      <c r="AH182" s="166"/>
      <c r="AI182" s="156"/>
      <c r="AK182" s="185">
        <v>43025</v>
      </c>
      <c r="AL182" s="158"/>
      <c r="AM182" s="165"/>
      <c r="AN182" s="165"/>
      <c r="AO182" s="161"/>
      <c r="AP182" s="165"/>
      <c r="AQ182" s="165"/>
      <c r="AR182" s="170"/>
    </row>
    <row r="183" spans="1:46" s="168" customFormat="1" ht="15" customHeight="1" x14ac:dyDescent="0.25">
      <c r="A183" s="173" t="s">
        <v>409</v>
      </c>
      <c r="B183" s="165" t="s">
        <v>410</v>
      </c>
      <c r="C183" s="164" t="s">
        <v>207</v>
      </c>
      <c r="D183" s="166" t="s">
        <v>142</v>
      </c>
      <c r="E183" s="166"/>
      <c r="F183" s="167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7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6"/>
      <c r="AD183" s="166"/>
      <c r="AE183" s="166"/>
      <c r="AF183" s="166"/>
      <c r="AG183" s="166" t="s">
        <v>142</v>
      </c>
      <c r="AH183" s="166"/>
      <c r="AI183" s="156"/>
      <c r="AK183" s="185">
        <v>42979</v>
      </c>
      <c r="AL183" s="158"/>
      <c r="AM183" s="165"/>
      <c r="AN183" s="165"/>
      <c r="AO183" s="161">
        <v>99083044118</v>
      </c>
      <c r="AP183" s="165"/>
      <c r="AQ183" s="165"/>
      <c r="AR183" s="170"/>
    </row>
    <row r="184" spans="1:46" ht="15" customHeight="1" x14ac:dyDescent="0.25">
      <c r="A184" s="95" t="s">
        <v>337</v>
      </c>
      <c r="B184" s="88" t="s">
        <v>338</v>
      </c>
      <c r="C184" s="90" t="s">
        <v>203</v>
      </c>
      <c r="D184" s="65" t="s">
        <v>142</v>
      </c>
      <c r="E184" s="65"/>
      <c r="G184" s="65"/>
      <c r="AD184" s="65" t="s">
        <v>142</v>
      </c>
      <c r="AK184" s="183">
        <v>42979</v>
      </c>
      <c r="AL184" s="87"/>
      <c r="AM184" s="88"/>
      <c r="AN184" s="88"/>
      <c r="AO184" s="161" t="s">
        <v>352</v>
      </c>
      <c r="AP184" s="88"/>
      <c r="AQ184" s="88"/>
      <c r="AR184" s="66"/>
    </row>
    <row r="185" spans="1:46" s="168" customFormat="1" ht="15" customHeight="1" x14ac:dyDescent="0.25">
      <c r="A185" s="173" t="s">
        <v>302</v>
      </c>
      <c r="B185" s="165" t="s">
        <v>303</v>
      </c>
      <c r="C185" s="164" t="s">
        <v>147</v>
      </c>
      <c r="D185" s="166" t="s">
        <v>142</v>
      </c>
      <c r="E185" s="166"/>
      <c r="F185" s="167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7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  <c r="AB185" s="166"/>
      <c r="AC185" s="166" t="s">
        <v>142</v>
      </c>
      <c r="AD185" s="166"/>
      <c r="AE185" s="166"/>
      <c r="AF185" s="166"/>
      <c r="AG185" s="166"/>
      <c r="AH185" s="166"/>
      <c r="AI185" s="156"/>
      <c r="AK185" s="185">
        <v>42979</v>
      </c>
      <c r="AL185" s="158"/>
      <c r="AM185" s="165"/>
      <c r="AN185" s="165"/>
      <c r="AO185" s="161" t="s">
        <v>418</v>
      </c>
      <c r="AP185" s="165"/>
      <c r="AQ185" s="165"/>
      <c r="AR185" s="170"/>
    </row>
    <row r="186" spans="1:46" ht="15" customHeight="1" x14ac:dyDescent="0.25">
      <c r="A186" s="88"/>
      <c r="B186" s="88"/>
      <c r="C186" s="90"/>
      <c r="D186" s="65"/>
      <c r="E186" s="65"/>
      <c r="G186" s="65"/>
      <c r="AK186" s="183"/>
      <c r="AL186" s="87"/>
      <c r="AM186" s="88"/>
      <c r="AN186" s="88"/>
      <c r="AP186" s="88"/>
      <c r="AQ186" s="88"/>
      <c r="AR186" s="66"/>
    </row>
    <row r="187" spans="1:46" ht="15" customHeight="1" x14ac:dyDescent="0.25">
      <c r="A187" s="95" t="s">
        <v>44</v>
      </c>
      <c r="B187" s="95"/>
      <c r="C187" s="95"/>
      <c r="D187" s="92">
        <f>COUNTA(D180:D186)</f>
        <v>4</v>
      </c>
      <c r="E187" s="92">
        <f>COUNTA(E180:E186)</f>
        <v>0</v>
      </c>
      <c r="F187" s="93">
        <f>SUM(D187:E187)</f>
        <v>4</v>
      </c>
      <c r="G187" s="92">
        <f t="shared" ref="G187:P187" si="122">COUNTA(G180:G186)</f>
        <v>0</v>
      </c>
      <c r="H187" s="92">
        <f t="shared" si="122"/>
        <v>0</v>
      </c>
      <c r="I187" s="92">
        <f t="shared" si="122"/>
        <v>0</v>
      </c>
      <c r="J187" s="92">
        <f t="shared" si="122"/>
        <v>0</v>
      </c>
      <c r="K187" s="92">
        <f t="shared" si="122"/>
        <v>0</v>
      </c>
      <c r="L187" s="92">
        <f t="shared" si="122"/>
        <v>0</v>
      </c>
      <c r="M187" s="65">
        <f t="shared" si="122"/>
        <v>0</v>
      </c>
      <c r="N187" s="92">
        <f t="shared" si="122"/>
        <v>0</v>
      </c>
      <c r="O187" s="92">
        <f t="shared" si="122"/>
        <v>0</v>
      </c>
      <c r="P187" s="65">
        <f t="shared" si="122"/>
        <v>0</v>
      </c>
      <c r="Q187" s="71">
        <f>SUM(H187:P187)</f>
        <v>0</v>
      </c>
      <c r="R187" s="65">
        <f t="shared" ref="R187:AH187" si="123">COUNTA(R180:R186)</f>
        <v>0</v>
      </c>
      <c r="S187" s="65">
        <f t="shared" si="123"/>
        <v>1</v>
      </c>
      <c r="T187" s="65">
        <f t="shared" si="123"/>
        <v>0</v>
      </c>
      <c r="U187" s="65">
        <f t="shared" si="123"/>
        <v>0</v>
      </c>
      <c r="V187" s="65">
        <f t="shared" si="123"/>
        <v>0</v>
      </c>
      <c r="W187" s="65">
        <f t="shared" si="123"/>
        <v>0</v>
      </c>
      <c r="X187" s="65">
        <f t="shared" si="123"/>
        <v>0</v>
      </c>
      <c r="Y187" s="65">
        <f t="shared" si="123"/>
        <v>0</v>
      </c>
      <c r="Z187" s="65">
        <f t="shared" si="123"/>
        <v>0</v>
      </c>
      <c r="AA187" s="65">
        <f t="shared" si="123"/>
        <v>0</v>
      </c>
      <c r="AB187" s="65">
        <f t="shared" si="123"/>
        <v>0</v>
      </c>
      <c r="AC187" s="65">
        <f t="shared" si="123"/>
        <v>1</v>
      </c>
      <c r="AD187" s="65">
        <f t="shared" si="123"/>
        <v>1</v>
      </c>
      <c r="AE187" s="65">
        <f t="shared" si="123"/>
        <v>0</v>
      </c>
      <c r="AF187" s="65">
        <f t="shared" si="123"/>
        <v>0</v>
      </c>
      <c r="AG187" s="65">
        <f t="shared" si="123"/>
        <v>1</v>
      </c>
      <c r="AH187" s="65">
        <f t="shared" si="123"/>
        <v>0</v>
      </c>
      <c r="AM187" s="95"/>
      <c r="AN187" s="95"/>
      <c r="AP187" s="95"/>
      <c r="AQ187" s="95"/>
      <c r="AR187" s="66"/>
    </row>
    <row r="188" spans="1:46" x14ac:dyDescent="0.25">
      <c r="A188" s="101"/>
      <c r="B188" s="101"/>
      <c r="C188" s="90"/>
      <c r="D188" s="65"/>
      <c r="E188" s="65"/>
      <c r="G188" s="65"/>
      <c r="AK188" s="183"/>
      <c r="AL188" s="87"/>
      <c r="AM188" s="101"/>
      <c r="AN188" s="101"/>
      <c r="AO188" s="102"/>
      <c r="AP188" s="101"/>
      <c r="AQ188" s="101"/>
      <c r="AR188" s="66"/>
      <c r="AT188" s="87"/>
    </row>
    <row r="189" spans="1:46" x14ac:dyDescent="0.25">
      <c r="A189" s="101"/>
      <c r="B189" s="101"/>
      <c r="C189" s="90"/>
      <c r="D189" s="65"/>
      <c r="E189" s="65"/>
      <c r="G189" s="65"/>
      <c r="AK189" s="183"/>
      <c r="AL189" s="87"/>
      <c r="AM189" s="101"/>
      <c r="AN189" s="101"/>
      <c r="AO189" s="102"/>
      <c r="AP189" s="101"/>
      <c r="AQ189" s="101"/>
      <c r="AR189" s="66"/>
    </row>
    <row r="190" spans="1:46" ht="15" customHeight="1" x14ac:dyDescent="0.25">
      <c r="A190" s="95" t="s">
        <v>46</v>
      </c>
      <c r="B190" s="95"/>
      <c r="C190" s="100"/>
      <c r="D190" s="92">
        <f>COUNTA(D188:D189)</f>
        <v>0</v>
      </c>
      <c r="E190" s="92">
        <f>COUNTA(E188:E189)</f>
        <v>0</v>
      </c>
      <c r="F190" s="93">
        <f>SUM(D190:E190)</f>
        <v>0</v>
      </c>
      <c r="G190" s="92">
        <f t="shared" ref="G190" si="124">COUNTA(G188:G189)</f>
        <v>0</v>
      </c>
      <c r="H190" s="92">
        <f t="shared" ref="H190:P190" si="125">COUNTA(H188:H189)</f>
        <v>0</v>
      </c>
      <c r="I190" s="92">
        <f t="shared" si="125"/>
        <v>0</v>
      </c>
      <c r="J190" s="92">
        <f t="shared" si="125"/>
        <v>0</v>
      </c>
      <c r="K190" s="92">
        <f t="shared" si="125"/>
        <v>0</v>
      </c>
      <c r="L190" s="92">
        <f t="shared" si="125"/>
        <v>0</v>
      </c>
      <c r="M190" s="65">
        <f t="shared" si="125"/>
        <v>0</v>
      </c>
      <c r="N190" s="92">
        <f t="shared" si="125"/>
        <v>0</v>
      </c>
      <c r="O190" s="92">
        <f t="shared" si="125"/>
        <v>0</v>
      </c>
      <c r="P190" s="65">
        <f t="shared" si="125"/>
        <v>0</v>
      </c>
      <c r="Q190" s="71">
        <f>SUM(H190:P190)</f>
        <v>0</v>
      </c>
      <c r="R190" s="65">
        <f t="shared" ref="R190:AH190" si="126">COUNTA(R188:R189)</f>
        <v>0</v>
      </c>
      <c r="S190" s="65">
        <f t="shared" si="126"/>
        <v>0</v>
      </c>
      <c r="T190" s="65">
        <f t="shared" si="126"/>
        <v>0</v>
      </c>
      <c r="U190" s="65">
        <f t="shared" si="126"/>
        <v>0</v>
      </c>
      <c r="V190" s="65">
        <f t="shared" si="126"/>
        <v>0</v>
      </c>
      <c r="W190" s="65">
        <f t="shared" si="126"/>
        <v>0</v>
      </c>
      <c r="X190" s="65">
        <f t="shared" si="126"/>
        <v>0</v>
      </c>
      <c r="Y190" s="65">
        <f t="shared" si="126"/>
        <v>0</v>
      </c>
      <c r="Z190" s="65">
        <f t="shared" si="126"/>
        <v>0</v>
      </c>
      <c r="AA190" s="65">
        <f t="shared" si="126"/>
        <v>0</v>
      </c>
      <c r="AB190" s="65">
        <f t="shared" si="126"/>
        <v>0</v>
      </c>
      <c r="AC190" s="65">
        <f t="shared" si="126"/>
        <v>0</v>
      </c>
      <c r="AD190" s="65">
        <f t="shared" si="126"/>
        <v>0</v>
      </c>
      <c r="AE190" s="65">
        <f t="shared" si="126"/>
        <v>0</v>
      </c>
      <c r="AF190" s="65">
        <f t="shared" si="126"/>
        <v>0</v>
      </c>
      <c r="AG190" s="65">
        <f t="shared" si="126"/>
        <v>0</v>
      </c>
      <c r="AH190" s="65">
        <f t="shared" si="126"/>
        <v>0</v>
      </c>
      <c r="AM190" s="95"/>
      <c r="AN190" s="95"/>
      <c r="AP190" s="95"/>
      <c r="AQ190" s="95"/>
      <c r="AR190" s="66"/>
    </row>
    <row r="191" spans="1:46" ht="15" customHeight="1" x14ac:dyDescent="0.25">
      <c r="A191" s="91" t="s">
        <v>76</v>
      </c>
      <c r="B191" s="91" t="s">
        <v>163</v>
      </c>
      <c r="C191" s="121"/>
      <c r="D191" s="65">
        <f t="shared" ref="D191:P191" si="127">D187+D190</f>
        <v>4</v>
      </c>
      <c r="E191" s="65">
        <f t="shared" si="127"/>
        <v>0</v>
      </c>
      <c r="F191" s="71">
        <f t="shared" si="127"/>
        <v>4</v>
      </c>
      <c r="G191" s="65">
        <f t="shared" ref="G191" si="128">G187+G190</f>
        <v>0</v>
      </c>
      <c r="H191" s="65">
        <f t="shared" si="127"/>
        <v>0</v>
      </c>
      <c r="I191" s="65">
        <f t="shared" si="127"/>
        <v>0</v>
      </c>
      <c r="J191" s="65">
        <f t="shared" si="127"/>
        <v>0</v>
      </c>
      <c r="K191" s="65">
        <f t="shared" si="127"/>
        <v>0</v>
      </c>
      <c r="L191" s="65">
        <f t="shared" si="127"/>
        <v>0</v>
      </c>
      <c r="M191" s="65">
        <f t="shared" si="127"/>
        <v>0</v>
      </c>
      <c r="N191" s="65">
        <f t="shared" si="127"/>
        <v>0</v>
      </c>
      <c r="O191" s="65">
        <f t="shared" si="127"/>
        <v>0</v>
      </c>
      <c r="P191" s="65">
        <f t="shared" si="127"/>
        <v>0</v>
      </c>
      <c r="Q191" s="71">
        <f>SUM(H191:P191)</f>
        <v>0</v>
      </c>
      <c r="R191" s="65">
        <f t="shared" ref="R191:AH191" si="129">R187+R190</f>
        <v>0</v>
      </c>
      <c r="S191" s="65">
        <f t="shared" si="129"/>
        <v>1</v>
      </c>
      <c r="T191" s="65">
        <f t="shared" si="129"/>
        <v>0</v>
      </c>
      <c r="U191" s="65">
        <f t="shared" si="129"/>
        <v>0</v>
      </c>
      <c r="V191" s="65">
        <f t="shared" si="129"/>
        <v>0</v>
      </c>
      <c r="W191" s="65">
        <f t="shared" si="129"/>
        <v>0</v>
      </c>
      <c r="X191" s="65">
        <f t="shared" si="129"/>
        <v>0</v>
      </c>
      <c r="Y191" s="65">
        <f t="shared" si="129"/>
        <v>0</v>
      </c>
      <c r="Z191" s="65">
        <f t="shared" si="129"/>
        <v>0</v>
      </c>
      <c r="AA191" s="65">
        <f t="shared" si="129"/>
        <v>0</v>
      </c>
      <c r="AB191" s="65">
        <f t="shared" si="129"/>
        <v>0</v>
      </c>
      <c r="AC191" s="65">
        <f t="shared" si="129"/>
        <v>1</v>
      </c>
      <c r="AD191" s="65">
        <f t="shared" si="129"/>
        <v>1</v>
      </c>
      <c r="AE191" s="65">
        <f t="shared" si="129"/>
        <v>0</v>
      </c>
      <c r="AF191" s="65">
        <f t="shared" si="129"/>
        <v>0</v>
      </c>
      <c r="AG191" s="65">
        <f t="shared" si="129"/>
        <v>1</v>
      </c>
      <c r="AH191" s="65">
        <f t="shared" si="129"/>
        <v>0</v>
      </c>
      <c r="AM191" s="91"/>
      <c r="AN191" s="91"/>
      <c r="AP191" s="91"/>
      <c r="AQ191" s="91"/>
      <c r="AR191" s="66"/>
    </row>
    <row r="192" spans="1:46" ht="15" hidden="1" customHeight="1" x14ac:dyDescent="0.25">
      <c r="A192" s="101"/>
      <c r="B192" s="101"/>
      <c r="C192" s="90"/>
      <c r="D192" s="65"/>
      <c r="E192" s="65"/>
      <c r="G192" s="65"/>
      <c r="AK192" s="183"/>
      <c r="AL192" s="87"/>
      <c r="AM192" s="101"/>
      <c r="AN192" s="101"/>
      <c r="AP192" s="101"/>
      <c r="AQ192" s="101"/>
      <c r="AR192" s="66"/>
    </row>
    <row r="193" spans="1:46" ht="15" hidden="1" customHeight="1" x14ac:dyDescent="0.25">
      <c r="A193" s="78"/>
      <c r="B193" s="78"/>
      <c r="C193" s="90"/>
      <c r="D193" s="65"/>
      <c r="E193" s="65"/>
      <c r="G193" s="65"/>
      <c r="AK193" s="183"/>
      <c r="AL193" s="87"/>
      <c r="AM193" s="78"/>
      <c r="AN193" s="78"/>
      <c r="AP193" s="78"/>
      <c r="AQ193" s="78"/>
      <c r="AR193" s="66"/>
    </row>
    <row r="194" spans="1:46" ht="15" hidden="1" customHeight="1" x14ac:dyDescent="0.25">
      <c r="A194" s="78"/>
      <c r="B194" s="78"/>
      <c r="C194" s="90"/>
      <c r="D194" s="65"/>
      <c r="E194" s="65"/>
      <c r="G194" s="65"/>
      <c r="AM194" s="78"/>
      <c r="AN194" s="78"/>
      <c r="AP194" s="78"/>
      <c r="AQ194" s="78"/>
      <c r="AR194" s="66"/>
    </row>
    <row r="195" spans="1:46" ht="15" hidden="1" customHeight="1" x14ac:dyDescent="0.25">
      <c r="A195" s="95" t="s">
        <v>44</v>
      </c>
      <c r="B195" s="95"/>
      <c r="C195" s="100"/>
      <c r="D195" s="92">
        <f>COUNTA(D192:D194)</f>
        <v>0</v>
      </c>
      <c r="E195" s="92">
        <f>COUNTA(E192:E194)</f>
        <v>0</v>
      </c>
      <c r="F195" s="93">
        <f>SUM(D195:E195)</f>
        <v>0</v>
      </c>
      <c r="G195" s="92">
        <f t="shared" ref="G195" si="130">COUNTA(G192:G194)</f>
        <v>0</v>
      </c>
      <c r="H195" s="92">
        <f t="shared" ref="H195:P195" si="131">COUNTA(H192:H194)</f>
        <v>0</v>
      </c>
      <c r="I195" s="92">
        <f t="shared" si="131"/>
        <v>0</v>
      </c>
      <c r="J195" s="92">
        <f t="shared" si="131"/>
        <v>0</v>
      </c>
      <c r="K195" s="92">
        <f t="shared" si="131"/>
        <v>0</v>
      </c>
      <c r="L195" s="92">
        <f t="shared" si="131"/>
        <v>0</v>
      </c>
      <c r="M195" s="65">
        <f t="shared" si="131"/>
        <v>0</v>
      </c>
      <c r="N195" s="92">
        <f t="shared" si="131"/>
        <v>0</v>
      </c>
      <c r="O195" s="92">
        <f t="shared" si="131"/>
        <v>0</v>
      </c>
      <c r="P195" s="65">
        <f t="shared" si="131"/>
        <v>0</v>
      </c>
      <c r="Q195" s="71">
        <f>SUM(H195:P195)</f>
        <v>0</v>
      </c>
      <c r="R195" s="65">
        <f t="shared" ref="R195:AH195" si="132">COUNTA(R192:R194)</f>
        <v>0</v>
      </c>
      <c r="S195" s="65">
        <f t="shared" si="132"/>
        <v>0</v>
      </c>
      <c r="T195" s="65">
        <f t="shared" si="132"/>
        <v>0</v>
      </c>
      <c r="U195" s="65">
        <f t="shared" si="132"/>
        <v>0</v>
      </c>
      <c r="V195" s="65">
        <f t="shared" si="132"/>
        <v>0</v>
      </c>
      <c r="W195" s="65">
        <f t="shared" si="132"/>
        <v>0</v>
      </c>
      <c r="X195" s="65">
        <f t="shared" si="132"/>
        <v>0</v>
      </c>
      <c r="Y195" s="65">
        <f t="shared" si="132"/>
        <v>0</v>
      </c>
      <c r="Z195" s="65">
        <f t="shared" si="132"/>
        <v>0</v>
      </c>
      <c r="AA195" s="65">
        <f t="shared" si="132"/>
        <v>0</v>
      </c>
      <c r="AB195" s="65">
        <f t="shared" si="132"/>
        <v>0</v>
      </c>
      <c r="AC195" s="65">
        <f t="shared" si="132"/>
        <v>0</v>
      </c>
      <c r="AD195" s="65">
        <f t="shared" si="132"/>
        <v>0</v>
      </c>
      <c r="AE195" s="65">
        <f t="shared" si="132"/>
        <v>0</v>
      </c>
      <c r="AF195" s="65">
        <f t="shared" si="132"/>
        <v>0</v>
      </c>
      <c r="AG195" s="65">
        <f t="shared" si="132"/>
        <v>0</v>
      </c>
      <c r="AH195" s="65">
        <f t="shared" si="132"/>
        <v>0</v>
      </c>
      <c r="AM195" s="95"/>
      <c r="AN195" s="95"/>
      <c r="AP195" s="95"/>
      <c r="AQ195" s="95"/>
      <c r="AR195" s="66"/>
    </row>
    <row r="196" spans="1:46" hidden="1" x14ac:dyDescent="0.25">
      <c r="A196" s="78"/>
      <c r="B196" s="78"/>
      <c r="C196" s="90"/>
      <c r="D196" s="65"/>
      <c r="E196" s="65"/>
      <c r="G196" s="65"/>
      <c r="AK196" s="183"/>
      <c r="AL196" s="87"/>
      <c r="AM196" s="78"/>
      <c r="AN196" s="78"/>
      <c r="AP196" s="78"/>
      <c r="AQ196" s="78"/>
      <c r="AR196" s="66"/>
      <c r="AT196" s="87"/>
    </row>
    <row r="197" spans="1:46" hidden="1" x14ac:dyDescent="0.25">
      <c r="A197" s="78"/>
      <c r="B197" s="78"/>
      <c r="C197" s="90"/>
      <c r="D197" s="65"/>
      <c r="E197" s="65"/>
      <c r="G197" s="65"/>
      <c r="AK197" s="183"/>
      <c r="AL197" s="87"/>
      <c r="AM197" s="78"/>
      <c r="AN197" s="78"/>
      <c r="AP197" s="78"/>
      <c r="AQ197" s="78"/>
      <c r="AR197" s="66"/>
    </row>
    <row r="198" spans="1:46" ht="15" hidden="1" customHeight="1" x14ac:dyDescent="0.25">
      <c r="A198" s="95" t="s">
        <v>46</v>
      </c>
      <c r="B198" s="95"/>
      <c r="C198" s="100"/>
      <c r="D198" s="92">
        <f>COUNTA(D196:D197)</f>
        <v>0</v>
      </c>
      <c r="E198" s="92">
        <f>COUNTA(E196:E197)</f>
        <v>0</v>
      </c>
      <c r="F198" s="93">
        <f>SUM(D198:E198)</f>
        <v>0</v>
      </c>
      <c r="G198" s="92">
        <f t="shared" ref="G198" si="133">COUNTA(G196:G197)</f>
        <v>0</v>
      </c>
      <c r="H198" s="92">
        <f t="shared" ref="H198:P198" si="134">COUNTA(H196:H197)</f>
        <v>0</v>
      </c>
      <c r="I198" s="92">
        <f t="shared" si="134"/>
        <v>0</v>
      </c>
      <c r="J198" s="92">
        <f t="shared" si="134"/>
        <v>0</v>
      </c>
      <c r="K198" s="92">
        <f t="shared" si="134"/>
        <v>0</v>
      </c>
      <c r="L198" s="92">
        <f t="shared" si="134"/>
        <v>0</v>
      </c>
      <c r="M198" s="65">
        <f t="shared" si="134"/>
        <v>0</v>
      </c>
      <c r="N198" s="92">
        <f t="shared" si="134"/>
        <v>0</v>
      </c>
      <c r="O198" s="92">
        <f t="shared" si="134"/>
        <v>0</v>
      </c>
      <c r="P198" s="65">
        <f t="shared" si="134"/>
        <v>0</v>
      </c>
      <c r="Q198" s="71">
        <f>SUM(H198:P198)</f>
        <v>0</v>
      </c>
      <c r="R198" s="65">
        <f t="shared" ref="R198:AH198" si="135">COUNTA(R196:R197)</f>
        <v>0</v>
      </c>
      <c r="S198" s="65">
        <f t="shared" si="135"/>
        <v>0</v>
      </c>
      <c r="T198" s="65">
        <f t="shared" si="135"/>
        <v>0</v>
      </c>
      <c r="U198" s="65">
        <f t="shared" si="135"/>
        <v>0</v>
      </c>
      <c r="V198" s="65">
        <f t="shared" si="135"/>
        <v>0</v>
      </c>
      <c r="W198" s="65">
        <f t="shared" si="135"/>
        <v>0</v>
      </c>
      <c r="X198" s="65">
        <f t="shared" si="135"/>
        <v>0</v>
      </c>
      <c r="Y198" s="65">
        <f t="shared" si="135"/>
        <v>0</v>
      </c>
      <c r="Z198" s="65">
        <f t="shared" si="135"/>
        <v>0</v>
      </c>
      <c r="AA198" s="65">
        <f t="shared" si="135"/>
        <v>0</v>
      </c>
      <c r="AB198" s="65">
        <f t="shared" si="135"/>
        <v>0</v>
      </c>
      <c r="AC198" s="65">
        <f t="shared" si="135"/>
        <v>0</v>
      </c>
      <c r="AD198" s="65">
        <f t="shared" si="135"/>
        <v>0</v>
      </c>
      <c r="AE198" s="65">
        <f t="shared" si="135"/>
        <v>0</v>
      </c>
      <c r="AF198" s="65">
        <f t="shared" si="135"/>
        <v>0</v>
      </c>
      <c r="AG198" s="65">
        <f t="shared" si="135"/>
        <v>0</v>
      </c>
      <c r="AH198" s="65">
        <f t="shared" si="135"/>
        <v>0</v>
      </c>
      <c r="AI198" s="68"/>
      <c r="AM198" s="95"/>
      <c r="AN198" s="95"/>
      <c r="AP198" s="95"/>
      <c r="AQ198" s="95"/>
      <c r="AR198" s="66"/>
    </row>
    <row r="199" spans="1:46" ht="15" hidden="1" customHeight="1" x14ac:dyDescent="0.25">
      <c r="A199" s="91" t="s">
        <v>76</v>
      </c>
      <c r="B199" s="91" t="s">
        <v>112</v>
      </c>
      <c r="C199" s="121"/>
      <c r="D199" s="65">
        <f t="shared" ref="D199:P199" si="136">D195+D198</f>
        <v>0</v>
      </c>
      <c r="E199" s="65">
        <f t="shared" si="136"/>
        <v>0</v>
      </c>
      <c r="F199" s="71">
        <f t="shared" si="136"/>
        <v>0</v>
      </c>
      <c r="G199" s="65">
        <f t="shared" ref="G199" si="137">G195+G198</f>
        <v>0</v>
      </c>
      <c r="H199" s="65">
        <f t="shared" si="136"/>
        <v>0</v>
      </c>
      <c r="I199" s="65">
        <f t="shared" si="136"/>
        <v>0</v>
      </c>
      <c r="J199" s="65">
        <f t="shared" si="136"/>
        <v>0</v>
      </c>
      <c r="K199" s="65">
        <f t="shared" si="136"/>
        <v>0</v>
      </c>
      <c r="L199" s="65">
        <f t="shared" si="136"/>
        <v>0</v>
      </c>
      <c r="M199" s="65">
        <f t="shared" si="136"/>
        <v>0</v>
      </c>
      <c r="N199" s="65">
        <f t="shared" si="136"/>
        <v>0</v>
      </c>
      <c r="O199" s="65">
        <f t="shared" si="136"/>
        <v>0</v>
      </c>
      <c r="P199" s="65">
        <f t="shared" si="136"/>
        <v>0</v>
      </c>
      <c r="Q199" s="71">
        <f>SUM(H199:P199)</f>
        <v>0</v>
      </c>
      <c r="R199" s="65">
        <f t="shared" ref="R199:AH199" si="138">R195+R198</f>
        <v>0</v>
      </c>
      <c r="S199" s="65">
        <f t="shared" si="138"/>
        <v>0</v>
      </c>
      <c r="T199" s="65">
        <f t="shared" si="138"/>
        <v>0</v>
      </c>
      <c r="U199" s="65">
        <f t="shared" si="138"/>
        <v>0</v>
      </c>
      <c r="V199" s="65">
        <f t="shared" si="138"/>
        <v>0</v>
      </c>
      <c r="W199" s="65">
        <f t="shared" si="138"/>
        <v>0</v>
      </c>
      <c r="X199" s="65">
        <f t="shared" si="138"/>
        <v>0</v>
      </c>
      <c r="Y199" s="65">
        <f t="shared" si="138"/>
        <v>0</v>
      </c>
      <c r="Z199" s="65">
        <f t="shared" si="138"/>
        <v>0</v>
      </c>
      <c r="AA199" s="65">
        <f t="shared" si="138"/>
        <v>0</v>
      </c>
      <c r="AB199" s="65">
        <f t="shared" si="138"/>
        <v>0</v>
      </c>
      <c r="AC199" s="65">
        <f t="shared" si="138"/>
        <v>0</v>
      </c>
      <c r="AD199" s="65">
        <f t="shared" si="138"/>
        <v>0</v>
      </c>
      <c r="AE199" s="65">
        <f t="shared" si="138"/>
        <v>0</v>
      </c>
      <c r="AF199" s="65">
        <f t="shared" si="138"/>
        <v>0</v>
      </c>
      <c r="AG199" s="65">
        <f t="shared" si="138"/>
        <v>0</v>
      </c>
      <c r="AH199" s="65">
        <f t="shared" si="138"/>
        <v>0</v>
      </c>
      <c r="AI199" s="65"/>
      <c r="AM199" s="91"/>
      <c r="AN199" s="91"/>
      <c r="AP199" s="91"/>
      <c r="AQ199" s="91"/>
      <c r="AR199" s="66"/>
    </row>
    <row r="200" spans="1:46" s="168" customFormat="1" ht="15" customHeight="1" x14ac:dyDescent="0.25">
      <c r="A200" s="172" t="s">
        <v>167</v>
      </c>
      <c r="B200" s="172" t="s">
        <v>168</v>
      </c>
      <c r="C200" s="163" t="s">
        <v>203</v>
      </c>
      <c r="D200" s="166"/>
      <c r="E200" s="166" t="s">
        <v>142</v>
      </c>
      <c r="F200" s="167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7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 t="s">
        <v>142</v>
      </c>
      <c r="AE200" s="166"/>
      <c r="AF200" s="166"/>
      <c r="AG200" s="166"/>
      <c r="AH200" s="166"/>
      <c r="AK200" s="185">
        <v>42979</v>
      </c>
      <c r="AL200" s="158"/>
      <c r="AM200" s="172"/>
      <c r="AN200" s="172"/>
      <c r="AO200" s="156">
        <v>97091949565</v>
      </c>
      <c r="AP200" s="165"/>
      <c r="AQ200" s="172"/>
      <c r="AR200" s="170"/>
    </row>
    <row r="201" spans="1:46" s="168" customFormat="1" ht="15" customHeight="1" x14ac:dyDescent="0.25">
      <c r="A201" s="172" t="s">
        <v>361</v>
      </c>
      <c r="B201" s="172" t="s">
        <v>172</v>
      </c>
      <c r="C201" s="163" t="s">
        <v>147</v>
      </c>
      <c r="D201" s="166" t="s">
        <v>142</v>
      </c>
      <c r="E201" s="166"/>
      <c r="F201" s="167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7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  <c r="AC201" s="166"/>
      <c r="AD201" s="166"/>
      <c r="AE201" s="166"/>
      <c r="AF201" s="166"/>
      <c r="AG201" s="166"/>
      <c r="AH201" s="166"/>
      <c r="AK201" s="185">
        <v>42979</v>
      </c>
      <c r="AL201" s="158">
        <v>42992</v>
      </c>
      <c r="AM201" s="172"/>
      <c r="AN201" s="172"/>
      <c r="AO201" s="161" t="s">
        <v>173</v>
      </c>
      <c r="AP201" s="165"/>
      <c r="AQ201" s="172"/>
      <c r="AR201" s="170"/>
    </row>
    <row r="202" spans="1:46" s="168" customFormat="1" ht="15" customHeight="1" x14ac:dyDescent="0.25">
      <c r="A202" s="172"/>
      <c r="B202" s="172"/>
      <c r="C202" s="163" t="s">
        <v>411</v>
      </c>
      <c r="D202" s="166"/>
      <c r="E202" s="166"/>
      <c r="F202" s="167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7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  <c r="AC202" s="166"/>
      <c r="AD202" s="166"/>
      <c r="AE202" s="166"/>
      <c r="AF202" s="166"/>
      <c r="AG202" s="166"/>
      <c r="AH202" s="166"/>
      <c r="AK202" s="185">
        <v>42993</v>
      </c>
      <c r="AL202" s="158">
        <v>43024</v>
      </c>
      <c r="AM202" s="172"/>
      <c r="AN202" s="172"/>
      <c r="AO202" s="161"/>
      <c r="AP202" s="165"/>
      <c r="AQ202" s="172"/>
      <c r="AR202" s="170"/>
    </row>
    <row r="203" spans="1:46" s="168" customFormat="1" ht="15" customHeight="1" x14ac:dyDescent="0.25">
      <c r="A203" s="172"/>
      <c r="B203" s="172"/>
      <c r="C203" s="163" t="s">
        <v>474</v>
      </c>
      <c r="D203" s="166"/>
      <c r="E203" s="166"/>
      <c r="F203" s="167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7"/>
      <c r="R203" s="166"/>
      <c r="S203" s="166" t="s">
        <v>142</v>
      </c>
      <c r="T203" s="166"/>
      <c r="U203" s="166"/>
      <c r="V203" s="166"/>
      <c r="W203" s="166"/>
      <c r="X203" s="166"/>
      <c r="Y203" s="166"/>
      <c r="Z203" s="166"/>
      <c r="AA203" s="166"/>
      <c r="AB203" s="166"/>
      <c r="AC203" s="166"/>
      <c r="AD203" s="166"/>
      <c r="AE203" s="166"/>
      <c r="AF203" s="166"/>
      <c r="AG203" s="166"/>
      <c r="AH203" s="166"/>
      <c r="AK203" s="185">
        <v>43025</v>
      </c>
      <c r="AL203" s="158"/>
      <c r="AM203" s="172"/>
      <c r="AN203" s="172"/>
      <c r="AO203" s="161"/>
      <c r="AP203" s="165"/>
      <c r="AQ203" s="172"/>
      <c r="AR203" s="170"/>
    </row>
    <row r="204" spans="1:46" s="168" customFormat="1" ht="15" customHeight="1" x14ac:dyDescent="0.25">
      <c r="A204" s="172" t="s">
        <v>444</v>
      </c>
      <c r="B204" s="172" t="s">
        <v>445</v>
      </c>
      <c r="C204" s="164" t="s">
        <v>333</v>
      </c>
      <c r="D204" s="166" t="s">
        <v>142</v>
      </c>
      <c r="E204" s="166"/>
      <c r="F204" s="167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7"/>
      <c r="R204" s="166"/>
      <c r="S204" s="166"/>
      <c r="T204" s="166"/>
      <c r="U204" s="166"/>
      <c r="V204" s="166"/>
      <c r="W204" s="166"/>
      <c r="X204" s="166"/>
      <c r="Y204" s="166"/>
      <c r="Z204" s="166" t="s">
        <v>142</v>
      </c>
      <c r="AA204" s="166"/>
      <c r="AB204" s="166"/>
      <c r="AC204" s="166"/>
      <c r="AD204" s="166"/>
      <c r="AE204" s="166"/>
      <c r="AF204" s="166"/>
      <c r="AG204" s="166"/>
      <c r="AH204" s="166"/>
      <c r="AK204" s="185">
        <v>42999</v>
      </c>
      <c r="AL204" s="158"/>
      <c r="AM204" s="172"/>
      <c r="AN204" s="172"/>
      <c r="AO204" s="161">
        <v>99121653383</v>
      </c>
      <c r="AP204" s="165"/>
      <c r="AQ204" s="172"/>
      <c r="AR204" s="170"/>
    </row>
    <row r="205" spans="1:46" s="168" customFormat="1" ht="15" customHeight="1" x14ac:dyDescent="0.25">
      <c r="A205" s="172" t="s">
        <v>175</v>
      </c>
      <c r="B205" s="172" t="s">
        <v>174</v>
      </c>
      <c r="C205" s="164" t="s">
        <v>411</v>
      </c>
      <c r="D205" s="166"/>
      <c r="E205" s="166" t="s">
        <v>142</v>
      </c>
      <c r="F205" s="167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7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6"/>
      <c r="AD205" s="166"/>
      <c r="AE205" s="166"/>
      <c r="AF205" s="166"/>
      <c r="AG205" s="166"/>
      <c r="AH205" s="166"/>
      <c r="AI205" s="156"/>
      <c r="AK205" s="185">
        <v>42979</v>
      </c>
      <c r="AL205" s="158">
        <v>43052</v>
      </c>
      <c r="AM205" s="172"/>
      <c r="AN205" s="172"/>
      <c r="AO205" s="156">
        <v>98061622537</v>
      </c>
      <c r="AP205" s="172"/>
      <c r="AQ205" s="172"/>
      <c r="AR205" s="170"/>
    </row>
    <row r="206" spans="1:46" s="168" customFormat="1" ht="15" customHeight="1" x14ac:dyDescent="0.25">
      <c r="A206" s="172"/>
      <c r="B206" s="172"/>
      <c r="C206" s="164" t="s">
        <v>493</v>
      </c>
      <c r="D206" s="166"/>
      <c r="E206" s="166"/>
      <c r="F206" s="167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7"/>
      <c r="R206" s="166"/>
      <c r="S206" s="166" t="s">
        <v>142</v>
      </c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6"/>
      <c r="AD206" s="166"/>
      <c r="AE206" s="166"/>
      <c r="AF206" s="166"/>
      <c r="AG206" s="166"/>
      <c r="AH206" s="166"/>
      <c r="AI206" s="156"/>
      <c r="AK206" s="185">
        <v>43053</v>
      </c>
      <c r="AL206" s="158"/>
      <c r="AM206" s="172"/>
      <c r="AN206" s="172"/>
      <c r="AO206" s="156"/>
      <c r="AP206" s="172"/>
      <c r="AQ206" s="172"/>
      <c r="AR206" s="170"/>
    </row>
    <row r="207" spans="1:46" s="168" customFormat="1" ht="15" customHeight="1" x14ac:dyDescent="0.25">
      <c r="A207" s="172" t="s">
        <v>331</v>
      </c>
      <c r="B207" s="172" t="s">
        <v>332</v>
      </c>
      <c r="C207" s="164" t="s">
        <v>333</v>
      </c>
      <c r="D207" s="166" t="s">
        <v>142</v>
      </c>
      <c r="E207" s="166"/>
      <c r="F207" s="167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7"/>
      <c r="R207" s="166"/>
      <c r="S207" s="166"/>
      <c r="T207" s="166"/>
      <c r="U207" s="166"/>
      <c r="V207" s="166"/>
      <c r="W207" s="166"/>
      <c r="X207" s="166"/>
      <c r="Y207" s="166"/>
      <c r="Z207" s="166" t="s">
        <v>142</v>
      </c>
      <c r="AA207" s="166"/>
      <c r="AB207" s="166"/>
      <c r="AC207" s="166"/>
      <c r="AD207" s="166"/>
      <c r="AE207" s="166"/>
      <c r="AF207" s="166"/>
      <c r="AG207" s="166"/>
      <c r="AH207" s="166"/>
      <c r="AI207" s="156"/>
      <c r="AK207" s="185">
        <v>42251</v>
      </c>
      <c r="AL207" s="158"/>
      <c r="AM207" s="172"/>
      <c r="AN207" s="172"/>
      <c r="AO207" s="162" t="s">
        <v>334</v>
      </c>
      <c r="AP207" s="172"/>
      <c r="AQ207" s="172"/>
      <c r="AR207" s="170"/>
    </row>
    <row r="208" spans="1:46" s="168" customFormat="1" ht="15" customHeight="1" x14ac:dyDescent="0.25">
      <c r="A208" s="172" t="s">
        <v>346</v>
      </c>
      <c r="B208" s="172" t="s">
        <v>347</v>
      </c>
      <c r="C208" s="164" t="s">
        <v>436</v>
      </c>
      <c r="D208" s="166" t="s">
        <v>142</v>
      </c>
      <c r="E208" s="166"/>
      <c r="F208" s="167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7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6"/>
      <c r="AD208" s="166"/>
      <c r="AE208" s="166"/>
      <c r="AF208" s="166"/>
      <c r="AG208" s="166"/>
      <c r="AH208" s="166"/>
      <c r="AI208" s="156"/>
      <c r="AK208" s="185">
        <v>42979</v>
      </c>
      <c r="AL208" s="158">
        <v>43048</v>
      </c>
      <c r="AM208" s="172"/>
      <c r="AN208" s="172"/>
      <c r="AO208" s="162" t="s">
        <v>348</v>
      </c>
      <c r="AP208" s="172"/>
      <c r="AQ208" s="172"/>
      <c r="AR208" s="170"/>
    </row>
    <row r="209" spans="1:44" s="168" customFormat="1" ht="15" customHeight="1" x14ac:dyDescent="0.25">
      <c r="A209" s="172"/>
      <c r="B209" s="172"/>
      <c r="C209" s="164" t="s">
        <v>201</v>
      </c>
      <c r="D209" s="166"/>
      <c r="E209" s="166"/>
      <c r="F209" s="167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7"/>
      <c r="R209" s="166"/>
      <c r="S209" s="166"/>
      <c r="T209" s="166" t="s">
        <v>142</v>
      </c>
      <c r="U209" s="166"/>
      <c r="V209" s="166"/>
      <c r="W209" s="166"/>
      <c r="X209" s="166"/>
      <c r="Y209" s="166"/>
      <c r="Z209" s="166"/>
      <c r="AA209" s="166"/>
      <c r="AB209" s="166"/>
      <c r="AC209" s="166"/>
      <c r="AD209" s="166"/>
      <c r="AE209" s="166"/>
      <c r="AF209" s="166"/>
      <c r="AG209" s="166"/>
      <c r="AH209" s="166"/>
      <c r="AI209" s="156"/>
      <c r="AK209" s="185">
        <v>43049</v>
      </c>
      <c r="AL209" s="158"/>
      <c r="AM209" s="172"/>
      <c r="AN209" s="172"/>
      <c r="AO209" s="162"/>
      <c r="AP209" s="172"/>
      <c r="AQ209" s="172"/>
      <c r="AR209" s="170"/>
    </row>
    <row r="210" spans="1:44" s="168" customFormat="1" ht="15" customHeight="1" x14ac:dyDescent="0.25">
      <c r="A210" s="205" t="s">
        <v>239</v>
      </c>
      <c r="B210" s="205" t="s">
        <v>240</v>
      </c>
      <c r="C210" s="164" t="s">
        <v>181</v>
      </c>
      <c r="D210" s="166"/>
      <c r="E210" s="166" t="s">
        <v>142</v>
      </c>
      <c r="F210" s="167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7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6"/>
      <c r="AD210" s="166"/>
      <c r="AE210" s="166"/>
      <c r="AF210" s="166"/>
      <c r="AG210" s="166"/>
      <c r="AH210" s="166"/>
      <c r="AI210" s="156"/>
      <c r="AK210" s="185">
        <v>42648</v>
      </c>
      <c r="AL210" s="158">
        <v>43011</v>
      </c>
      <c r="AM210" s="172"/>
      <c r="AN210" s="172"/>
      <c r="AO210" s="162">
        <v>98020229172</v>
      </c>
      <c r="AP210" s="172"/>
      <c r="AQ210" s="172"/>
      <c r="AR210" s="170"/>
    </row>
    <row r="211" spans="1:44" s="168" customFormat="1" ht="15" customHeight="1" x14ac:dyDescent="0.25">
      <c r="A211" s="172"/>
      <c r="B211" s="172"/>
      <c r="C211" s="164" t="s">
        <v>455</v>
      </c>
      <c r="D211" s="166"/>
      <c r="E211" s="166"/>
      <c r="F211" s="167"/>
      <c r="G211" s="166" t="s">
        <v>142</v>
      </c>
      <c r="H211" s="166"/>
      <c r="I211" s="166"/>
      <c r="J211" s="166"/>
      <c r="K211" s="166"/>
      <c r="L211" s="166"/>
      <c r="M211" s="166"/>
      <c r="N211" s="166"/>
      <c r="O211" s="166"/>
      <c r="P211" s="166"/>
      <c r="Q211" s="167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  <c r="AC211" s="166"/>
      <c r="AD211" s="166"/>
      <c r="AE211" s="166"/>
      <c r="AF211" s="166"/>
      <c r="AG211" s="166"/>
      <c r="AH211" s="166"/>
      <c r="AI211" s="156"/>
      <c r="AK211" s="185">
        <v>43012</v>
      </c>
      <c r="AL211" s="158">
        <v>43022</v>
      </c>
      <c r="AM211" s="172"/>
      <c r="AN211" s="172"/>
      <c r="AO211" s="162"/>
      <c r="AP211" s="172"/>
      <c r="AQ211" s="172"/>
      <c r="AR211" s="170"/>
    </row>
    <row r="212" spans="1:44" s="168" customFormat="1" ht="15" customHeight="1" x14ac:dyDescent="0.25">
      <c r="A212" s="172"/>
      <c r="B212" s="172"/>
      <c r="C212" s="164" t="s">
        <v>181</v>
      </c>
      <c r="D212" s="166"/>
      <c r="E212" s="166"/>
      <c r="F212" s="167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7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  <c r="AC212" s="166"/>
      <c r="AD212" s="166"/>
      <c r="AE212" s="166"/>
      <c r="AF212" s="166"/>
      <c r="AG212" s="166" t="s">
        <v>142</v>
      </c>
      <c r="AH212" s="166"/>
      <c r="AI212" s="156"/>
      <c r="AK212" s="185">
        <v>43023</v>
      </c>
      <c r="AL212" s="158"/>
      <c r="AM212" s="172"/>
      <c r="AN212" s="172"/>
      <c r="AO212" s="162"/>
      <c r="AP212" s="172"/>
      <c r="AQ212" s="172"/>
      <c r="AR212" s="170"/>
    </row>
    <row r="213" spans="1:44" s="168" customFormat="1" ht="15" customHeight="1" x14ac:dyDescent="0.25">
      <c r="A213" s="172" t="s">
        <v>489</v>
      </c>
      <c r="B213" s="172" t="s">
        <v>490</v>
      </c>
      <c r="C213" s="164" t="s">
        <v>147</v>
      </c>
      <c r="D213" s="166" t="s">
        <v>142</v>
      </c>
      <c r="E213" s="166"/>
      <c r="F213" s="167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7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  <c r="AC213" s="166" t="s">
        <v>142</v>
      </c>
      <c r="AD213" s="166"/>
      <c r="AE213" s="166"/>
      <c r="AF213" s="166"/>
      <c r="AG213" s="166"/>
      <c r="AH213" s="166"/>
      <c r="AI213" s="156"/>
      <c r="AK213" s="185">
        <v>43045</v>
      </c>
      <c r="AL213" s="158"/>
      <c r="AM213" s="172"/>
      <c r="AN213" s="172"/>
      <c r="AO213" s="162" t="s">
        <v>491</v>
      </c>
      <c r="AP213" s="172"/>
      <c r="AQ213" s="172"/>
      <c r="AR213" s="170"/>
    </row>
    <row r="214" spans="1:44" ht="15" customHeight="1" x14ac:dyDescent="0.25">
      <c r="A214" s="101" t="s">
        <v>402</v>
      </c>
      <c r="B214" s="101" t="s">
        <v>403</v>
      </c>
      <c r="C214" s="90" t="s">
        <v>333</v>
      </c>
      <c r="D214" s="65" t="s">
        <v>142</v>
      </c>
      <c r="E214" s="65"/>
      <c r="G214" s="65"/>
      <c r="Z214" s="65" t="s">
        <v>142</v>
      </c>
      <c r="AK214" s="185">
        <v>42251</v>
      </c>
      <c r="AL214" s="87"/>
      <c r="AM214" s="101"/>
      <c r="AN214" s="101"/>
      <c r="AO214" s="162" t="s">
        <v>404</v>
      </c>
      <c r="AP214" s="101"/>
      <c r="AQ214" s="101"/>
      <c r="AR214" s="66"/>
    </row>
    <row r="215" spans="1:44" s="211" customFormat="1" ht="15" customHeight="1" x14ac:dyDescent="0.25">
      <c r="A215" s="206" t="s">
        <v>360</v>
      </c>
      <c r="B215" s="206" t="s">
        <v>280</v>
      </c>
      <c r="C215" s="207" t="s">
        <v>147</v>
      </c>
      <c r="D215" s="208" t="s">
        <v>142</v>
      </c>
      <c r="E215" s="208"/>
      <c r="F215" s="209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9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10"/>
      <c r="AK215" s="212">
        <v>42979</v>
      </c>
      <c r="AL215" s="213">
        <v>42992</v>
      </c>
      <c r="AM215" s="206"/>
      <c r="AN215" s="206"/>
      <c r="AO215" s="214" t="s">
        <v>281</v>
      </c>
      <c r="AP215" s="206"/>
      <c r="AQ215" s="206"/>
      <c r="AR215" s="215"/>
    </row>
    <row r="216" spans="1:44" s="211" customFormat="1" ht="15" customHeight="1" x14ac:dyDescent="0.25">
      <c r="A216" s="206"/>
      <c r="B216" s="206"/>
      <c r="C216" s="207" t="s">
        <v>436</v>
      </c>
      <c r="D216" s="208"/>
      <c r="E216" s="208"/>
      <c r="F216" s="209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9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10"/>
      <c r="AK216" s="212">
        <v>42993</v>
      </c>
      <c r="AL216" s="213">
        <v>43051</v>
      </c>
      <c r="AM216" s="206"/>
      <c r="AN216" s="206"/>
      <c r="AO216" s="214"/>
      <c r="AP216" s="206"/>
      <c r="AQ216" s="206"/>
      <c r="AR216" s="215"/>
    </row>
    <row r="217" spans="1:44" s="211" customFormat="1" ht="15" customHeight="1" x14ac:dyDescent="0.25">
      <c r="A217" s="206"/>
      <c r="B217" s="206"/>
      <c r="C217" s="207" t="s">
        <v>201</v>
      </c>
      <c r="D217" s="208"/>
      <c r="E217" s="208"/>
      <c r="F217" s="209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9"/>
      <c r="R217" s="208"/>
      <c r="S217" s="208"/>
      <c r="T217" s="208" t="s">
        <v>142</v>
      </c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10"/>
      <c r="AK217" s="212">
        <v>43052</v>
      </c>
      <c r="AL217" s="213"/>
      <c r="AM217" s="206"/>
      <c r="AN217" s="206"/>
      <c r="AO217" s="214"/>
      <c r="AP217" s="206"/>
      <c r="AQ217" s="206"/>
      <c r="AR217" s="215"/>
    </row>
    <row r="218" spans="1:44" ht="15" customHeight="1" x14ac:dyDescent="0.25">
      <c r="A218" s="101" t="s">
        <v>270</v>
      </c>
      <c r="B218" s="101" t="s">
        <v>271</v>
      </c>
      <c r="C218" s="163" t="s">
        <v>272</v>
      </c>
      <c r="D218" s="65" t="s">
        <v>142</v>
      </c>
      <c r="E218" s="65"/>
      <c r="G218" s="65"/>
      <c r="S218" s="65" t="s">
        <v>142</v>
      </c>
      <c r="AK218" s="185">
        <v>42997</v>
      </c>
      <c r="AL218" s="87"/>
      <c r="AM218" s="101"/>
      <c r="AN218" s="101"/>
      <c r="AO218" s="161" t="s">
        <v>273</v>
      </c>
      <c r="AP218" s="101"/>
      <c r="AQ218" s="101"/>
      <c r="AR218" s="66"/>
    </row>
    <row r="219" spans="1:44" ht="15" customHeight="1" x14ac:dyDescent="0.25">
      <c r="A219" s="101"/>
      <c r="B219" s="101"/>
      <c r="C219" s="90"/>
      <c r="D219" s="65"/>
      <c r="E219" s="65"/>
      <c r="G219" s="65"/>
      <c r="AK219" s="183"/>
      <c r="AL219" s="87"/>
      <c r="AM219" s="101"/>
      <c r="AN219" s="101"/>
      <c r="AP219" s="101"/>
      <c r="AQ219" s="101"/>
      <c r="AR219" s="66"/>
    </row>
    <row r="220" spans="1:44" ht="15" customHeight="1" x14ac:dyDescent="0.25">
      <c r="A220" s="95" t="s">
        <v>47</v>
      </c>
      <c r="B220" s="95"/>
      <c r="C220" s="100"/>
      <c r="D220" s="92">
        <f>COUNTA(D200:D219)</f>
        <v>8</v>
      </c>
      <c r="E220" s="92">
        <f>COUNTA(E200:E219)</f>
        <v>3</v>
      </c>
      <c r="F220" s="93">
        <f>SUM(D220:E220)</f>
        <v>11</v>
      </c>
      <c r="G220" s="92">
        <f t="shared" ref="G220:P220" si="139">COUNTA(G200:G219)</f>
        <v>1</v>
      </c>
      <c r="H220" s="92">
        <f t="shared" si="139"/>
        <v>0</v>
      </c>
      <c r="I220" s="92">
        <f t="shared" si="139"/>
        <v>0</v>
      </c>
      <c r="J220" s="92">
        <f t="shared" si="139"/>
        <v>0</v>
      </c>
      <c r="K220" s="92">
        <f t="shared" si="139"/>
        <v>0</v>
      </c>
      <c r="L220" s="92">
        <f t="shared" si="139"/>
        <v>0</v>
      </c>
      <c r="M220" s="65">
        <f t="shared" si="139"/>
        <v>0</v>
      </c>
      <c r="N220" s="92">
        <f t="shared" si="139"/>
        <v>0</v>
      </c>
      <c r="O220" s="92">
        <f t="shared" si="139"/>
        <v>0</v>
      </c>
      <c r="P220" s="65">
        <f t="shared" si="139"/>
        <v>0</v>
      </c>
      <c r="Q220" s="71">
        <f>SUM(H220:P220)</f>
        <v>0</v>
      </c>
      <c r="R220" s="65">
        <f t="shared" ref="R220:AH220" si="140">COUNTA(R200:R219)</f>
        <v>0</v>
      </c>
      <c r="S220" s="65">
        <f t="shared" si="140"/>
        <v>3</v>
      </c>
      <c r="T220" s="65">
        <f t="shared" si="140"/>
        <v>2</v>
      </c>
      <c r="U220" s="65">
        <f t="shared" si="140"/>
        <v>0</v>
      </c>
      <c r="V220" s="65">
        <f t="shared" si="140"/>
        <v>0</v>
      </c>
      <c r="W220" s="65">
        <f t="shared" si="140"/>
        <v>0</v>
      </c>
      <c r="X220" s="65">
        <f t="shared" si="140"/>
        <v>0</v>
      </c>
      <c r="Y220" s="65">
        <f t="shared" si="140"/>
        <v>0</v>
      </c>
      <c r="Z220" s="65">
        <f t="shared" si="140"/>
        <v>3</v>
      </c>
      <c r="AA220" s="65">
        <f t="shared" si="140"/>
        <v>0</v>
      </c>
      <c r="AB220" s="65">
        <f t="shared" si="140"/>
        <v>0</v>
      </c>
      <c r="AC220" s="65">
        <f t="shared" si="140"/>
        <v>1</v>
      </c>
      <c r="AD220" s="65">
        <f t="shared" si="140"/>
        <v>1</v>
      </c>
      <c r="AE220" s="65">
        <f t="shared" si="140"/>
        <v>0</v>
      </c>
      <c r="AF220" s="65">
        <f t="shared" si="140"/>
        <v>0</v>
      </c>
      <c r="AG220" s="65">
        <f t="shared" si="140"/>
        <v>1</v>
      </c>
      <c r="AH220" s="65">
        <f t="shared" si="140"/>
        <v>0</v>
      </c>
      <c r="AM220" s="95"/>
      <c r="AN220" s="95"/>
      <c r="AP220" s="95"/>
      <c r="AQ220" s="95"/>
      <c r="AR220" s="66"/>
    </row>
    <row r="221" spans="1:44" x14ac:dyDescent="0.25">
      <c r="A221" s="86" t="s">
        <v>224</v>
      </c>
      <c r="B221" s="86" t="s">
        <v>225</v>
      </c>
      <c r="C221" s="86" t="s">
        <v>203</v>
      </c>
      <c r="D221" s="65" t="s">
        <v>142</v>
      </c>
      <c r="E221" s="65"/>
      <c r="G221" s="65"/>
      <c r="AD221" s="65" t="s">
        <v>142</v>
      </c>
      <c r="AK221" s="183">
        <v>42614</v>
      </c>
      <c r="AM221" s="86"/>
      <c r="AN221" s="86"/>
      <c r="AO221" s="160" t="s">
        <v>226</v>
      </c>
      <c r="AP221" s="86"/>
      <c r="AQ221" s="72"/>
      <c r="AR221" s="66"/>
    </row>
    <row r="222" spans="1:44" s="168" customFormat="1" x14ac:dyDescent="0.25">
      <c r="A222" s="163" t="s">
        <v>442</v>
      </c>
      <c r="B222" s="163" t="s">
        <v>443</v>
      </c>
      <c r="C222" s="163" t="s">
        <v>147</v>
      </c>
      <c r="D222" s="166" t="s">
        <v>142</v>
      </c>
      <c r="E222" s="166"/>
      <c r="F222" s="167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7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6"/>
      <c r="AD222" s="166"/>
      <c r="AE222" s="166"/>
      <c r="AF222" s="166"/>
      <c r="AG222" s="166"/>
      <c r="AH222" s="166"/>
      <c r="AI222" s="156"/>
      <c r="AK222" s="185">
        <v>42999</v>
      </c>
      <c r="AL222" s="158">
        <v>43013</v>
      </c>
      <c r="AM222" s="163"/>
      <c r="AN222" s="163"/>
      <c r="AO222" s="162">
        <v>99022738030</v>
      </c>
      <c r="AP222" s="163"/>
      <c r="AQ222" s="179"/>
      <c r="AR222" s="170"/>
    </row>
    <row r="223" spans="1:44" s="168" customFormat="1" x14ac:dyDescent="0.25">
      <c r="A223" s="163"/>
      <c r="B223" s="163"/>
      <c r="C223" s="163" t="s">
        <v>436</v>
      </c>
      <c r="D223" s="166"/>
      <c r="E223" s="166"/>
      <c r="F223" s="167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7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  <c r="AC223" s="166"/>
      <c r="AD223" s="166"/>
      <c r="AE223" s="166"/>
      <c r="AF223" s="166"/>
      <c r="AG223" s="166"/>
      <c r="AH223" s="166"/>
      <c r="AI223" s="156"/>
      <c r="AK223" s="185">
        <v>43014</v>
      </c>
      <c r="AL223" s="158">
        <v>43051</v>
      </c>
      <c r="AM223" s="163"/>
      <c r="AN223" s="163"/>
      <c r="AO223" s="162"/>
      <c r="AP223" s="163"/>
      <c r="AQ223" s="179"/>
      <c r="AR223" s="170"/>
    </row>
    <row r="224" spans="1:44" s="168" customFormat="1" x14ac:dyDescent="0.25">
      <c r="A224" s="163"/>
      <c r="B224" s="163"/>
      <c r="C224" s="163" t="s">
        <v>201</v>
      </c>
      <c r="D224" s="166"/>
      <c r="E224" s="166"/>
      <c r="F224" s="167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7"/>
      <c r="R224" s="166"/>
      <c r="S224" s="166"/>
      <c r="T224" s="166" t="s">
        <v>142</v>
      </c>
      <c r="U224" s="166"/>
      <c r="V224" s="166"/>
      <c r="W224" s="166"/>
      <c r="X224" s="166"/>
      <c r="Y224" s="166"/>
      <c r="Z224" s="166"/>
      <c r="AA224" s="166"/>
      <c r="AB224" s="166"/>
      <c r="AC224" s="166"/>
      <c r="AD224" s="166"/>
      <c r="AE224" s="166"/>
      <c r="AF224" s="166"/>
      <c r="AG224" s="166"/>
      <c r="AH224" s="166"/>
      <c r="AI224" s="156"/>
      <c r="AK224" s="185">
        <v>43052</v>
      </c>
      <c r="AM224" s="163"/>
      <c r="AN224" s="163"/>
      <c r="AO224" s="162"/>
      <c r="AP224" s="163"/>
      <c r="AQ224" s="179"/>
      <c r="AR224" s="170"/>
    </row>
    <row r="225" spans="1:44" x14ac:dyDescent="0.25">
      <c r="A225" s="86"/>
      <c r="B225" s="86"/>
      <c r="C225" s="86"/>
      <c r="D225" s="65"/>
      <c r="E225" s="65"/>
      <c r="G225" s="65"/>
      <c r="AK225" s="183"/>
      <c r="AM225" s="86"/>
      <c r="AN225" s="86"/>
      <c r="AO225" s="148"/>
      <c r="AP225" s="86"/>
      <c r="AQ225" s="72"/>
      <c r="AR225" s="66"/>
    </row>
    <row r="226" spans="1:44" x14ac:dyDescent="0.25">
      <c r="A226" s="78"/>
      <c r="B226" s="78"/>
      <c r="C226" s="90"/>
      <c r="D226" s="65"/>
      <c r="E226" s="65"/>
      <c r="G226" s="65"/>
      <c r="AM226" s="78"/>
      <c r="AN226" s="78"/>
      <c r="AP226" s="78"/>
      <c r="AQ226" s="78"/>
      <c r="AR226" s="66"/>
    </row>
    <row r="227" spans="1:44" ht="15" customHeight="1" x14ac:dyDescent="0.25">
      <c r="A227" s="95" t="s">
        <v>45</v>
      </c>
      <c r="B227" s="95"/>
      <c r="C227" s="100"/>
      <c r="D227" s="92">
        <f>COUNTA(D221:D226)</f>
        <v>2</v>
      </c>
      <c r="E227" s="92">
        <f>COUNTA(E221:E226)</f>
        <v>0</v>
      </c>
      <c r="F227" s="93">
        <f>SUM(D227:E227)</f>
        <v>2</v>
      </c>
      <c r="G227" s="92">
        <f t="shared" ref="G227" si="141">COUNTA(G221:G226)</f>
        <v>0</v>
      </c>
      <c r="H227" s="92">
        <f t="shared" ref="H227:P227" si="142">COUNTA(H221:H226)</f>
        <v>0</v>
      </c>
      <c r="I227" s="92">
        <f t="shared" si="142"/>
        <v>0</v>
      </c>
      <c r="J227" s="92">
        <f t="shared" si="142"/>
        <v>0</v>
      </c>
      <c r="K227" s="92">
        <f t="shared" si="142"/>
        <v>0</v>
      </c>
      <c r="L227" s="92">
        <f t="shared" si="142"/>
        <v>0</v>
      </c>
      <c r="M227" s="92">
        <f t="shared" si="142"/>
        <v>0</v>
      </c>
      <c r="N227" s="92">
        <f t="shared" si="142"/>
        <v>0</v>
      </c>
      <c r="O227" s="92">
        <f t="shared" si="142"/>
        <v>0</v>
      </c>
      <c r="P227" s="92">
        <f t="shared" si="142"/>
        <v>0</v>
      </c>
      <c r="Q227" s="71">
        <f>SUM(H227:P227)</f>
        <v>0</v>
      </c>
      <c r="R227" s="65">
        <f t="shared" ref="R227:AH227" si="143">COUNTA(R221:R226)</f>
        <v>0</v>
      </c>
      <c r="S227" s="65">
        <f t="shared" si="143"/>
        <v>0</v>
      </c>
      <c r="T227" s="65">
        <f t="shared" si="143"/>
        <v>1</v>
      </c>
      <c r="U227" s="65">
        <f t="shared" si="143"/>
        <v>0</v>
      </c>
      <c r="V227" s="65">
        <f t="shared" si="143"/>
        <v>0</v>
      </c>
      <c r="W227" s="65">
        <f t="shared" si="143"/>
        <v>0</v>
      </c>
      <c r="X227" s="65">
        <f t="shared" si="143"/>
        <v>0</v>
      </c>
      <c r="Y227" s="65">
        <f t="shared" si="143"/>
        <v>0</v>
      </c>
      <c r="Z227" s="65">
        <f t="shared" si="143"/>
        <v>0</v>
      </c>
      <c r="AA227" s="65">
        <f t="shared" si="143"/>
        <v>0</v>
      </c>
      <c r="AB227" s="65">
        <f t="shared" si="143"/>
        <v>0</v>
      </c>
      <c r="AC227" s="65">
        <f t="shared" si="143"/>
        <v>0</v>
      </c>
      <c r="AD227" s="65">
        <f t="shared" si="143"/>
        <v>1</v>
      </c>
      <c r="AE227" s="65">
        <f t="shared" si="143"/>
        <v>0</v>
      </c>
      <c r="AF227" s="65">
        <f t="shared" si="143"/>
        <v>0</v>
      </c>
      <c r="AG227" s="65">
        <f t="shared" si="143"/>
        <v>0</v>
      </c>
      <c r="AH227" s="65">
        <f t="shared" si="143"/>
        <v>0</v>
      </c>
      <c r="AM227" s="95"/>
      <c r="AN227" s="95"/>
      <c r="AP227" s="95"/>
      <c r="AQ227" s="95"/>
      <c r="AR227" s="66"/>
    </row>
    <row r="228" spans="1:44" ht="15" customHeight="1" x14ac:dyDescent="0.25">
      <c r="A228" s="91" t="s">
        <v>76</v>
      </c>
      <c r="B228" s="91" t="s">
        <v>132</v>
      </c>
      <c r="C228" s="121"/>
      <c r="D228" s="65">
        <f t="shared" ref="D228:P228" si="144">D220+D227</f>
        <v>10</v>
      </c>
      <c r="E228" s="65">
        <f t="shared" si="144"/>
        <v>3</v>
      </c>
      <c r="F228" s="71">
        <f t="shared" si="144"/>
        <v>13</v>
      </c>
      <c r="G228" s="65">
        <f t="shared" ref="G228" si="145">G220+G227</f>
        <v>1</v>
      </c>
      <c r="H228" s="65">
        <f t="shared" si="144"/>
        <v>0</v>
      </c>
      <c r="I228" s="65">
        <f t="shared" si="144"/>
        <v>0</v>
      </c>
      <c r="J228" s="65">
        <f t="shared" si="144"/>
        <v>0</v>
      </c>
      <c r="K228" s="65">
        <f t="shared" si="144"/>
        <v>0</v>
      </c>
      <c r="L228" s="65">
        <f t="shared" si="144"/>
        <v>0</v>
      </c>
      <c r="M228" s="65">
        <f t="shared" si="144"/>
        <v>0</v>
      </c>
      <c r="N228" s="65">
        <f t="shared" si="144"/>
        <v>0</v>
      </c>
      <c r="O228" s="65">
        <f t="shared" si="144"/>
        <v>0</v>
      </c>
      <c r="P228" s="65">
        <f t="shared" si="144"/>
        <v>0</v>
      </c>
      <c r="Q228" s="71">
        <f>SUM(H228:P228)</f>
        <v>0</v>
      </c>
      <c r="R228" s="65">
        <f t="shared" ref="R228:AH228" si="146">R220+R227</f>
        <v>0</v>
      </c>
      <c r="S228" s="65">
        <f t="shared" si="146"/>
        <v>3</v>
      </c>
      <c r="T228" s="65">
        <f t="shared" si="146"/>
        <v>3</v>
      </c>
      <c r="U228" s="65">
        <f t="shared" si="146"/>
        <v>0</v>
      </c>
      <c r="V228" s="65">
        <f t="shared" si="146"/>
        <v>0</v>
      </c>
      <c r="W228" s="65">
        <f t="shared" si="146"/>
        <v>0</v>
      </c>
      <c r="X228" s="65">
        <f t="shared" si="146"/>
        <v>0</v>
      </c>
      <c r="Y228" s="65">
        <f t="shared" si="146"/>
        <v>0</v>
      </c>
      <c r="Z228" s="65">
        <f t="shared" si="146"/>
        <v>3</v>
      </c>
      <c r="AA228" s="65">
        <f t="shared" si="146"/>
        <v>0</v>
      </c>
      <c r="AB228" s="65">
        <f t="shared" si="146"/>
        <v>0</v>
      </c>
      <c r="AC228" s="65">
        <f t="shared" si="146"/>
        <v>1</v>
      </c>
      <c r="AD228" s="65">
        <f t="shared" si="146"/>
        <v>2</v>
      </c>
      <c r="AE228" s="65">
        <f t="shared" si="146"/>
        <v>0</v>
      </c>
      <c r="AF228" s="65">
        <f t="shared" si="146"/>
        <v>0</v>
      </c>
      <c r="AG228" s="65">
        <f t="shared" si="146"/>
        <v>1</v>
      </c>
      <c r="AH228" s="65">
        <f t="shared" si="146"/>
        <v>0</v>
      </c>
      <c r="AM228" s="91"/>
      <c r="AN228" s="91"/>
      <c r="AP228" s="91"/>
      <c r="AQ228" s="91"/>
      <c r="AR228" s="66"/>
    </row>
    <row r="229" spans="1:44" s="168" customFormat="1" ht="15" customHeight="1" x14ac:dyDescent="0.25">
      <c r="A229" s="157" t="s">
        <v>145</v>
      </c>
      <c r="B229" s="157" t="s">
        <v>146</v>
      </c>
      <c r="C229" s="157" t="s">
        <v>147</v>
      </c>
      <c r="D229" s="166"/>
      <c r="E229" s="166" t="s">
        <v>142</v>
      </c>
      <c r="F229" s="167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7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  <c r="AC229" s="166"/>
      <c r="AD229" s="166"/>
      <c r="AE229" s="166"/>
      <c r="AF229" s="166"/>
      <c r="AG229" s="166"/>
      <c r="AH229" s="166"/>
      <c r="AI229" s="156"/>
      <c r="AK229" s="185">
        <v>42979</v>
      </c>
      <c r="AL229" s="158">
        <v>42983</v>
      </c>
      <c r="AM229" s="157"/>
      <c r="AN229" s="157"/>
      <c r="AO229" s="156">
        <v>99113098775</v>
      </c>
      <c r="AP229" s="157"/>
      <c r="AQ229" s="157"/>
      <c r="AR229" s="170"/>
    </row>
    <row r="230" spans="1:44" s="168" customFormat="1" ht="15" customHeight="1" x14ac:dyDescent="0.25">
      <c r="A230" s="157"/>
      <c r="B230" s="157"/>
      <c r="C230" s="157" t="s">
        <v>397</v>
      </c>
      <c r="D230" s="166"/>
      <c r="E230" s="166"/>
      <c r="F230" s="167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7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  <c r="AC230" s="166"/>
      <c r="AD230" s="166"/>
      <c r="AE230" s="166"/>
      <c r="AF230" s="166"/>
      <c r="AG230" s="166"/>
      <c r="AH230" s="166"/>
      <c r="AI230" s="156"/>
      <c r="AK230" s="185">
        <v>42984</v>
      </c>
      <c r="AL230" s="158">
        <v>43045</v>
      </c>
      <c r="AM230" s="157"/>
      <c r="AN230" s="157"/>
      <c r="AO230" s="156"/>
      <c r="AP230" s="157"/>
      <c r="AQ230" s="157"/>
      <c r="AR230" s="170"/>
    </row>
    <row r="231" spans="1:44" s="168" customFormat="1" ht="15" customHeight="1" x14ac:dyDescent="0.25">
      <c r="A231" s="157"/>
      <c r="B231" s="157"/>
      <c r="C231" s="157" t="s">
        <v>485</v>
      </c>
      <c r="D231" s="166"/>
      <c r="E231" s="166"/>
      <c r="F231" s="167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7"/>
      <c r="R231" s="166"/>
      <c r="S231" s="166" t="s">
        <v>142</v>
      </c>
      <c r="T231" s="166"/>
      <c r="U231" s="166"/>
      <c r="V231" s="166"/>
      <c r="W231" s="166"/>
      <c r="X231" s="166"/>
      <c r="Y231" s="166"/>
      <c r="Z231" s="166"/>
      <c r="AA231" s="166"/>
      <c r="AB231" s="166"/>
      <c r="AC231" s="166"/>
      <c r="AD231" s="166"/>
      <c r="AE231" s="166"/>
      <c r="AF231" s="166"/>
      <c r="AG231" s="166"/>
      <c r="AH231" s="166"/>
      <c r="AI231" s="156"/>
      <c r="AK231" s="185">
        <v>43046</v>
      </c>
      <c r="AM231" s="157"/>
      <c r="AN231" s="157"/>
      <c r="AO231" s="156"/>
      <c r="AP231" s="157"/>
      <c r="AQ231" s="157"/>
      <c r="AR231" s="170"/>
    </row>
    <row r="232" spans="1:44" s="211" customFormat="1" ht="15" customHeight="1" x14ac:dyDescent="0.25">
      <c r="A232" s="220" t="s">
        <v>438</v>
      </c>
      <c r="B232" s="220" t="s">
        <v>439</v>
      </c>
      <c r="C232" s="220" t="s">
        <v>147</v>
      </c>
      <c r="D232" s="208" t="s">
        <v>142</v>
      </c>
      <c r="E232" s="208"/>
      <c r="F232" s="209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9"/>
      <c r="R232" s="208"/>
      <c r="S232" s="208"/>
      <c r="T232" s="208"/>
      <c r="U232" s="208"/>
      <c r="V232" s="208"/>
      <c r="W232" s="208"/>
      <c r="X232" s="208"/>
      <c r="Y232" s="208"/>
      <c r="Z232" s="208"/>
      <c r="AA232" s="208"/>
      <c r="AB232" s="208"/>
      <c r="AC232" s="208"/>
      <c r="AD232" s="208"/>
      <c r="AE232" s="208"/>
      <c r="AF232" s="208"/>
      <c r="AG232" s="208"/>
      <c r="AH232" s="208"/>
      <c r="AI232" s="210"/>
      <c r="AK232" s="212">
        <v>42999</v>
      </c>
      <c r="AL232" s="213">
        <v>43002</v>
      </c>
      <c r="AM232" s="220"/>
      <c r="AN232" s="220"/>
      <c r="AO232" s="214" t="s">
        <v>440</v>
      </c>
      <c r="AP232" s="220"/>
      <c r="AQ232" s="220"/>
      <c r="AR232" s="215"/>
    </row>
    <row r="233" spans="1:44" s="211" customFormat="1" ht="15" customHeight="1" x14ac:dyDescent="0.25">
      <c r="A233" s="220"/>
      <c r="B233" s="220"/>
      <c r="C233" s="220" t="s">
        <v>441</v>
      </c>
      <c r="D233" s="208"/>
      <c r="E233" s="208"/>
      <c r="F233" s="209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9"/>
      <c r="R233" s="208"/>
      <c r="S233" s="208"/>
      <c r="T233" s="208"/>
      <c r="U233" s="208"/>
      <c r="V233" s="208"/>
      <c r="W233" s="208"/>
      <c r="X233" s="208"/>
      <c r="Y233" s="208"/>
      <c r="Z233" s="208"/>
      <c r="AA233" s="208"/>
      <c r="AB233" s="208"/>
      <c r="AC233" s="208"/>
      <c r="AD233" s="208"/>
      <c r="AE233" s="208"/>
      <c r="AF233" s="208"/>
      <c r="AG233" s="208"/>
      <c r="AH233" s="208"/>
      <c r="AI233" s="210"/>
      <c r="AK233" s="212">
        <v>43003</v>
      </c>
      <c r="AL233" s="213">
        <v>43051</v>
      </c>
      <c r="AM233" s="220"/>
      <c r="AN233" s="220"/>
      <c r="AO233" s="214"/>
      <c r="AP233" s="220"/>
      <c r="AQ233" s="220"/>
      <c r="AR233" s="215"/>
    </row>
    <row r="234" spans="1:44" s="211" customFormat="1" ht="15" customHeight="1" x14ac:dyDescent="0.25">
      <c r="A234" s="220"/>
      <c r="B234" s="220"/>
      <c r="C234" s="220" t="s">
        <v>56</v>
      </c>
      <c r="D234" s="208"/>
      <c r="E234" s="208"/>
      <c r="F234" s="209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9"/>
      <c r="R234" s="208"/>
      <c r="S234" s="208"/>
      <c r="T234" s="208"/>
      <c r="U234" s="208"/>
      <c r="V234" s="208"/>
      <c r="W234" s="208"/>
      <c r="X234" s="208" t="s">
        <v>142</v>
      </c>
      <c r="Y234" s="208"/>
      <c r="Z234" s="208"/>
      <c r="AA234" s="208"/>
      <c r="AB234" s="208"/>
      <c r="AC234" s="208"/>
      <c r="AD234" s="208"/>
      <c r="AE234" s="208"/>
      <c r="AF234" s="208"/>
      <c r="AG234" s="208"/>
      <c r="AH234" s="208"/>
      <c r="AI234" s="210"/>
      <c r="AK234" s="212">
        <v>43052</v>
      </c>
      <c r="AM234" s="220"/>
      <c r="AN234" s="220"/>
      <c r="AO234" s="214"/>
      <c r="AP234" s="220"/>
      <c r="AQ234" s="220"/>
      <c r="AR234" s="215"/>
    </row>
    <row r="235" spans="1:44" s="168" customFormat="1" ht="15" customHeight="1" x14ac:dyDescent="0.25">
      <c r="A235" s="157" t="s">
        <v>314</v>
      </c>
      <c r="B235" s="157" t="s">
        <v>315</v>
      </c>
      <c r="C235" s="157" t="s">
        <v>147</v>
      </c>
      <c r="D235" s="166" t="s">
        <v>142</v>
      </c>
      <c r="E235" s="166"/>
      <c r="F235" s="167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7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  <c r="AD235" s="166"/>
      <c r="AE235" s="166"/>
      <c r="AF235" s="166"/>
      <c r="AG235" s="166"/>
      <c r="AH235" s="166"/>
      <c r="AI235" s="156"/>
      <c r="AK235" s="185">
        <v>42979</v>
      </c>
      <c r="AL235" s="158">
        <v>42992</v>
      </c>
      <c r="AM235" s="157"/>
      <c r="AN235" s="157"/>
      <c r="AO235" s="161" t="s">
        <v>316</v>
      </c>
      <c r="AP235" s="157"/>
      <c r="AQ235" s="157"/>
      <c r="AR235" s="170"/>
    </row>
    <row r="236" spans="1:44" s="168" customFormat="1" ht="15" customHeight="1" x14ac:dyDescent="0.25">
      <c r="A236" s="157"/>
      <c r="B236" s="157"/>
      <c r="C236" s="157" t="s">
        <v>413</v>
      </c>
      <c r="D236" s="166"/>
      <c r="E236" s="166"/>
      <c r="F236" s="167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7"/>
      <c r="R236" s="166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  <c r="AC236" s="166"/>
      <c r="AD236" s="166"/>
      <c r="AE236" s="166"/>
      <c r="AF236" s="166"/>
      <c r="AG236" s="166"/>
      <c r="AH236" s="166"/>
      <c r="AI236" s="156"/>
      <c r="AK236" s="185">
        <v>42993</v>
      </c>
      <c r="AL236" s="158">
        <v>43025</v>
      </c>
      <c r="AM236" s="157"/>
      <c r="AN236" s="157"/>
      <c r="AO236" s="161"/>
      <c r="AP236" s="157"/>
      <c r="AQ236" s="157"/>
      <c r="AR236" s="170"/>
    </row>
    <row r="237" spans="1:44" s="168" customFormat="1" ht="15" customHeight="1" x14ac:dyDescent="0.25">
      <c r="A237" s="157"/>
      <c r="B237" s="157"/>
      <c r="C237" s="157" t="s">
        <v>465</v>
      </c>
      <c r="D237" s="166"/>
      <c r="E237" s="166"/>
      <c r="F237" s="167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7"/>
      <c r="R237" s="166"/>
      <c r="S237" s="166" t="s">
        <v>142</v>
      </c>
      <c r="T237" s="166"/>
      <c r="U237" s="166"/>
      <c r="V237" s="166"/>
      <c r="W237" s="166"/>
      <c r="X237" s="166"/>
      <c r="Y237" s="166"/>
      <c r="Z237" s="166"/>
      <c r="AA237" s="166"/>
      <c r="AB237" s="166"/>
      <c r="AC237" s="166"/>
      <c r="AD237" s="166"/>
      <c r="AE237" s="166"/>
      <c r="AF237" s="166"/>
      <c r="AG237" s="166"/>
      <c r="AH237" s="166"/>
      <c r="AI237" s="156"/>
      <c r="AK237" s="185">
        <v>43026</v>
      </c>
      <c r="AM237" s="157"/>
      <c r="AN237" s="157"/>
      <c r="AO237" s="161"/>
      <c r="AP237" s="157"/>
      <c r="AQ237" s="157"/>
      <c r="AR237" s="170"/>
    </row>
    <row r="238" spans="1:44" s="168" customFormat="1" ht="15" customHeight="1" x14ac:dyDescent="0.25">
      <c r="A238" s="157" t="s">
        <v>364</v>
      </c>
      <c r="B238" s="157" t="s">
        <v>365</v>
      </c>
      <c r="C238" s="157" t="s">
        <v>147</v>
      </c>
      <c r="D238" s="166" t="s">
        <v>142</v>
      </c>
      <c r="E238" s="166"/>
      <c r="F238" s="167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7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  <c r="AC238" s="166"/>
      <c r="AD238" s="166"/>
      <c r="AE238" s="166"/>
      <c r="AF238" s="166"/>
      <c r="AG238" s="166"/>
      <c r="AH238" s="166"/>
      <c r="AI238" s="156"/>
      <c r="AK238" s="185">
        <v>42979</v>
      </c>
      <c r="AL238" s="158">
        <v>42992</v>
      </c>
      <c r="AM238" s="157"/>
      <c r="AN238" s="157"/>
      <c r="AO238" s="161">
        <v>99502605542</v>
      </c>
      <c r="AP238" s="157"/>
      <c r="AQ238" s="157"/>
      <c r="AR238" s="170"/>
    </row>
    <row r="239" spans="1:44" s="168" customFormat="1" ht="15" customHeight="1" x14ac:dyDescent="0.25">
      <c r="A239" s="157"/>
      <c r="B239" s="157"/>
      <c r="C239" s="157" t="s">
        <v>413</v>
      </c>
      <c r="D239" s="166"/>
      <c r="E239" s="166"/>
      <c r="F239" s="167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7"/>
      <c r="R239" s="166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  <c r="AC239" s="166"/>
      <c r="AD239" s="166"/>
      <c r="AE239" s="166"/>
      <c r="AF239" s="166"/>
      <c r="AG239" s="166"/>
      <c r="AH239" s="166"/>
      <c r="AI239" s="156"/>
      <c r="AK239" s="185">
        <v>42993</v>
      </c>
      <c r="AL239" s="158">
        <v>43003</v>
      </c>
      <c r="AM239" s="157"/>
      <c r="AN239" s="157"/>
      <c r="AO239" s="161"/>
      <c r="AP239" s="157"/>
      <c r="AQ239" s="157"/>
      <c r="AR239" s="170"/>
    </row>
    <row r="240" spans="1:44" s="168" customFormat="1" ht="15" customHeight="1" x14ac:dyDescent="0.25">
      <c r="A240" s="157"/>
      <c r="B240" s="157"/>
      <c r="C240" s="157" t="s">
        <v>197</v>
      </c>
      <c r="D240" s="166"/>
      <c r="E240" s="166"/>
      <c r="F240" s="167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7"/>
      <c r="R240" s="166"/>
      <c r="S240" s="166" t="s">
        <v>142</v>
      </c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  <c r="AD240" s="166"/>
      <c r="AE240" s="166"/>
      <c r="AF240" s="166"/>
      <c r="AG240" s="166"/>
      <c r="AH240" s="166"/>
      <c r="AI240" s="156"/>
      <c r="AK240" s="185">
        <v>43004</v>
      </c>
      <c r="AL240" s="158"/>
      <c r="AM240" s="157"/>
      <c r="AN240" s="157"/>
      <c r="AO240" s="161"/>
      <c r="AP240" s="157"/>
      <c r="AQ240" s="157"/>
      <c r="AR240" s="170"/>
    </row>
    <row r="241" spans="1:44" s="168" customFormat="1" ht="15" customHeight="1" x14ac:dyDescent="0.25">
      <c r="A241" s="157" t="s">
        <v>475</v>
      </c>
      <c r="B241" s="157" t="s">
        <v>359</v>
      </c>
      <c r="C241" s="157" t="s">
        <v>181</v>
      </c>
      <c r="D241" s="166" t="s">
        <v>142</v>
      </c>
      <c r="E241" s="166"/>
      <c r="F241" s="167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7"/>
      <c r="R241" s="166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  <c r="AC241" s="166"/>
      <c r="AD241" s="166"/>
      <c r="AE241" s="166"/>
      <c r="AF241" s="166"/>
      <c r="AG241" s="166" t="s">
        <v>142</v>
      </c>
      <c r="AH241" s="166"/>
      <c r="AI241" s="156"/>
      <c r="AK241" s="185">
        <v>43020</v>
      </c>
      <c r="AM241" s="157"/>
      <c r="AN241" s="157"/>
      <c r="AO241" s="156">
        <v>99031438732</v>
      </c>
      <c r="AP241" s="157"/>
      <c r="AQ241" s="157"/>
      <c r="AR241" s="170"/>
    </row>
    <row r="242" spans="1:44" s="168" customFormat="1" ht="15" customHeight="1" x14ac:dyDescent="0.25">
      <c r="A242" s="157" t="s">
        <v>360</v>
      </c>
      <c r="B242" s="157" t="s">
        <v>180</v>
      </c>
      <c r="C242" s="157" t="s">
        <v>181</v>
      </c>
      <c r="D242" s="166" t="s">
        <v>142</v>
      </c>
      <c r="E242" s="166"/>
      <c r="F242" s="167"/>
      <c r="G242" s="166" t="s">
        <v>142</v>
      </c>
      <c r="H242" s="166"/>
      <c r="I242" s="166"/>
      <c r="J242" s="166"/>
      <c r="K242" s="166"/>
      <c r="L242" s="166"/>
      <c r="M242" s="166"/>
      <c r="N242" s="166"/>
      <c r="O242" s="166"/>
      <c r="P242" s="166"/>
      <c r="Q242" s="167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  <c r="AC242" s="166"/>
      <c r="AD242" s="166"/>
      <c r="AE242" s="166"/>
      <c r="AF242" s="166"/>
      <c r="AG242" s="166" t="s">
        <v>142</v>
      </c>
      <c r="AH242" s="166"/>
      <c r="AI242" s="156"/>
      <c r="AK242" s="185">
        <v>42979</v>
      </c>
      <c r="AM242" s="157"/>
      <c r="AN242" s="157"/>
      <c r="AO242" s="156">
        <v>99010669547</v>
      </c>
      <c r="AP242" s="157"/>
      <c r="AQ242" s="157"/>
      <c r="AR242" s="170"/>
    </row>
    <row r="243" spans="1:44" s="168" customFormat="1" ht="15" customHeight="1" x14ac:dyDescent="0.25">
      <c r="A243" s="157"/>
      <c r="B243" s="157"/>
      <c r="C243" s="157"/>
      <c r="D243" s="166"/>
      <c r="E243" s="166"/>
      <c r="F243" s="167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7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  <c r="AC243" s="166"/>
      <c r="AD243" s="166"/>
      <c r="AE243" s="166"/>
      <c r="AF243" s="166"/>
      <c r="AG243" s="166"/>
      <c r="AH243" s="166"/>
      <c r="AI243" s="156"/>
      <c r="AK243" s="198"/>
      <c r="AM243" s="157"/>
      <c r="AN243" s="157"/>
      <c r="AO243" s="156"/>
      <c r="AP243" s="157"/>
      <c r="AQ243" s="157"/>
      <c r="AR243" s="170"/>
    </row>
    <row r="244" spans="1:44" s="168" customFormat="1" ht="15" customHeight="1" x14ac:dyDescent="0.25">
      <c r="A244" s="157"/>
      <c r="B244" s="157"/>
      <c r="C244" s="157"/>
      <c r="D244" s="166"/>
      <c r="E244" s="166"/>
      <c r="F244" s="167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7"/>
      <c r="R244" s="166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  <c r="AC244" s="166"/>
      <c r="AD244" s="166"/>
      <c r="AE244" s="166"/>
      <c r="AF244" s="166"/>
      <c r="AG244" s="166"/>
      <c r="AH244" s="166"/>
      <c r="AI244" s="156"/>
      <c r="AK244" s="198"/>
      <c r="AM244" s="157"/>
      <c r="AN244" s="157"/>
      <c r="AO244" s="156"/>
      <c r="AP244" s="157"/>
      <c r="AQ244" s="157"/>
      <c r="AR244" s="170"/>
    </row>
    <row r="245" spans="1:44" s="168" customFormat="1" ht="15" customHeight="1" x14ac:dyDescent="0.25">
      <c r="A245" s="173" t="s">
        <v>44</v>
      </c>
      <c r="B245" s="199"/>
      <c r="C245" s="199"/>
      <c r="D245" s="200">
        <f>COUNTA(D229:D244)</f>
        <v>5</v>
      </c>
      <c r="E245" s="200">
        <f>COUNTA(E229:E244)</f>
        <v>1</v>
      </c>
      <c r="F245" s="180">
        <f>SUM(D245:E245)</f>
        <v>6</v>
      </c>
      <c r="G245" s="200">
        <f t="shared" ref="G245:P245" si="147">COUNTA(G229:G244)</f>
        <v>1</v>
      </c>
      <c r="H245" s="200">
        <f t="shared" si="147"/>
        <v>0</v>
      </c>
      <c r="I245" s="200">
        <f t="shared" si="147"/>
        <v>0</v>
      </c>
      <c r="J245" s="200">
        <f t="shared" si="147"/>
        <v>0</v>
      </c>
      <c r="K245" s="200">
        <f t="shared" si="147"/>
        <v>0</v>
      </c>
      <c r="L245" s="200">
        <f t="shared" si="147"/>
        <v>0</v>
      </c>
      <c r="M245" s="200">
        <f t="shared" si="147"/>
        <v>0</v>
      </c>
      <c r="N245" s="200">
        <f t="shared" si="147"/>
        <v>0</v>
      </c>
      <c r="O245" s="200">
        <f t="shared" si="147"/>
        <v>0</v>
      </c>
      <c r="P245" s="200">
        <f t="shared" si="147"/>
        <v>0</v>
      </c>
      <c r="Q245" s="180">
        <f>SUM(H245:P245)</f>
        <v>0</v>
      </c>
      <c r="R245" s="200">
        <f t="shared" ref="R245:AJ245" si="148">COUNTA(R229:R244)</f>
        <v>0</v>
      </c>
      <c r="S245" s="200">
        <f t="shared" si="148"/>
        <v>3</v>
      </c>
      <c r="T245" s="200">
        <f t="shared" si="148"/>
        <v>0</v>
      </c>
      <c r="U245" s="200">
        <f t="shared" si="148"/>
        <v>0</v>
      </c>
      <c r="V245" s="200">
        <f t="shared" si="148"/>
        <v>0</v>
      </c>
      <c r="W245" s="200">
        <f t="shared" si="148"/>
        <v>0</v>
      </c>
      <c r="X245" s="200">
        <f t="shared" si="148"/>
        <v>1</v>
      </c>
      <c r="Y245" s="200">
        <f t="shared" si="148"/>
        <v>0</v>
      </c>
      <c r="Z245" s="200">
        <f t="shared" si="148"/>
        <v>0</v>
      </c>
      <c r="AA245" s="200">
        <f t="shared" si="148"/>
        <v>0</v>
      </c>
      <c r="AB245" s="200">
        <f t="shared" si="148"/>
        <v>0</v>
      </c>
      <c r="AC245" s="200">
        <f t="shared" si="148"/>
        <v>0</v>
      </c>
      <c r="AD245" s="200">
        <f t="shared" si="148"/>
        <v>0</v>
      </c>
      <c r="AE245" s="200">
        <f t="shared" si="148"/>
        <v>0</v>
      </c>
      <c r="AF245" s="200">
        <f t="shared" si="148"/>
        <v>0</v>
      </c>
      <c r="AG245" s="200">
        <f t="shared" si="148"/>
        <v>2</v>
      </c>
      <c r="AH245" s="200">
        <f t="shared" si="148"/>
        <v>0</v>
      </c>
      <c r="AI245" s="200">
        <f t="shared" si="148"/>
        <v>0</v>
      </c>
      <c r="AJ245" s="200">
        <f t="shared" si="148"/>
        <v>0</v>
      </c>
      <c r="AK245" s="198"/>
      <c r="AM245" s="173"/>
      <c r="AN245" s="199"/>
      <c r="AO245" s="156"/>
      <c r="AP245" s="199"/>
      <c r="AQ245" s="199"/>
      <c r="AR245" s="170"/>
    </row>
    <row r="246" spans="1:44" s="168" customFormat="1" x14ac:dyDescent="0.25">
      <c r="D246" s="170"/>
      <c r="E246" s="170"/>
      <c r="F246" s="167"/>
      <c r="G246" s="167"/>
      <c r="H246" s="166"/>
      <c r="I246" s="166"/>
      <c r="J246" s="166"/>
      <c r="K246" s="166"/>
      <c r="L246" s="166"/>
      <c r="M246" s="166"/>
      <c r="N246" s="166"/>
      <c r="O246" s="166"/>
      <c r="P246" s="166"/>
      <c r="Q246" s="167"/>
      <c r="R246" s="166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  <c r="AC246" s="166"/>
      <c r="AD246" s="166"/>
      <c r="AE246" s="166"/>
      <c r="AF246" s="166"/>
      <c r="AG246" s="166"/>
      <c r="AH246" s="166"/>
      <c r="AI246" s="156"/>
      <c r="AK246" s="198"/>
      <c r="AO246" s="156"/>
      <c r="AP246" s="156"/>
      <c r="AQ246" s="156"/>
    </row>
    <row r="247" spans="1:44" s="168" customFormat="1" ht="14.4" customHeight="1" x14ac:dyDescent="0.25">
      <c r="A247" s="173" t="s">
        <v>148</v>
      </c>
      <c r="B247" s="173" t="s">
        <v>149</v>
      </c>
      <c r="C247" s="164" t="s">
        <v>147</v>
      </c>
      <c r="D247" s="166" t="s">
        <v>142</v>
      </c>
      <c r="E247" s="166"/>
      <c r="F247" s="167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7"/>
      <c r="R247" s="166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  <c r="AC247" s="166"/>
      <c r="AD247" s="166"/>
      <c r="AE247" s="166"/>
      <c r="AF247" s="166"/>
      <c r="AG247" s="166"/>
      <c r="AH247" s="166"/>
      <c r="AI247" s="156"/>
      <c r="AK247" s="185">
        <v>42979</v>
      </c>
      <c r="AL247" s="158">
        <v>42991</v>
      </c>
      <c r="AM247" s="173"/>
      <c r="AN247" s="173"/>
      <c r="AO247" s="156" t="s">
        <v>150</v>
      </c>
      <c r="AP247" s="163"/>
      <c r="AQ247" s="174"/>
      <c r="AR247" s="170"/>
    </row>
    <row r="248" spans="1:44" s="168" customFormat="1" ht="14.4" customHeight="1" x14ac:dyDescent="0.25">
      <c r="A248" s="173"/>
      <c r="B248" s="173"/>
      <c r="C248" s="164" t="s">
        <v>201</v>
      </c>
      <c r="D248" s="166"/>
      <c r="E248" s="166"/>
      <c r="F248" s="167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7"/>
      <c r="R248" s="166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  <c r="AC248" s="166"/>
      <c r="AD248" s="166"/>
      <c r="AE248" s="166"/>
      <c r="AF248" s="166"/>
      <c r="AG248" s="166"/>
      <c r="AH248" s="166"/>
      <c r="AI248" s="156"/>
      <c r="AK248" s="185">
        <v>42992</v>
      </c>
      <c r="AL248" s="158">
        <v>43025</v>
      </c>
      <c r="AM248" s="173"/>
      <c r="AN248" s="173"/>
      <c r="AO248" s="156"/>
      <c r="AP248" s="163"/>
      <c r="AQ248" s="174"/>
      <c r="AR248" s="170"/>
    </row>
    <row r="249" spans="1:44" s="168" customFormat="1" ht="14.4" customHeight="1" x14ac:dyDescent="0.25">
      <c r="A249" s="173"/>
      <c r="B249" s="173"/>
      <c r="C249" s="164" t="s">
        <v>437</v>
      </c>
      <c r="D249" s="166"/>
      <c r="E249" s="166"/>
      <c r="F249" s="167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7"/>
      <c r="R249" s="166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  <c r="AC249" s="166"/>
      <c r="AD249" s="166"/>
      <c r="AE249" s="166"/>
      <c r="AF249" s="166"/>
      <c r="AG249" s="166"/>
      <c r="AH249" s="166"/>
      <c r="AI249" s="156"/>
      <c r="AK249" s="185">
        <v>43026</v>
      </c>
      <c r="AL249" s="158">
        <v>43031</v>
      </c>
      <c r="AM249" s="173"/>
      <c r="AN249" s="173"/>
      <c r="AO249" s="156"/>
      <c r="AP249" s="163"/>
      <c r="AQ249" s="174"/>
      <c r="AR249" s="170"/>
    </row>
    <row r="250" spans="1:44" s="168" customFormat="1" ht="14.4" customHeight="1" x14ac:dyDescent="0.25">
      <c r="A250" s="173"/>
      <c r="B250" s="173"/>
      <c r="C250" s="164" t="s">
        <v>436</v>
      </c>
      <c r="D250" s="166"/>
      <c r="E250" s="166"/>
      <c r="F250" s="167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7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  <c r="AC250" s="166"/>
      <c r="AD250" s="166"/>
      <c r="AE250" s="166"/>
      <c r="AF250" s="166"/>
      <c r="AG250" s="166"/>
      <c r="AH250" s="166"/>
      <c r="AI250" s="156"/>
      <c r="AK250" s="185">
        <v>43032</v>
      </c>
      <c r="AL250" s="158">
        <v>43033</v>
      </c>
      <c r="AM250" s="173"/>
      <c r="AN250" s="173"/>
      <c r="AO250" s="156"/>
      <c r="AP250" s="163"/>
      <c r="AQ250" s="174"/>
      <c r="AR250" s="170"/>
    </row>
    <row r="251" spans="1:44" s="168" customFormat="1" ht="14.4" customHeight="1" x14ac:dyDescent="0.25">
      <c r="A251" s="173"/>
      <c r="B251" s="173"/>
      <c r="C251" s="164" t="s">
        <v>201</v>
      </c>
      <c r="D251" s="166"/>
      <c r="E251" s="166"/>
      <c r="F251" s="167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7"/>
      <c r="R251" s="166"/>
      <c r="S251" s="166"/>
      <c r="T251" s="166" t="s">
        <v>142</v>
      </c>
      <c r="U251" s="166"/>
      <c r="V251" s="166"/>
      <c r="W251" s="166"/>
      <c r="X251" s="166"/>
      <c r="Y251" s="166"/>
      <c r="Z251" s="166"/>
      <c r="AA251" s="166"/>
      <c r="AB251" s="166"/>
      <c r="AC251" s="166"/>
      <c r="AD251" s="166"/>
      <c r="AE251" s="166"/>
      <c r="AF251" s="166"/>
      <c r="AG251" s="166"/>
      <c r="AH251" s="166"/>
      <c r="AI251" s="156"/>
      <c r="AK251" s="185">
        <v>43034</v>
      </c>
      <c r="AM251" s="173"/>
      <c r="AN251" s="173"/>
      <c r="AO251" s="156"/>
      <c r="AP251" s="163"/>
      <c r="AQ251" s="174"/>
      <c r="AR251" s="170"/>
    </row>
    <row r="252" spans="1:44" s="168" customFormat="1" ht="14.4" customHeight="1" x14ac:dyDescent="0.25">
      <c r="A252" s="173" t="s">
        <v>499</v>
      </c>
      <c r="B252" s="173" t="s">
        <v>278</v>
      </c>
      <c r="C252" s="164" t="s">
        <v>147</v>
      </c>
      <c r="D252" s="166" t="s">
        <v>142</v>
      </c>
      <c r="E252" s="166"/>
      <c r="F252" s="167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7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  <c r="AC252" s="166"/>
      <c r="AD252" s="166"/>
      <c r="AE252" s="166"/>
      <c r="AF252" s="166"/>
      <c r="AG252" s="166"/>
      <c r="AH252" s="166"/>
      <c r="AI252" s="156"/>
      <c r="AK252" s="185">
        <v>43045</v>
      </c>
      <c r="AL252" s="158">
        <v>43052</v>
      </c>
      <c r="AM252" s="173"/>
      <c r="AN252" s="173"/>
      <c r="AO252" s="161" t="s">
        <v>500</v>
      </c>
      <c r="AP252" s="163"/>
      <c r="AQ252" s="174"/>
      <c r="AR252" s="170"/>
    </row>
    <row r="253" spans="1:44" s="168" customFormat="1" ht="14.4" customHeight="1" x14ac:dyDescent="0.25">
      <c r="A253" s="173"/>
      <c r="C253" s="173" t="s">
        <v>201</v>
      </c>
      <c r="D253" s="166"/>
      <c r="E253" s="166"/>
      <c r="F253" s="167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7"/>
      <c r="R253" s="166"/>
      <c r="S253" s="166"/>
      <c r="T253" s="166" t="s">
        <v>142</v>
      </c>
      <c r="U253" s="166"/>
      <c r="V253" s="166"/>
      <c r="W253" s="166"/>
      <c r="X253" s="166"/>
      <c r="Y253" s="166"/>
      <c r="Z253" s="166"/>
      <c r="AA253" s="166"/>
      <c r="AB253" s="166"/>
      <c r="AC253" s="166"/>
      <c r="AD253" s="166"/>
      <c r="AE253" s="166"/>
      <c r="AF253" s="166"/>
      <c r="AG253" s="166"/>
      <c r="AH253" s="166"/>
      <c r="AI253" s="156"/>
      <c r="AK253" s="185">
        <v>43053</v>
      </c>
      <c r="AM253" s="173"/>
      <c r="AN253" s="173"/>
      <c r="AO253" s="161"/>
      <c r="AP253" s="163"/>
      <c r="AQ253" s="174"/>
      <c r="AR253" s="170"/>
    </row>
    <row r="254" spans="1:44" s="211" customFormat="1" ht="14.4" customHeight="1" x14ac:dyDescent="0.25">
      <c r="A254" s="216" t="s">
        <v>471</v>
      </c>
      <c r="B254" s="216" t="s">
        <v>472</v>
      </c>
      <c r="C254" s="207" t="s">
        <v>147</v>
      </c>
      <c r="D254" s="208"/>
      <c r="E254" s="208" t="s">
        <v>142</v>
      </c>
      <c r="F254" s="209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9"/>
      <c r="R254" s="208"/>
      <c r="S254" s="208"/>
      <c r="T254" s="208"/>
      <c r="U254" s="208"/>
      <c r="V254" s="208"/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  <c r="AI254" s="210"/>
      <c r="AK254" s="212">
        <v>43024</v>
      </c>
      <c r="AL254" s="213">
        <v>43038</v>
      </c>
      <c r="AM254" s="216"/>
      <c r="AN254" s="216"/>
      <c r="AO254" s="210">
        <v>98043066635</v>
      </c>
      <c r="AP254" s="217"/>
      <c r="AQ254" s="218"/>
      <c r="AR254" s="215"/>
    </row>
    <row r="255" spans="1:44" s="211" customFormat="1" ht="14.4" customHeight="1" x14ac:dyDescent="0.25">
      <c r="A255" s="216"/>
      <c r="B255" s="216"/>
      <c r="C255" s="207" t="s">
        <v>181</v>
      </c>
      <c r="D255" s="208"/>
      <c r="E255" s="208"/>
      <c r="F255" s="209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9"/>
      <c r="R255" s="208"/>
      <c r="S255" s="208"/>
      <c r="T255" s="208"/>
      <c r="U255" s="208"/>
      <c r="V255" s="208"/>
      <c r="W255" s="208"/>
      <c r="X255" s="208"/>
      <c r="Y255" s="208"/>
      <c r="Z255" s="208"/>
      <c r="AA255" s="208"/>
      <c r="AB255" s="208"/>
      <c r="AC255" s="208"/>
      <c r="AD255" s="208"/>
      <c r="AE255" s="208"/>
      <c r="AF255" s="208"/>
      <c r="AG255" s="208" t="s">
        <v>142</v>
      </c>
      <c r="AH255" s="208"/>
      <c r="AI255" s="210"/>
      <c r="AK255" s="212">
        <v>43039</v>
      </c>
      <c r="AL255" s="213"/>
      <c r="AM255" s="216"/>
      <c r="AN255" s="216"/>
      <c r="AO255" s="210"/>
      <c r="AP255" s="217"/>
      <c r="AQ255" s="218"/>
      <c r="AR255" s="215"/>
    </row>
    <row r="256" spans="1:44" s="168" customFormat="1" ht="14.4" customHeight="1" x14ac:dyDescent="0.25">
      <c r="A256" s="173" t="s">
        <v>423</v>
      </c>
      <c r="B256" s="173" t="s">
        <v>424</v>
      </c>
      <c r="C256" s="164" t="s">
        <v>147</v>
      </c>
      <c r="D256" s="166" t="s">
        <v>142</v>
      </c>
      <c r="E256" s="166"/>
      <c r="F256" s="167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7"/>
      <c r="R256" s="166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  <c r="AC256" s="166"/>
      <c r="AD256" s="166"/>
      <c r="AE256" s="166"/>
      <c r="AF256" s="166"/>
      <c r="AG256" s="166"/>
      <c r="AH256" s="166"/>
      <c r="AI256" s="156"/>
      <c r="AK256" s="185">
        <v>42991</v>
      </c>
      <c r="AL256" s="158">
        <v>43005</v>
      </c>
      <c r="AM256" s="173"/>
      <c r="AN256" s="173"/>
      <c r="AO256" s="161" t="s">
        <v>425</v>
      </c>
      <c r="AP256" s="163"/>
      <c r="AQ256" s="174"/>
      <c r="AR256" s="170"/>
    </row>
    <row r="257" spans="1:44" s="168" customFormat="1" ht="14.4" customHeight="1" x14ac:dyDescent="0.25">
      <c r="A257" s="173"/>
      <c r="B257" s="173"/>
      <c r="C257" s="164" t="s">
        <v>436</v>
      </c>
      <c r="D257" s="166"/>
      <c r="E257" s="166"/>
      <c r="F257" s="167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7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  <c r="AC257" s="166"/>
      <c r="AD257" s="166"/>
      <c r="AE257" s="166"/>
      <c r="AF257" s="166"/>
      <c r="AG257" s="166"/>
      <c r="AH257" s="166"/>
      <c r="AI257" s="156"/>
      <c r="AK257" s="185">
        <v>43006</v>
      </c>
      <c r="AL257" s="158">
        <v>43045</v>
      </c>
      <c r="AM257" s="173"/>
      <c r="AN257" s="173"/>
      <c r="AO257" s="161"/>
      <c r="AP257" s="163"/>
      <c r="AQ257" s="174"/>
      <c r="AR257" s="170"/>
    </row>
    <row r="258" spans="1:44" s="168" customFormat="1" ht="14.4" customHeight="1" x14ac:dyDescent="0.25">
      <c r="A258" s="173"/>
      <c r="B258" s="173"/>
      <c r="C258" s="164" t="s">
        <v>201</v>
      </c>
      <c r="D258" s="166"/>
      <c r="E258" s="166"/>
      <c r="F258" s="167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7"/>
      <c r="R258" s="166"/>
      <c r="S258" s="166"/>
      <c r="T258" s="166" t="s">
        <v>142</v>
      </c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  <c r="AF258" s="166"/>
      <c r="AG258" s="166"/>
      <c r="AH258" s="166"/>
      <c r="AI258" s="156"/>
      <c r="AK258" s="185">
        <v>43046</v>
      </c>
      <c r="AL258" s="158"/>
      <c r="AM258" s="173"/>
      <c r="AN258" s="173"/>
      <c r="AO258" s="161"/>
      <c r="AP258" s="163"/>
      <c r="AQ258" s="174"/>
      <c r="AR258" s="170"/>
    </row>
    <row r="259" spans="1:44" s="211" customFormat="1" ht="14.4" customHeight="1" x14ac:dyDescent="0.25">
      <c r="A259" s="216" t="s">
        <v>480</v>
      </c>
      <c r="B259" s="216" t="s">
        <v>481</v>
      </c>
      <c r="C259" s="207" t="s">
        <v>147</v>
      </c>
      <c r="D259" s="219"/>
      <c r="E259" s="208" t="s">
        <v>142</v>
      </c>
      <c r="F259" s="209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9"/>
      <c r="R259" s="208"/>
      <c r="S259" s="208"/>
      <c r="T259" s="208"/>
      <c r="U259" s="208"/>
      <c r="V259" s="208"/>
      <c r="W259" s="208"/>
      <c r="X259" s="208"/>
      <c r="Y259" s="208"/>
      <c r="Z259" s="208"/>
      <c r="AA259" s="208"/>
      <c r="AB259" s="208"/>
      <c r="AC259" s="208"/>
      <c r="AD259" s="208"/>
      <c r="AE259" s="208"/>
      <c r="AF259" s="208"/>
      <c r="AG259" s="208"/>
      <c r="AH259" s="208"/>
      <c r="AI259" s="210"/>
      <c r="AK259" s="212">
        <v>43031</v>
      </c>
      <c r="AL259" s="213">
        <v>43045</v>
      </c>
      <c r="AM259" s="216"/>
      <c r="AN259" s="216"/>
      <c r="AO259" s="214" t="s">
        <v>482</v>
      </c>
      <c r="AP259" s="217"/>
      <c r="AQ259" s="218"/>
      <c r="AR259" s="215"/>
    </row>
    <row r="260" spans="1:44" s="211" customFormat="1" ht="14.4" customHeight="1" x14ac:dyDescent="0.25">
      <c r="A260" s="216"/>
      <c r="B260" s="216"/>
      <c r="C260" s="207" t="s">
        <v>189</v>
      </c>
      <c r="D260" s="219"/>
      <c r="E260" s="208"/>
      <c r="F260" s="209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9"/>
      <c r="R260" s="208"/>
      <c r="S260" s="208"/>
      <c r="T260" s="208"/>
      <c r="U260" s="208"/>
      <c r="V260" s="208"/>
      <c r="W260" s="208"/>
      <c r="X260" s="208"/>
      <c r="Y260" s="208"/>
      <c r="Z260" s="208"/>
      <c r="AA260" s="208"/>
      <c r="AB260" s="208"/>
      <c r="AC260" s="208"/>
      <c r="AD260" s="208"/>
      <c r="AE260" s="208" t="s">
        <v>142</v>
      </c>
      <c r="AF260" s="208"/>
      <c r="AG260" s="208"/>
      <c r="AH260" s="208"/>
      <c r="AI260" s="210"/>
      <c r="AK260" s="212">
        <v>43046</v>
      </c>
      <c r="AL260" s="213"/>
      <c r="AM260" s="216"/>
      <c r="AN260" s="216"/>
      <c r="AO260" s="214"/>
      <c r="AP260" s="217"/>
      <c r="AQ260" s="218"/>
      <c r="AR260" s="215"/>
    </row>
    <row r="261" spans="1:44" s="168" customFormat="1" ht="14.4" customHeight="1" x14ac:dyDescent="0.25">
      <c r="A261" s="173" t="s">
        <v>277</v>
      </c>
      <c r="B261" s="173" t="s">
        <v>278</v>
      </c>
      <c r="C261" s="164" t="s">
        <v>147</v>
      </c>
      <c r="D261" s="166" t="s">
        <v>142</v>
      </c>
      <c r="E261" s="166"/>
      <c r="F261" s="167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7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  <c r="AD261" s="166"/>
      <c r="AE261" s="166"/>
      <c r="AF261" s="166"/>
      <c r="AG261" s="166"/>
      <c r="AH261" s="166"/>
      <c r="AI261" s="156"/>
      <c r="AK261" s="185">
        <v>42979</v>
      </c>
      <c r="AL261" s="158">
        <v>42988</v>
      </c>
      <c r="AM261" s="173"/>
      <c r="AN261" s="173"/>
      <c r="AO261" s="161" t="s">
        <v>279</v>
      </c>
      <c r="AP261" s="163"/>
      <c r="AQ261" s="174"/>
      <c r="AR261" s="170"/>
    </row>
    <row r="262" spans="1:44" s="168" customFormat="1" ht="14.4" customHeight="1" x14ac:dyDescent="0.25">
      <c r="A262" s="173"/>
      <c r="B262" s="173"/>
      <c r="C262" s="164" t="s">
        <v>201</v>
      </c>
      <c r="D262" s="166"/>
      <c r="E262" s="166"/>
      <c r="F262" s="167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7"/>
      <c r="R262" s="166"/>
      <c r="S262" s="166"/>
      <c r="T262" s="166" t="s">
        <v>142</v>
      </c>
      <c r="U262" s="166"/>
      <c r="V262" s="166"/>
      <c r="W262" s="166"/>
      <c r="X262" s="166"/>
      <c r="Y262" s="166"/>
      <c r="Z262" s="166"/>
      <c r="AA262" s="166"/>
      <c r="AB262" s="166"/>
      <c r="AC262" s="166"/>
      <c r="AD262" s="166"/>
      <c r="AE262" s="166"/>
      <c r="AF262" s="166"/>
      <c r="AG262" s="166"/>
      <c r="AH262" s="166"/>
      <c r="AI262" s="156"/>
      <c r="AK262" s="185">
        <v>42989</v>
      </c>
      <c r="AM262" s="173"/>
      <c r="AN262" s="173"/>
      <c r="AO262" s="161"/>
      <c r="AP262" s="163"/>
      <c r="AQ262" s="174"/>
      <c r="AR262" s="170"/>
    </row>
    <row r="263" spans="1:44" s="168" customFormat="1" ht="14.4" customHeight="1" x14ac:dyDescent="0.25">
      <c r="A263" s="173" t="s">
        <v>297</v>
      </c>
      <c r="B263" s="173" t="s">
        <v>298</v>
      </c>
      <c r="C263" s="164" t="s">
        <v>147</v>
      </c>
      <c r="D263" s="166" t="s">
        <v>142</v>
      </c>
      <c r="E263" s="166"/>
      <c r="F263" s="167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7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  <c r="AC263" s="166"/>
      <c r="AD263" s="166"/>
      <c r="AE263" s="166"/>
      <c r="AF263" s="166"/>
      <c r="AG263" s="166"/>
      <c r="AH263" s="166"/>
      <c r="AI263" s="156"/>
      <c r="AK263" s="185">
        <v>42979</v>
      </c>
      <c r="AL263" s="158">
        <v>42992</v>
      </c>
      <c r="AM263" s="173"/>
      <c r="AN263" s="173"/>
      <c r="AO263" s="161" t="s">
        <v>299</v>
      </c>
      <c r="AP263" s="163"/>
      <c r="AQ263" s="174"/>
      <c r="AR263" s="170"/>
    </row>
    <row r="264" spans="1:44" s="168" customFormat="1" ht="14.4" customHeight="1" x14ac:dyDescent="0.25">
      <c r="A264" s="173"/>
      <c r="B264" s="173"/>
      <c r="C264" s="164" t="s">
        <v>436</v>
      </c>
      <c r="D264" s="166"/>
      <c r="E264" s="166"/>
      <c r="F264" s="167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7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  <c r="AC264" s="166"/>
      <c r="AD264" s="166"/>
      <c r="AE264" s="166"/>
      <c r="AF264" s="166"/>
      <c r="AG264" s="166"/>
      <c r="AH264" s="166"/>
      <c r="AI264" s="156"/>
      <c r="AK264" s="185">
        <v>42993</v>
      </c>
      <c r="AL264" s="158">
        <v>43048</v>
      </c>
      <c r="AM264" s="173"/>
      <c r="AN264" s="173"/>
      <c r="AO264" s="161"/>
      <c r="AP264" s="163"/>
      <c r="AQ264" s="174"/>
      <c r="AR264" s="170"/>
    </row>
    <row r="265" spans="1:44" s="168" customFormat="1" ht="14.4" customHeight="1" x14ac:dyDescent="0.25">
      <c r="A265" s="173"/>
      <c r="B265" s="173"/>
      <c r="C265" s="164" t="s">
        <v>201</v>
      </c>
      <c r="D265" s="166"/>
      <c r="E265" s="166"/>
      <c r="F265" s="167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7"/>
      <c r="R265" s="166"/>
      <c r="S265" s="166"/>
      <c r="T265" s="166" t="s">
        <v>142</v>
      </c>
      <c r="U265" s="166"/>
      <c r="V265" s="166"/>
      <c r="W265" s="166"/>
      <c r="X265" s="166"/>
      <c r="Y265" s="166"/>
      <c r="Z265" s="166"/>
      <c r="AA265" s="166"/>
      <c r="AB265" s="166"/>
      <c r="AC265" s="166"/>
      <c r="AD265" s="166"/>
      <c r="AE265" s="166"/>
      <c r="AF265" s="166"/>
      <c r="AG265" s="166"/>
      <c r="AH265" s="166"/>
      <c r="AI265" s="156"/>
      <c r="AK265" s="185">
        <v>43049</v>
      </c>
      <c r="AL265" s="158"/>
      <c r="AM265" s="173"/>
      <c r="AN265" s="173"/>
      <c r="AO265" s="161"/>
      <c r="AP265" s="163"/>
      <c r="AQ265" s="174"/>
      <c r="AR265" s="170"/>
    </row>
    <row r="266" spans="1:44" s="168" customFormat="1" x14ac:dyDescent="0.25">
      <c r="A266" s="173" t="s">
        <v>143</v>
      </c>
      <c r="B266" s="173" t="s">
        <v>144</v>
      </c>
      <c r="C266" s="164" t="s">
        <v>147</v>
      </c>
      <c r="D266" s="166"/>
      <c r="E266" s="166" t="s">
        <v>142</v>
      </c>
      <c r="F266" s="167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7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  <c r="AC266" s="166"/>
      <c r="AD266" s="166"/>
      <c r="AE266" s="166"/>
      <c r="AF266" s="166"/>
      <c r="AG266" s="166"/>
      <c r="AH266" s="166"/>
      <c r="AI266" s="156"/>
      <c r="AK266" s="185">
        <v>42979</v>
      </c>
      <c r="AL266" s="158">
        <v>42992</v>
      </c>
      <c r="AM266" s="173"/>
      <c r="AN266" s="173"/>
      <c r="AO266" s="156">
        <v>98071849802</v>
      </c>
      <c r="AP266" s="163"/>
      <c r="AQ266" s="174"/>
      <c r="AR266" s="170"/>
    </row>
    <row r="267" spans="1:44" s="168" customFormat="1" x14ac:dyDescent="0.25">
      <c r="A267" s="173"/>
      <c r="B267" s="173"/>
      <c r="C267" s="164" t="s">
        <v>181</v>
      </c>
      <c r="D267" s="166"/>
      <c r="E267" s="166"/>
      <c r="F267" s="167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7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66"/>
      <c r="AF267" s="166"/>
      <c r="AG267" s="166"/>
      <c r="AH267" s="166"/>
      <c r="AI267" s="156"/>
      <c r="AK267" s="185">
        <v>42993</v>
      </c>
      <c r="AL267" s="158">
        <v>43002</v>
      </c>
      <c r="AM267" s="173"/>
      <c r="AN267" s="173"/>
      <c r="AO267" s="156"/>
      <c r="AP267" s="163"/>
      <c r="AQ267" s="174"/>
      <c r="AR267" s="170"/>
    </row>
    <row r="268" spans="1:44" s="168" customFormat="1" x14ac:dyDescent="0.25">
      <c r="A268" s="173"/>
      <c r="B268" s="173"/>
      <c r="C268" s="164" t="s">
        <v>433</v>
      </c>
      <c r="D268" s="166"/>
      <c r="E268" s="166"/>
      <c r="F268" s="167"/>
      <c r="G268" s="166"/>
      <c r="H268" s="166"/>
      <c r="I268" s="166"/>
      <c r="J268" s="166" t="s">
        <v>142</v>
      </c>
      <c r="K268" s="166"/>
      <c r="L268" s="166"/>
      <c r="M268" s="166"/>
      <c r="N268" s="166"/>
      <c r="O268" s="166"/>
      <c r="P268" s="166"/>
      <c r="Q268" s="167"/>
      <c r="R268" s="166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  <c r="AC268" s="166"/>
      <c r="AD268" s="166"/>
      <c r="AE268" s="166"/>
      <c r="AF268" s="166"/>
      <c r="AG268" s="166"/>
      <c r="AH268" s="166"/>
      <c r="AI268" s="156"/>
      <c r="AK268" s="185">
        <v>43003</v>
      </c>
      <c r="AM268" s="173"/>
      <c r="AN268" s="173"/>
      <c r="AO268" s="156"/>
      <c r="AP268" s="163"/>
      <c r="AQ268" s="174"/>
      <c r="AR268" s="170"/>
    </row>
    <row r="269" spans="1:44" x14ac:dyDescent="0.25">
      <c r="A269" s="95" t="s">
        <v>191</v>
      </c>
      <c r="B269" s="95" t="s">
        <v>192</v>
      </c>
      <c r="C269" s="90" t="s">
        <v>193</v>
      </c>
      <c r="D269" s="65" t="s">
        <v>142</v>
      </c>
      <c r="E269" s="65"/>
      <c r="G269" s="65"/>
      <c r="X269" s="65" t="s">
        <v>142</v>
      </c>
      <c r="AK269" s="185">
        <v>42429</v>
      </c>
      <c r="AM269" s="95"/>
      <c r="AN269" s="95"/>
      <c r="AO269" s="155" t="s">
        <v>194</v>
      </c>
      <c r="AP269" s="86"/>
      <c r="AQ269" s="94"/>
      <c r="AR269" s="66"/>
    </row>
    <row r="270" spans="1:44" s="168" customFormat="1" x14ac:dyDescent="0.25">
      <c r="A270" s="173" t="s">
        <v>199</v>
      </c>
      <c r="B270" s="173" t="s">
        <v>200</v>
      </c>
      <c r="C270" s="164" t="s">
        <v>181</v>
      </c>
      <c r="D270" s="166" t="s">
        <v>142</v>
      </c>
      <c r="E270" s="166"/>
      <c r="F270" s="167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7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  <c r="AC270" s="166"/>
      <c r="AD270" s="166"/>
      <c r="AE270" s="166"/>
      <c r="AF270" s="166"/>
      <c r="AG270" s="166"/>
      <c r="AH270" s="166"/>
      <c r="AI270" s="156"/>
      <c r="AK270" s="185">
        <v>42979</v>
      </c>
      <c r="AL270" s="158">
        <v>42993</v>
      </c>
      <c r="AM270" s="173"/>
      <c r="AN270" s="173"/>
      <c r="AO270" s="161">
        <v>99101151642</v>
      </c>
      <c r="AP270" s="163"/>
      <c r="AQ270" s="174"/>
      <c r="AR270" s="170"/>
    </row>
    <row r="271" spans="1:44" s="168" customFormat="1" x14ac:dyDescent="0.25">
      <c r="A271" s="173"/>
      <c r="B271" s="173"/>
      <c r="C271" s="164" t="s">
        <v>203</v>
      </c>
      <c r="D271" s="166"/>
      <c r="E271" s="166"/>
      <c r="F271" s="167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7"/>
      <c r="R271" s="166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  <c r="AC271" s="166"/>
      <c r="AD271" s="166" t="s">
        <v>142</v>
      </c>
      <c r="AE271" s="166"/>
      <c r="AF271" s="166"/>
      <c r="AG271" s="166"/>
      <c r="AH271" s="166"/>
      <c r="AI271" s="156"/>
      <c r="AK271" s="185">
        <v>42994</v>
      </c>
      <c r="AM271" s="173"/>
      <c r="AN271" s="173"/>
      <c r="AO271" s="161"/>
      <c r="AP271" s="163"/>
      <c r="AQ271" s="174"/>
      <c r="AR271" s="170"/>
    </row>
    <row r="272" spans="1:44" s="168" customFormat="1" x14ac:dyDescent="0.25">
      <c r="A272" s="173" t="s">
        <v>304</v>
      </c>
      <c r="B272" s="173" t="s">
        <v>305</v>
      </c>
      <c r="C272" s="164" t="s">
        <v>147</v>
      </c>
      <c r="D272" s="166" t="s">
        <v>142</v>
      </c>
      <c r="E272" s="166"/>
      <c r="F272" s="167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7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  <c r="AC272" s="166"/>
      <c r="AD272" s="166"/>
      <c r="AE272" s="166"/>
      <c r="AF272" s="166"/>
      <c r="AG272" s="166"/>
      <c r="AH272" s="166"/>
      <c r="AI272" s="156"/>
      <c r="AK272" s="185">
        <v>42979</v>
      </c>
      <c r="AL272" s="158">
        <v>42991</v>
      </c>
      <c r="AM272" s="173"/>
      <c r="AN272" s="173"/>
      <c r="AO272" s="161" t="s">
        <v>306</v>
      </c>
      <c r="AP272" s="163"/>
      <c r="AQ272" s="174"/>
      <c r="AR272" s="170"/>
    </row>
    <row r="273" spans="1:44" s="168" customFormat="1" x14ac:dyDescent="0.25">
      <c r="A273" s="173"/>
      <c r="B273" s="173"/>
      <c r="C273" s="164" t="s">
        <v>430</v>
      </c>
      <c r="D273" s="166"/>
      <c r="E273" s="166"/>
      <c r="F273" s="167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7"/>
      <c r="R273" s="166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  <c r="AC273" s="166"/>
      <c r="AD273" s="166"/>
      <c r="AE273" s="166"/>
      <c r="AF273" s="166"/>
      <c r="AG273" s="166"/>
      <c r="AH273" s="166"/>
      <c r="AI273" s="156"/>
      <c r="AK273" s="185">
        <v>42992</v>
      </c>
      <c r="AL273" s="158">
        <v>42998</v>
      </c>
      <c r="AM273" s="173"/>
      <c r="AN273" s="173"/>
      <c r="AO273" s="161"/>
      <c r="AP273" s="163"/>
      <c r="AQ273" s="174"/>
      <c r="AR273" s="170"/>
    </row>
    <row r="274" spans="1:44" s="168" customFormat="1" x14ac:dyDescent="0.25">
      <c r="A274" s="173"/>
      <c r="B274" s="173"/>
      <c r="C274" s="164" t="s">
        <v>201</v>
      </c>
      <c r="D274" s="166"/>
      <c r="E274" s="166"/>
      <c r="F274" s="167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7"/>
      <c r="R274" s="166"/>
      <c r="S274" s="166"/>
      <c r="T274" s="166" t="s">
        <v>142</v>
      </c>
      <c r="U274" s="166"/>
      <c r="V274" s="166"/>
      <c r="W274" s="166"/>
      <c r="X274" s="166"/>
      <c r="Y274" s="166"/>
      <c r="Z274" s="166"/>
      <c r="AA274" s="166"/>
      <c r="AB274" s="166"/>
      <c r="AC274" s="166"/>
      <c r="AD274" s="166"/>
      <c r="AE274" s="166"/>
      <c r="AF274" s="166"/>
      <c r="AG274" s="166"/>
      <c r="AH274" s="166"/>
      <c r="AI274" s="156"/>
      <c r="AK274" s="185">
        <v>42999</v>
      </c>
      <c r="AM274" s="173"/>
      <c r="AN274" s="173"/>
      <c r="AO274" s="161"/>
      <c r="AP274" s="163"/>
      <c r="AQ274" s="174"/>
      <c r="AR274" s="170"/>
    </row>
    <row r="275" spans="1:44" s="168" customFormat="1" x14ac:dyDescent="0.25">
      <c r="A275" s="173" t="s">
        <v>374</v>
      </c>
      <c r="B275" s="173" t="s">
        <v>375</v>
      </c>
      <c r="C275" s="164" t="s">
        <v>181</v>
      </c>
      <c r="D275" s="166" t="s">
        <v>142</v>
      </c>
      <c r="E275" s="166"/>
      <c r="F275" s="167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7"/>
      <c r="R275" s="166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  <c r="AC275" s="166"/>
      <c r="AD275" s="166"/>
      <c r="AE275" s="166"/>
      <c r="AF275" s="166"/>
      <c r="AG275" s="166" t="s">
        <v>142</v>
      </c>
      <c r="AH275" s="166"/>
      <c r="AI275" s="156"/>
      <c r="AK275" s="185">
        <v>42979</v>
      </c>
      <c r="AM275" s="173"/>
      <c r="AN275" s="173"/>
      <c r="AO275" s="161">
        <v>99112147878</v>
      </c>
      <c r="AP275" s="163"/>
      <c r="AQ275" s="174"/>
      <c r="AR275" s="170"/>
    </row>
    <row r="276" spans="1:44" s="168" customFormat="1" x14ac:dyDescent="0.25">
      <c r="A276" s="173" t="s">
        <v>321</v>
      </c>
      <c r="B276" s="173" t="s">
        <v>322</v>
      </c>
      <c r="C276" s="164" t="s">
        <v>323</v>
      </c>
      <c r="D276" s="166"/>
      <c r="E276" s="166" t="s">
        <v>142</v>
      </c>
      <c r="F276" s="167"/>
      <c r="G276" s="166"/>
      <c r="H276" s="166"/>
      <c r="I276" s="166"/>
      <c r="J276" s="166" t="s">
        <v>142</v>
      </c>
      <c r="K276" s="166"/>
      <c r="L276" s="166"/>
      <c r="M276" s="166"/>
      <c r="N276" s="166"/>
      <c r="O276" s="166"/>
      <c r="P276" s="166"/>
      <c r="Q276" s="167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  <c r="AC276" s="166"/>
      <c r="AD276" s="166"/>
      <c r="AE276" s="166"/>
      <c r="AF276" s="166"/>
      <c r="AG276" s="166"/>
      <c r="AH276" s="166"/>
      <c r="AI276" s="156"/>
      <c r="AK276" s="185">
        <v>42979</v>
      </c>
      <c r="AM276" s="173"/>
      <c r="AN276" s="173"/>
      <c r="AO276" s="161">
        <v>98060939874</v>
      </c>
      <c r="AP276" s="163"/>
      <c r="AQ276" s="174"/>
      <c r="AR276" s="170"/>
    </row>
    <row r="277" spans="1:44" s="168" customFormat="1" x14ac:dyDescent="0.25">
      <c r="A277" s="173" t="s">
        <v>400</v>
      </c>
      <c r="B277" s="173" t="s">
        <v>401</v>
      </c>
      <c r="C277" s="164" t="s">
        <v>147</v>
      </c>
      <c r="D277" s="166" t="s">
        <v>142</v>
      </c>
      <c r="E277" s="166"/>
      <c r="F277" s="167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7"/>
      <c r="R277" s="166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  <c r="AC277" s="166"/>
      <c r="AD277" s="166"/>
      <c r="AE277" s="166"/>
      <c r="AF277" s="166"/>
      <c r="AG277" s="166"/>
      <c r="AH277" s="166"/>
      <c r="AI277" s="156"/>
      <c r="AK277" s="185">
        <v>42983</v>
      </c>
      <c r="AL277" s="158">
        <v>42997</v>
      </c>
      <c r="AM277" s="173"/>
      <c r="AN277" s="173"/>
      <c r="AO277" s="161">
        <v>99091824004</v>
      </c>
      <c r="AP277" s="163"/>
      <c r="AQ277" s="174"/>
      <c r="AR277" s="170"/>
    </row>
    <row r="278" spans="1:44" s="168" customFormat="1" x14ac:dyDescent="0.25">
      <c r="A278" s="173"/>
      <c r="B278" s="173"/>
      <c r="C278" s="164" t="s">
        <v>181</v>
      </c>
      <c r="D278" s="166"/>
      <c r="E278" s="166"/>
      <c r="F278" s="167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7"/>
      <c r="R278" s="166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  <c r="AC278" s="166"/>
      <c r="AD278" s="166"/>
      <c r="AE278" s="166"/>
      <c r="AF278" s="166"/>
      <c r="AG278" s="166"/>
      <c r="AH278" s="166"/>
      <c r="AI278" s="156"/>
      <c r="AK278" s="185">
        <v>42998</v>
      </c>
      <c r="AL278" s="158">
        <v>43012</v>
      </c>
      <c r="AM278" s="173"/>
      <c r="AN278" s="173"/>
      <c r="AO278" s="161"/>
      <c r="AP278" s="163"/>
      <c r="AQ278" s="174"/>
      <c r="AR278" s="170"/>
    </row>
    <row r="279" spans="1:44" s="168" customFormat="1" x14ac:dyDescent="0.25">
      <c r="A279" s="173"/>
      <c r="B279" s="173"/>
      <c r="C279" s="164" t="s">
        <v>450</v>
      </c>
      <c r="D279" s="166"/>
      <c r="E279" s="166"/>
      <c r="F279" s="167"/>
      <c r="G279" s="166"/>
      <c r="H279" s="166"/>
      <c r="I279" s="166"/>
      <c r="J279" s="166" t="s">
        <v>142</v>
      </c>
      <c r="K279" s="166"/>
      <c r="L279" s="166"/>
      <c r="M279" s="166"/>
      <c r="N279" s="166"/>
      <c r="O279" s="166"/>
      <c r="P279" s="166"/>
      <c r="Q279" s="167"/>
      <c r="R279" s="166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  <c r="AC279" s="166"/>
      <c r="AD279" s="166"/>
      <c r="AE279" s="166"/>
      <c r="AF279" s="166"/>
      <c r="AG279" s="166"/>
      <c r="AH279" s="166"/>
      <c r="AI279" s="156"/>
      <c r="AK279" s="185">
        <v>43013</v>
      </c>
      <c r="AL279" s="158"/>
      <c r="AM279" s="173"/>
      <c r="AN279" s="173"/>
      <c r="AO279" s="161"/>
      <c r="AP279" s="163"/>
      <c r="AQ279" s="174"/>
      <c r="AR279" s="170"/>
    </row>
    <row r="280" spans="1:44" s="168" customFormat="1" x14ac:dyDescent="0.25">
      <c r="A280" s="173" t="s">
        <v>461</v>
      </c>
      <c r="B280" s="173" t="s">
        <v>462</v>
      </c>
      <c r="C280" s="164" t="s">
        <v>147</v>
      </c>
      <c r="D280" s="166"/>
      <c r="E280" s="166" t="s">
        <v>142</v>
      </c>
      <c r="F280" s="167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7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  <c r="AC280" s="166"/>
      <c r="AD280" s="166"/>
      <c r="AE280" s="166"/>
      <c r="AF280" s="166"/>
      <c r="AG280" s="166"/>
      <c r="AH280" s="166"/>
      <c r="AI280" s="156"/>
      <c r="AK280" s="185">
        <v>43020</v>
      </c>
      <c r="AL280" s="158">
        <v>43034</v>
      </c>
      <c r="AM280" s="173"/>
      <c r="AN280" s="173"/>
      <c r="AO280" s="161">
        <v>96111461093</v>
      </c>
      <c r="AP280" s="163"/>
      <c r="AQ280" s="174"/>
      <c r="AR280" s="170"/>
    </row>
    <row r="281" spans="1:44" s="168" customFormat="1" x14ac:dyDescent="0.25">
      <c r="A281" s="173"/>
      <c r="B281" s="173"/>
      <c r="C281" s="164" t="s">
        <v>413</v>
      </c>
      <c r="D281" s="166"/>
      <c r="E281" s="166"/>
      <c r="F281" s="167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7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  <c r="AC281" s="166"/>
      <c r="AD281" s="166"/>
      <c r="AE281" s="166"/>
      <c r="AF281" s="166"/>
      <c r="AG281" s="166"/>
      <c r="AH281" s="166" t="s">
        <v>142</v>
      </c>
      <c r="AI281" s="156"/>
      <c r="AK281" s="185">
        <v>43035</v>
      </c>
      <c r="AL281" s="158"/>
      <c r="AM281" s="173"/>
      <c r="AN281" s="173"/>
      <c r="AO281" s="161"/>
      <c r="AP281" s="163"/>
      <c r="AQ281" s="174"/>
      <c r="AR281" s="170"/>
    </row>
    <row r="282" spans="1:44" s="168" customFormat="1" x14ac:dyDescent="0.25">
      <c r="A282" s="173" t="s">
        <v>463</v>
      </c>
      <c r="B282" s="173" t="s">
        <v>464</v>
      </c>
      <c r="C282" s="164" t="s">
        <v>147</v>
      </c>
      <c r="D282" s="166"/>
      <c r="E282" s="166" t="s">
        <v>142</v>
      </c>
      <c r="F282" s="167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7"/>
      <c r="R282" s="166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  <c r="AC282" s="166"/>
      <c r="AD282" s="166"/>
      <c r="AE282" s="166"/>
      <c r="AF282" s="166"/>
      <c r="AG282" s="166"/>
      <c r="AH282" s="166"/>
      <c r="AI282" s="156"/>
      <c r="AK282" s="185">
        <v>43020</v>
      </c>
      <c r="AL282" s="158">
        <v>43034</v>
      </c>
      <c r="AM282" s="173"/>
      <c r="AN282" s="173"/>
      <c r="AO282" s="161">
        <v>99061147852</v>
      </c>
      <c r="AP282" s="163"/>
      <c r="AQ282" s="174"/>
      <c r="AR282" s="170"/>
    </row>
    <row r="283" spans="1:44" s="168" customFormat="1" x14ac:dyDescent="0.25">
      <c r="A283" s="173"/>
      <c r="B283" s="173"/>
      <c r="C283" s="164" t="s">
        <v>181</v>
      </c>
      <c r="D283" s="166"/>
      <c r="E283" s="166"/>
      <c r="F283" s="167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7"/>
      <c r="R283" s="166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  <c r="AC283" s="166"/>
      <c r="AD283" s="166"/>
      <c r="AE283" s="166"/>
      <c r="AF283" s="166"/>
      <c r="AG283" s="166" t="s">
        <v>142</v>
      </c>
      <c r="AH283" s="166"/>
      <c r="AI283" s="156"/>
      <c r="AK283" s="185">
        <v>43035</v>
      </c>
      <c r="AL283" s="158"/>
      <c r="AM283" s="173"/>
      <c r="AN283" s="173"/>
      <c r="AO283" s="161"/>
      <c r="AP283" s="163"/>
      <c r="AQ283" s="174"/>
      <c r="AR283" s="170"/>
    </row>
    <row r="284" spans="1:44" s="168" customFormat="1" x14ac:dyDescent="0.25">
      <c r="A284" s="173" t="s">
        <v>362</v>
      </c>
      <c r="B284" s="173" t="s">
        <v>373</v>
      </c>
      <c r="C284" s="164" t="s">
        <v>181</v>
      </c>
      <c r="D284" s="166"/>
      <c r="E284" s="166" t="s">
        <v>142</v>
      </c>
      <c r="F284" s="167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7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  <c r="AC284" s="166"/>
      <c r="AD284" s="166"/>
      <c r="AE284" s="166"/>
      <c r="AF284" s="166"/>
      <c r="AG284" s="166"/>
      <c r="AH284" s="166"/>
      <c r="AI284" s="156"/>
      <c r="AK284" s="185">
        <v>42979</v>
      </c>
      <c r="AL284" s="158">
        <v>42999</v>
      </c>
      <c r="AM284" s="173"/>
      <c r="AN284" s="173"/>
      <c r="AO284" s="162" t="s">
        <v>363</v>
      </c>
      <c r="AP284" s="163"/>
      <c r="AQ284" s="174"/>
      <c r="AR284" s="170"/>
    </row>
    <row r="285" spans="1:44" s="168" customFormat="1" x14ac:dyDescent="0.25">
      <c r="A285" s="173"/>
      <c r="B285" s="173"/>
      <c r="C285" s="164" t="s">
        <v>437</v>
      </c>
      <c r="D285" s="166"/>
      <c r="E285" s="166"/>
      <c r="F285" s="167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7"/>
      <c r="R285" s="166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  <c r="AC285" s="166"/>
      <c r="AD285" s="166"/>
      <c r="AE285" s="166"/>
      <c r="AF285" s="166"/>
      <c r="AG285" s="166"/>
      <c r="AH285" s="166"/>
      <c r="AI285" s="156"/>
      <c r="AK285" s="185">
        <v>43000</v>
      </c>
      <c r="AL285" s="158">
        <v>43003</v>
      </c>
      <c r="AM285" s="173"/>
      <c r="AN285" s="173"/>
      <c r="AO285" s="162"/>
      <c r="AP285" s="163"/>
      <c r="AQ285" s="174"/>
      <c r="AR285" s="170"/>
    </row>
    <row r="286" spans="1:44" s="168" customFormat="1" x14ac:dyDescent="0.25">
      <c r="A286" s="173"/>
      <c r="B286" s="173"/>
      <c r="C286" s="164" t="s">
        <v>492</v>
      </c>
      <c r="D286" s="166"/>
      <c r="E286" s="166"/>
      <c r="F286" s="167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7"/>
      <c r="R286" s="166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  <c r="AC286" s="166"/>
      <c r="AD286" s="166"/>
      <c r="AE286" s="166"/>
      <c r="AF286" s="166"/>
      <c r="AG286" s="166"/>
      <c r="AH286" s="166"/>
      <c r="AI286" s="156"/>
      <c r="AK286" s="185">
        <v>43004</v>
      </c>
      <c r="AL286" s="158">
        <v>43047</v>
      </c>
      <c r="AM286" s="173"/>
      <c r="AN286" s="173"/>
      <c r="AO286" s="162"/>
      <c r="AP286" s="163"/>
      <c r="AQ286" s="174"/>
      <c r="AR286" s="170"/>
    </row>
    <row r="287" spans="1:44" s="168" customFormat="1" x14ac:dyDescent="0.25">
      <c r="A287" s="173"/>
      <c r="B287" s="173"/>
      <c r="C287" s="164" t="s">
        <v>57</v>
      </c>
      <c r="D287" s="166"/>
      <c r="E287" s="166"/>
      <c r="F287" s="167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7"/>
      <c r="R287" s="166"/>
      <c r="S287" s="166"/>
      <c r="T287" s="166"/>
      <c r="U287" s="166" t="s">
        <v>142</v>
      </c>
      <c r="V287" s="166"/>
      <c r="W287" s="166"/>
      <c r="X287" s="166"/>
      <c r="Y287" s="166"/>
      <c r="Z287" s="166"/>
      <c r="AA287" s="166"/>
      <c r="AB287" s="166"/>
      <c r="AC287" s="166"/>
      <c r="AD287" s="166"/>
      <c r="AE287" s="166"/>
      <c r="AF287" s="166"/>
      <c r="AG287" s="166"/>
      <c r="AH287" s="166"/>
      <c r="AI287" s="156"/>
      <c r="AK287" s="185">
        <v>43048</v>
      </c>
      <c r="AM287" s="173"/>
      <c r="AN287" s="173"/>
      <c r="AO287" s="162"/>
      <c r="AP287" s="163"/>
      <c r="AQ287" s="174"/>
      <c r="AR287" s="170"/>
    </row>
    <row r="288" spans="1:44" x14ac:dyDescent="0.25">
      <c r="A288" s="95" t="s">
        <v>236</v>
      </c>
      <c r="B288" s="95" t="s">
        <v>237</v>
      </c>
      <c r="C288" s="90" t="s">
        <v>57</v>
      </c>
      <c r="D288" s="65" t="s">
        <v>142</v>
      </c>
      <c r="E288" s="65"/>
      <c r="G288" s="65"/>
      <c r="U288" s="65" t="s">
        <v>142</v>
      </c>
      <c r="AK288" s="185">
        <v>42873</v>
      </c>
      <c r="AM288" s="95"/>
      <c r="AN288" s="95"/>
      <c r="AO288" s="155" t="s">
        <v>238</v>
      </c>
      <c r="AP288" s="86"/>
      <c r="AQ288" s="94"/>
      <c r="AR288" s="66"/>
    </row>
    <row r="289" spans="1:44" x14ac:dyDescent="0.25">
      <c r="A289" s="95" t="s">
        <v>357</v>
      </c>
      <c r="B289" s="95" t="s">
        <v>154</v>
      </c>
      <c r="C289" s="90" t="s">
        <v>358</v>
      </c>
      <c r="D289" s="65"/>
      <c r="E289" s="65" t="s">
        <v>142</v>
      </c>
      <c r="G289" s="65"/>
      <c r="J289" s="65" t="s">
        <v>142</v>
      </c>
      <c r="AK289" s="185">
        <v>42649</v>
      </c>
      <c r="AM289" s="95"/>
      <c r="AN289" s="95"/>
      <c r="AO289" s="156">
        <v>99030831887</v>
      </c>
      <c r="AP289" s="86"/>
      <c r="AQ289" s="94"/>
      <c r="AR289" s="66"/>
    </row>
    <row r="290" spans="1:44" s="168" customFormat="1" x14ac:dyDescent="0.25">
      <c r="A290" s="173" t="s">
        <v>248</v>
      </c>
      <c r="B290" s="173" t="s">
        <v>247</v>
      </c>
      <c r="C290" s="164" t="s">
        <v>57</v>
      </c>
      <c r="D290" s="166" t="s">
        <v>142</v>
      </c>
      <c r="E290" s="166"/>
      <c r="F290" s="167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7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  <c r="AC290" s="166"/>
      <c r="AD290" s="166"/>
      <c r="AE290" s="166"/>
      <c r="AF290" s="166"/>
      <c r="AG290" s="166"/>
      <c r="AH290" s="166"/>
      <c r="AI290" s="156"/>
      <c r="AK290" s="185">
        <v>42800</v>
      </c>
      <c r="AL290" s="158">
        <v>42995</v>
      </c>
      <c r="AM290" s="173"/>
      <c r="AN290" s="173"/>
      <c r="AO290" s="162" t="s">
        <v>249</v>
      </c>
      <c r="AP290" s="163"/>
      <c r="AQ290" s="174"/>
      <c r="AR290" s="170"/>
    </row>
    <row r="291" spans="1:44" s="168" customFormat="1" x14ac:dyDescent="0.25">
      <c r="A291" s="173"/>
      <c r="B291" s="173"/>
      <c r="C291" s="164" t="s">
        <v>419</v>
      </c>
      <c r="D291" s="166"/>
      <c r="E291" s="166"/>
      <c r="F291" s="167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7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  <c r="AD291" s="166"/>
      <c r="AE291" s="166"/>
      <c r="AF291" s="166"/>
      <c r="AG291" s="166"/>
      <c r="AH291" s="166"/>
      <c r="AI291" s="156"/>
      <c r="AK291" s="185">
        <v>42996</v>
      </c>
      <c r="AL291" s="158">
        <v>43003</v>
      </c>
      <c r="AM291" s="173"/>
      <c r="AN291" s="173"/>
      <c r="AO291" s="162"/>
      <c r="AP291" s="163"/>
      <c r="AQ291" s="174"/>
      <c r="AR291" s="170"/>
    </row>
    <row r="292" spans="1:44" s="168" customFormat="1" x14ac:dyDescent="0.25">
      <c r="A292" s="173"/>
      <c r="B292" s="173"/>
      <c r="C292" s="164" t="s">
        <v>57</v>
      </c>
      <c r="D292" s="166"/>
      <c r="E292" s="166"/>
      <c r="F292" s="167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7"/>
      <c r="R292" s="166"/>
      <c r="S292" s="166"/>
      <c r="T292" s="166"/>
      <c r="U292" s="166" t="s">
        <v>142</v>
      </c>
      <c r="V292" s="166"/>
      <c r="W292" s="166"/>
      <c r="X292" s="166"/>
      <c r="Y292" s="166"/>
      <c r="Z292" s="166"/>
      <c r="AA292" s="166"/>
      <c r="AB292" s="166"/>
      <c r="AC292" s="166"/>
      <c r="AD292" s="166"/>
      <c r="AE292" s="166"/>
      <c r="AF292" s="166"/>
      <c r="AG292" s="166"/>
      <c r="AH292" s="166"/>
      <c r="AI292" s="156"/>
      <c r="AK292" s="185">
        <v>43004</v>
      </c>
      <c r="AM292" s="173"/>
      <c r="AN292" s="173"/>
      <c r="AO292" s="162"/>
      <c r="AP292" s="163"/>
      <c r="AQ292" s="174"/>
      <c r="AR292" s="170"/>
    </row>
    <row r="293" spans="1:44" x14ac:dyDescent="0.25">
      <c r="A293" s="95" t="s">
        <v>274</v>
      </c>
      <c r="B293" s="95" t="s">
        <v>275</v>
      </c>
      <c r="C293" s="90" t="s">
        <v>396</v>
      </c>
      <c r="D293" s="65"/>
      <c r="E293" s="65" t="s">
        <v>142</v>
      </c>
      <c r="G293" s="65"/>
      <c r="I293" s="65" t="s">
        <v>142</v>
      </c>
      <c r="AK293" s="183">
        <v>42554</v>
      </c>
      <c r="AM293" s="95"/>
      <c r="AN293" s="95"/>
      <c r="AO293" s="82">
        <v>96112648651</v>
      </c>
      <c r="AP293" s="86"/>
      <c r="AQ293" s="94"/>
      <c r="AR293" s="66"/>
    </row>
    <row r="294" spans="1:44" x14ac:dyDescent="0.25">
      <c r="A294" s="95"/>
      <c r="B294" s="95"/>
      <c r="C294" s="90"/>
      <c r="D294" s="65"/>
      <c r="E294" s="65"/>
      <c r="G294" s="65"/>
      <c r="AK294" s="183"/>
      <c r="AM294" s="95"/>
      <c r="AN294" s="95"/>
      <c r="AP294" s="86"/>
      <c r="AQ294" s="94"/>
      <c r="AR294" s="66"/>
    </row>
    <row r="295" spans="1:44" x14ac:dyDescent="0.25">
      <c r="A295" s="94"/>
      <c r="B295" s="94"/>
      <c r="C295" s="90"/>
      <c r="D295" s="65"/>
      <c r="E295" s="65"/>
      <c r="G295" s="65"/>
      <c r="AM295" s="94"/>
      <c r="AN295" s="94"/>
      <c r="AP295" s="94"/>
      <c r="AQ295" s="94"/>
      <c r="AR295" s="66"/>
    </row>
    <row r="296" spans="1:44" ht="15" customHeight="1" x14ac:dyDescent="0.25">
      <c r="A296" s="95" t="s">
        <v>45</v>
      </c>
      <c r="B296" s="100"/>
      <c r="C296" s="100"/>
      <c r="D296" s="92">
        <f>COUNTA(D247:D295)</f>
        <v>12</v>
      </c>
      <c r="E296" s="92">
        <f>COUNTA(E247:E295)</f>
        <v>9</v>
      </c>
      <c r="F296" s="93">
        <f>SUM(D296:E296)</f>
        <v>21</v>
      </c>
      <c r="G296" s="92">
        <f t="shared" ref="G296:P296" si="149">COUNTA(G247:G295)</f>
        <v>0</v>
      </c>
      <c r="H296" s="92">
        <f t="shared" si="149"/>
        <v>0</v>
      </c>
      <c r="I296" s="92">
        <f t="shared" si="149"/>
        <v>1</v>
      </c>
      <c r="J296" s="92">
        <f t="shared" si="149"/>
        <v>4</v>
      </c>
      <c r="K296" s="92">
        <f t="shared" si="149"/>
        <v>0</v>
      </c>
      <c r="L296" s="92">
        <f t="shared" si="149"/>
        <v>0</v>
      </c>
      <c r="M296" s="92">
        <f t="shared" si="149"/>
        <v>0</v>
      </c>
      <c r="N296" s="92">
        <f t="shared" si="149"/>
        <v>0</v>
      </c>
      <c r="O296" s="92">
        <f t="shared" si="149"/>
        <v>0</v>
      </c>
      <c r="P296" s="92">
        <f t="shared" si="149"/>
        <v>0</v>
      </c>
      <c r="Q296" s="93">
        <f>SUM(H296:P296)</f>
        <v>5</v>
      </c>
      <c r="R296" s="92">
        <f t="shared" ref="R296:AH296" si="150">COUNTA(R247:R295)</f>
        <v>0</v>
      </c>
      <c r="S296" s="92">
        <f t="shared" si="150"/>
        <v>0</v>
      </c>
      <c r="T296" s="92">
        <f t="shared" si="150"/>
        <v>6</v>
      </c>
      <c r="U296" s="92">
        <f t="shared" si="150"/>
        <v>3</v>
      </c>
      <c r="V296" s="92">
        <f t="shared" si="150"/>
        <v>0</v>
      </c>
      <c r="W296" s="92">
        <f t="shared" si="150"/>
        <v>0</v>
      </c>
      <c r="X296" s="92">
        <f t="shared" si="150"/>
        <v>1</v>
      </c>
      <c r="Y296" s="92">
        <f t="shared" si="150"/>
        <v>0</v>
      </c>
      <c r="Z296" s="92">
        <f t="shared" si="150"/>
        <v>0</v>
      </c>
      <c r="AA296" s="92">
        <f t="shared" si="150"/>
        <v>0</v>
      </c>
      <c r="AB296" s="92">
        <f t="shared" si="150"/>
        <v>0</v>
      </c>
      <c r="AC296" s="92">
        <f t="shared" si="150"/>
        <v>0</v>
      </c>
      <c r="AD296" s="92">
        <f t="shared" si="150"/>
        <v>1</v>
      </c>
      <c r="AE296" s="92">
        <f t="shared" si="150"/>
        <v>1</v>
      </c>
      <c r="AF296" s="92">
        <f t="shared" si="150"/>
        <v>0</v>
      </c>
      <c r="AG296" s="92">
        <f t="shared" si="150"/>
        <v>3</v>
      </c>
      <c r="AH296" s="92">
        <f t="shared" si="150"/>
        <v>1</v>
      </c>
      <c r="AM296" s="95"/>
      <c r="AN296" s="100"/>
      <c r="AP296" s="100"/>
      <c r="AQ296" s="100"/>
      <c r="AR296" s="66"/>
    </row>
    <row r="297" spans="1:44" ht="15" hidden="1" customHeight="1" x14ac:dyDescent="0.25">
      <c r="A297" s="91" t="s">
        <v>76</v>
      </c>
      <c r="B297" s="91" t="s">
        <v>114</v>
      </c>
      <c r="C297" s="72"/>
      <c r="D297" s="65">
        <f t="shared" ref="D297:AH297" si="151">D245+D296</f>
        <v>17</v>
      </c>
      <c r="E297" s="65">
        <f t="shared" si="151"/>
        <v>10</v>
      </c>
      <c r="F297" s="71">
        <f t="shared" si="151"/>
        <v>27</v>
      </c>
      <c r="G297" s="65">
        <f t="shared" si="151"/>
        <v>1</v>
      </c>
      <c r="H297" s="65">
        <f t="shared" si="151"/>
        <v>0</v>
      </c>
      <c r="I297" s="65">
        <f t="shared" si="151"/>
        <v>1</v>
      </c>
      <c r="J297" s="65">
        <f t="shared" si="151"/>
        <v>4</v>
      </c>
      <c r="K297" s="65">
        <f t="shared" si="151"/>
        <v>0</v>
      </c>
      <c r="L297" s="65">
        <f t="shared" si="151"/>
        <v>0</v>
      </c>
      <c r="M297" s="65">
        <f t="shared" si="151"/>
        <v>0</v>
      </c>
      <c r="N297" s="65">
        <f t="shared" si="151"/>
        <v>0</v>
      </c>
      <c r="O297" s="65">
        <f t="shared" si="151"/>
        <v>0</v>
      </c>
      <c r="P297" s="65">
        <f t="shared" si="151"/>
        <v>0</v>
      </c>
      <c r="Q297" s="71">
        <f t="shared" si="151"/>
        <v>5</v>
      </c>
      <c r="R297" s="65">
        <f t="shared" si="151"/>
        <v>0</v>
      </c>
      <c r="S297" s="65">
        <f t="shared" si="151"/>
        <v>3</v>
      </c>
      <c r="T297" s="65">
        <f t="shared" si="151"/>
        <v>6</v>
      </c>
      <c r="U297" s="65">
        <f t="shared" si="151"/>
        <v>3</v>
      </c>
      <c r="V297" s="65">
        <f t="shared" si="151"/>
        <v>0</v>
      </c>
      <c r="W297" s="65">
        <f t="shared" si="151"/>
        <v>0</v>
      </c>
      <c r="X297" s="65">
        <f t="shared" si="151"/>
        <v>2</v>
      </c>
      <c r="Y297" s="65">
        <f t="shared" si="151"/>
        <v>0</v>
      </c>
      <c r="Z297" s="65">
        <f t="shared" si="151"/>
        <v>0</v>
      </c>
      <c r="AA297" s="65">
        <f t="shared" si="151"/>
        <v>0</v>
      </c>
      <c r="AB297" s="65">
        <f t="shared" si="151"/>
        <v>0</v>
      </c>
      <c r="AC297" s="65">
        <f t="shared" si="151"/>
        <v>0</v>
      </c>
      <c r="AD297" s="65">
        <f t="shared" si="151"/>
        <v>1</v>
      </c>
      <c r="AE297" s="65">
        <f t="shared" si="151"/>
        <v>1</v>
      </c>
      <c r="AF297" s="65">
        <f t="shared" si="151"/>
        <v>0</v>
      </c>
      <c r="AG297" s="65">
        <f t="shared" si="151"/>
        <v>5</v>
      </c>
      <c r="AH297" s="65">
        <f t="shared" si="151"/>
        <v>1</v>
      </c>
      <c r="AM297" s="91" t="s">
        <v>76</v>
      </c>
      <c r="AN297" s="91" t="s">
        <v>114</v>
      </c>
      <c r="AP297" s="65"/>
      <c r="AQ297" s="65"/>
      <c r="AR297" s="66"/>
    </row>
    <row r="298" spans="1:44" ht="15" hidden="1" customHeight="1" x14ac:dyDescent="0.25">
      <c r="A298" s="101"/>
      <c r="B298" s="101"/>
      <c r="C298" s="90"/>
      <c r="D298" s="65"/>
      <c r="E298" s="65"/>
      <c r="G298" s="65"/>
      <c r="AK298" s="183"/>
      <c r="AL298" s="87"/>
      <c r="AM298" s="101"/>
      <c r="AN298" s="101"/>
      <c r="AO298" s="102"/>
      <c r="AP298" s="101"/>
      <c r="AQ298" s="101"/>
      <c r="AR298" s="66"/>
    </row>
    <row r="299" spans="1:44" ht="15" hidden="1" customHeight="1" x14ac:dyDescent="0.25">
      <c r="A299" s="101"/>
      <c r="B299" s="101"/>
      <c r="C299" s="120"/>
      <c r="D299" s="65"/>
      <c r="E299" s="65"/>
      <c r="G299" s="65"/>
      <c r="AK299" s="183"/>
      <c r="AL299" s="87"/>
      <c r="AM299" s="101"/>
      <c r="AN299" s="101"/>
      <c r="AO299" s="102"/>
      <c r="AP299" s="101"/>
      <c r="AQ299" s="101"/>
      <c r="AR299" s="66"/>
    </row>
    <row r="300" spans="1:44" ht="15" hidden="1" customHeight="1" x14ac:dyDescent="0.25">
      <c r="A300" s="101"/>
      <c r="B300" s="101"/>
      <c r="C300" s="90"/>
      <c r="D300" s="65"/>
      <c r="E300" s="65"/>
      <c r="G300" s="65"/>
      <c r="AK300" s="183"/>
      <c r="AL300" s="87"/>
      <c r="AM300" s="101"/>
      <c r="AN300" s="101"/>
      <c r="AO300" s="102"/>
      <c r="AP300" s="101"/>
      <c r="AQ300" s="101"/>
      <c r="AR300" s="66"/>
    </row>
    <row r="301" spans="1:44" hidden="1" x14ac:dyDescent="0.25">
      <c r="A301" s="95" t="s">
        <v>47</v>
      </c>
      <c r="B301" s="95"/>
      <c r="C301" s="100"/>
      <c r="D301" s="92">
        <f>COUNTA(D298:D300)</f>
        <v>0</v>
      </c>
      <c r="E301" s="92">
        <f>COUNTA(E298:E300)</f>
        <v>0</v>
      </c>
      <c r="F301" s="93">
        <f>SUM(D301:E301)</f>
        <v>0</v>
      </c>
      <c r="G301" s="92">
        <f t="shared" ref="G301" si="152">COUNTA(G298:G300)</f>
        <v>0</v>
      </c>
      <c r="H301" s="92">
        <f t="shared" ref="H301:P301" si="153">COUNTA(H298:H300)</f>
        <v>0</v>
      </c>
      <c r="I301" s="92">
        <f t="shared" si="153"/>
        <v>0</v>
      </c>
      <c r="J301" s="92">
        <f t="shared" si="153"/>
        <v>0</v>
      </c>
      <c r="K301" s="92">
        <f t="shared" si="153"/>
        <v>0</v>
      </c>
      <c r="L301" s="92">
        <f t="shared" si="153"/>
        <v>0</v>
      </c>
      <c r="M301" s="65">
        <f t="shared" si="153"/>
        <v>0</v>
      </c>
      <c r="N301" s="92">
        <f t="shared" si="153"/>
        <v>0</v>
      </c>
      <c r="O301" s="92">
        <f t="shared" si="153"/>
        <v>0</v>
      </c>
      <c r="P301" s="65">
        <f t="shared" si="153"/>
        <v>0</v>
      </c>
      <c r="Q301" s="71">
        <f>SUM(H301:P301)</f>
        <v>0</v>
      </c>
      <c r="R301" s="65">
        <f t="shared" ref="R301:AH301" si="154">COUNTA(R298:R300)</f>
        <v>0</v>
      </c>
      <c r="S301" s="65">
        <f t="shared" si="154"/>
        <v>0</v>
      </c>
      <c r="T301" s="65">
        <f t="shared" si="154"/>
        <v>0</v>
      </c>
      <c r="U301" s="65">
        <f t="shared" si="154"/>
        <v>0</v>
      </c>
      <c r="V301" s="65">
        <f t="shared" si="154"/>
        <v>0</v>
      </c>
      <c r="W301" s="65">
        <f t="shared" si="154"/>
        <v>0</v>
      </c>
      <c r="X301" s="65">
        <f t="shared" si="154"/>
        <v>0</v>
      </c>
      <c r="Y301" s="65">
        <f t="shared" si="154"/>
        <v>0</v>
      </c>
      <c r="Z301" s="65">
        <f t="shared" si="154"/>
        <v>0</v>
      </c>
      <c r="AA301" s="65">
        <f t="shared" si="154"/>
        <v>0</v>
      </c>
      <c r="AB301" s="65">
        <f t="shared" si="154"/>
        <v>0</v>
      </c>
      <c r="AC301" s="65">
        <f t="shared" si="154"/>
        <v>0</v>
      </c>
      <c r="AD301" s="65">
        <f t="shared" si="154"/>
        <v>0</v>
      </c>
      <c r="AE301" s="65">
        <f t="shared" si="154"/>
        <v>0</v>
      </c>
      <c r="AF301" s="65">
        <f t="shared" si="154"/>
        <v>0</v>
      </c>
      <c r="AG301" s="65">
        <f t="shared" si="154"/>
        <v>0</v>
      </c>
      <c r="AH301" s="65">
        <f t="shared" si="154"/>
        <v>0</v>
      </c>
      <c r="AM301" s="95" t="s">
        <v>47</v>
      </c>
      <c r="AN301" s="95"/>
      <c r="AP301" s="95"/>
      <c r="AQ301" s="95"/>
      <c r="AR301" s="66"/>
    </row>
    <row r="302" spans="1:44" hidden="1" x14ac:dyDescent="0.25">
      <c r="A302" s="88"/>
      <c r="B302" s="88"/>
      <c r="C302" s="90"/>
      <c r="D302" s="65"/>
      <c r="E302" s="65"/>
      <c r="G302" s="65"/>
      <c r="AK302" s="183"/>
      <c r="AL302" s="87"/>
      <c r="AM302" s="88"/>
      <c r="AN302" s="88"/>
      <c r="AO302" s="102"/>
      <c r="AP302" s="88"/>
      <c r="AQ302" s="88"/>
      <c r="AR302" s="66"/>
    </row>
    <row r="303" spans="1:44" hidden="1" x14ac:dyDescent="0.25">
      <c r="A303" s="78"/>
      <c r="B303" s="78"/>
      <c r="C303" s="78"/>
      <c r="D303" s="65"/>
      <c r="E303" s="65"/>
      <c r="G303" s="65"/>
      <c r="AK303" s="183"/>
      <c r="AM303" s="78"/>
      <c r="AN303" s="78"/>
      <c r="AP303" s="78"/>
      <c r="AQ303" s="78"/>
      <c r="AR303" s="66"/>
    </row>
    <row r="304" spans="1:44" ht="15" hidden="1" customHeight="1" x14ac:dyDescent="0.25">
      <c r="A304" s="95" t="s">
        <v>46</v>
      </c>
      <c r="B304" s="95"/>
      <c r="C304" s="100"/>
      <c r="D304" s="92">
        <f>COUNTA(D302:D303)</f>
        <v>0</v>
      </c>
      <c r="E304" s="92">
        <f>COUNTA(E302:E303)</f>
        <v>0</v>
      </c>
      <c r="F304" s="93">
        <f>SUM(D304:E304)</f>
        <v>0</v>
      </c>
      <c r="G304" s="92">
        <f t="shared" ref="G304" si="155">COUNTA(G302:G303)</f>
        <v>0</v>
      </c>
      <c r="H304" s="92">
        <f t="shared" ref="H304:P304" si="156">COUNTA(H302:H303)</f>
        <v>0</v>
      </c>
      <c r="I304" s="92">
        <f t="shared" si="156"/>
        <v>0</v>
      </c>
      <c r="J304" s="92">
        <f t="shared" si="156"/>
        <v>0</v>
      </c>
      <c r="K304" s="92">
        <f t="shared" si="156"/>
        <v>0</v>
      </c>
      <c r="L304" s="92">
        <f t="shared" si="156"/>
        <v>0</v>
      </c>
      <c r="M304" s="65">
        <f t="shared" si="156"/>
        <v>0</v>
      </c>
      <c r="N304" s="92">
        <f t="shared" si="156"/>
        <v>0</v>
      </c>
      <c r="O304" s="92">
        <f t="shared" si="156"/>
        <v>0</v>
      </c>
      <c r="P304" s="65">
        <f t="shared" si="156"/>
        <v>0</v>
      </c>
      <c r="Q304" s="71">
        <f>SUM(H304:P304)</f>
        <v>0</v>
      </c>
      <c r="R304" s="65">
        <f t="shared" ref="R304:AH304" si="157">COUNTA(R302:R303)</f>
        <v>0</v>
      </c>
      <c r="S304" s="65">
        <f t="shared" si="157"/>
        <v>0</v>
      </c>
      <c r="T304" s="65">
        <f t="shared" si="157"/>
        <v>0</v>
      </c>
      <c r="U304" s="65">
        <f t="shared" si="157"/>
        <v>0</v>
      </c>
      <c r="V304" s="65">
        <f t="shared" si="157"/>
        <v>0</v>
      </c>
      <c r="W304" s="65">
        <f t="shared" si="157"/>
        <v>0</v>
      </c>
      <c r="X304" s="65">
        <f t="shared" si="157"/>
        <v>0</v>
      </c>
      <c r="Y304" s="65">
        <f t="shared" si="157"/>
        <v>0</v>
      </c>
      <c r="Z304" s="65">
        <f t="shared" si="157"/>
        <v>0</v>
      </c>
      <c r="AA304" s="65">
        <f t="shared" si="157"/>
        <v>0</v>
      </c>
      <c r="AB304" s="65">
        <f t="shared" si="157"/>
        <v>0</v>
      </c>
      <c r="AC304" s="65">
        <f t="shared" si="157"/>
        <v>0</v>
      </c>
      <c r="AD304" s="65">
        <f t="shared" si="157"/>
        <v>0</v>
      </c>
      <c r="AE304" s="65">
        <f t="shared" si="157"/>
        <v>0</v>
      </c>
      <c r="AF304" s="65">
        <f t="shared" si="157"/>
        <v>0</v>
      </c>
      <c r="AG304" s="65">
        <f t="shared" si="157"/>
        <v>0</v>
      </c>
      <c r="AH304" s="65">
        <f t="shared" si="157"/>
        <v>0</v>
      </c>
      <c r="AM304" s="95" t="s">
        <v>46</v>
      </c>
      <c r="AN304" s="95"/>
      <c r="AP304" s="95"/>
      <c r="AQ304" s="95"/>
      <c r="AR304" s="66"/>
    </row>
    <row r="305" spans="1:44" ht="15" customHeight="1" x14ac:dyDescent="0.25">
      <c r="A305" s="91" t="s">
        <v>76</v>
      </c>
      <c r="B305" s="91" t="s">
        <v>115</v>
      </c>
      <c r="C305" s="121"/>
      <c r="D305" s="65">
        <f t="shared" ref="D305:P305" si="158">D301+D304</f>
        <v>0</v>
      </c>
      <c r="E305" s="65">
        <f t="shared" si="158"/>
        <v>0</v>
      </c>
      <c r="F305" s="71">
        <f t="shared" si="158"/>
        <v>0</v>
      </c>
      <c r="G305" s="65">
        <f t="shared" ref="G305" si="159">G301+G304</f>
        <v>0</v>
      </c>
      <c r="H305" s="65">
        <f t="shared" si="158"/>
        <v>0</v>
      </c>
      <c r="I305" s="65">
        <f t="shared" si="158"/>
        <v>0</v>
      </c>
      <c r="J305" s="65">
        <f t="shared" si="158"/>
        <v>0</v>
      </c>
      <c r="K305" s="65">
        <f t="shared" si="158"/>
        <v>0</v>
      </c>
      <c r="L305" s="65">
        <f t="shared" si="158"/>
        <v>0</v>
      </c>
      <c r="M305" s="65">
        <f t="shared" si="158"/>
        <v>0</v>
      </c>
      <c r="N305" s="65">
        <f t="shared" si="158"/>
        <v>0</v>
      </c>
      <c r="O305" s="65">
        <f t="shared" si="158"/>
        <v>0</v>
      </c>
      <c r="P305" s="65">
        <f t="shared" si="158"/>
        <v>0</v>
      </c>
      <c r="Q305" s="71">
        <f>SUM(H305:P305)</f>
        <v>0</v>
      </c>
      <c r="R305" s="65">
        <f t="shared" ref="R305:AH305" si="160">R301+R304</f>
        <v>0</v>
      </c>
      <c r="S305" s="65">
        <f t="shared" si="160"/>
        <v>0</v>
      </c>
      <c r="T305" s="65">
        <f t="shared" si="160"/>
        <v>0</v>
      </c>
      <c r="U305" s="65">
        <f t="shared" si="160"/>
        <v>0</v>
      </c>
      <c r="V305" s="65">
        <f t="shared" si="160"/>
        <v>0</v>
      </c>
      <c r="W305" s="65">
        <f t="shared" si="160"/>
        <v>0</v>
      </c>
      <c r="X305" s="65">
        <f t="shared" si="160"/>
        <v>0</v>
      </c>
      <c r="Y305" s="65">
        <f t="shared" si="160"/>
        <v>0</v>
      </c>
      <c r="Z305" s="65">
        <f t="shared" si="160"/>
        <v>0</v>
      </c>
      <c r="AA305" s="65">
        <f t="shared" si="160"/>
        <v>0</v>
      </c>
      <c r="AB305" s="65">
        <f t="shared" si="160"/>
        <v>0</v>
      </c>
      <c r="AC305" s="65">
        <f t="shared" si="160"/>
        <v>0</v>
      </c>
      <c r="AD305" s="65">
        <f t="shared" si="160"/>
        <v>0</v>
      </c>
      <c r="AE305" s="65">
        <f t="shared" si="160"/>
        <v>0</v>
      </c>
      <c r="AF305" s="65">
        <f t="shared" si="160"/>
        <v>0</v>
      </c>
      <c r="AG305" s="65">
        <f t="shared" si="160"/>
        <v>0</v>
      </c>
      <c r="AH305" s="65">
        <f t="shared" si="160"/>
        <v>0</v>
      </c>
      <c r="AM305" s="91"/>
      <c r="AN305" s="91"/>
      <c r="AP305" s="91"/>
      <c r="AQ305" s="91"/>
      <c r="AR305" s="66"/>
    </row>
    <row r="306" spans="1:44" hidden="1" x14ac:dyDescent="0.25">
      <c r="A306" s="88"/>
      <c r="B306" s="88"/>
      <c r="C306" s="90"/>
      <c r="D306" s="65"/>
      <c r="E306" s="65"/>
      <c r="G306" s="65"/>
      <c r="AM306" s="88"/>
      <c r="AN306" s="88"/>
      <c r="AP306" s="88"/>
      <c r="AQ306" s="88"/>
      <c r="AR306" s="66"/>
    </row>
    <row r="307" spans="1:44" hidden="1" x14ac:dyDescent="0.25">
      <c r="A307" s="88"/>
      <c r="B307" s="88"/>
      <c r="C307" s="90"/>
      <c r="D307" s="65"/>
      <c r="E307" s="65"/>
      <c r="G307" s="65"/>
      <c r="AM307" s="88"/>
      <c r="AN307" s="88"/>
      <c r="AP307" s="88"/>
      <c r="AQ307" s="88"/>
      <c r="AR307" s="66"/>
    </row>
    <row r="308" spans="1:44" hidden="1" x14ac:dyDescent="0.25">
      <c r="A308" s="88"/>
      <c r="B308" s="88"/>
      <c r="C308" s="90"/>
      <c r="D308" s="65"/>
      <c r="E308" s="65"/>
      <c r="G308" s="65"/>
      <c r="AM308" s="88"/>
      <c r="AN308" s="88"/>
      <c r="AP308" s="88"/>
      <c r="AQ308" s="88"/>
      <c r="AR308" s="66"/>
    </row>
    <row r="309" spans="1:44" hidden="1" x14ac:dyDescent="0.25">
      <c r="A309" s="95" t="s">
        <v>47</v>
      </c>
      <c r="B309" s="95"/>
      <c r="C309" s="100"/>
      <c r="D309" s="92">
        <f>COUNTA(D306:D308)</f>
        <v>0</v>
      </c>
      <c r="E309" s="92">
        <f>COUNTA(E306:E308)</f>
        <v>0</v>
      </c>
      <c r="F309" s="93">
        <f>SUM(D309:E309)</f>
        <v>0</v>
      </c>
      <c r="G309" s="92">
        <f t="shared" ref="G309" si="161">COUNTA(G306:G308)</f>
        <v>0</v>
      </c>
      <c r="H309" s="92">
        <f t="shared" ref="H309:P309" si="162">COUNTA(H306:H308)</f>
        <v>0</v>
      </c>
      <c r="I309" s="92">
        <f t="shared" si="162"/>
        <v>0</v>
      </c>
      <c r="J309" s="92">
        <f t="shared" si="162"/>
        <v>0</v>
      </c>
      <c r="K309" s="92">
        <f t="shared" si="162"/>
        <v>0</v>
      </c>
      <c r="L309" s="92">
        <f t="shared" si="162"/>
        <v>0</v>
      </c>
      <c r="M309" s="92">
        <f t="shared" si="162"/>
        <v>0</v>
      </c>
      <c r="N309" s="92">
        <f t="shared" si="162"/>
        <v>0</v>
      </c>
      <c r="O309" s="92">
        <f t="shared" si="162"/>
        <v>0</v>
      </c>
      <c r="P309" s="92">
        <f t="shared" si="162"/>
        <v>0</v>
      </c>
      <c r="Q309" s="71">
        <f>SUM(H309:P309)</f>
        <v>0</v>
      </c>
      <c r="R309" s="65">
        <f t="shared" ref="R309:AH309" si="163">COUNTA(R306:R308)</f>
        <v>0</v>
      </c>
      <c r="S309" s="65">
        <f t="shared" si="163"/>
        <v>0</v>
      </c>
      <c r="T309" s="65">
        <f t="shared" si="163"/>
        <v>0</v>
      </c>
      <c r="U309" s="65">
        <f t="shared" si="163"/>
        <v>0</v>
      </c>
      <c r="V309" s="65">
        <f t="shared" si="163"/>
        <v>0</v>
      </c>
      <c r="W309" s="65">
        <f t="shared" si="163"/>
        <v>0</v>
      </c>
      <c r="X309" s="65">
        <f t="shared" si="163"/>
        <v>0</v>
      </c>
      <c r="Y309" s="65">
        <f t="shared" si="163"/>
        <v>0</v>
      </c>
      <c r="Z309" s="65">
        <f t="shared" si="163"/>
        <v>0</v>
      </c>
      <c r="AA309" s="65">
        <f t="shared" si="163"/>
        <v>0</v>
      </c>
      <c r="AB309" s="65">
        <f t="shared" si="163"/>
        <v>0</v>
      </c>
      <c r="AC309" s="65">
        <f t="shared" si="163"/>
        <v>0</v>
      </c>
      <c r="AD309" s="65">
        <f t="shared" si="163"/>
        <v>0</v>
      </c>
      <c r="AE309" s="65">
        <f t="shared" si="163"/>
        <v>0</v>
      </c>
      <c r="AF309" s="65">
        <f t="shared" si="163"/>
        <v>0</v>
      </c>
      <c r="AG309" s="65">
        <f t="shared" si="163"/>
        <v>0</v>
      </c>
      <c r="AH309" s="65">
        <f t="shared" si="163"/>
        <v>0</v>
      </c>
      <c r="AM309" s="95"/>
      <c r="AN309" s="95"/>
      <c r="AP309" s="95"/>
      <c r="AQ309" s="95"/>
      <c r="AR309" s="66"/>
    </row>
    <row r="310" spans="1:44" hidden="1" x14ac:dyDescent="0.25">
      <c r="A310" s="88"/>
      <c r="B310" s="88"/>
      <c r="C310" s="86"/>
      <c r="D310" s="65"/>
      <c r="E310" s="65"/>
      <c r="G310" s="65"/>
      <c r="AK310" s="183"/>
      <c r="AL310" s="87"/>
      <c r="AM310" s="88"/>
      <c r="AN310" s="88"/>
      <c r="AP310" s="88"/>
      <c r="AQ310" s="88"/>
      <c r="AR310" s="66"/>
    </row>
    <row r="311" spans="1:44" hidden="1" x14ac:dyDescent="0.25">
      <c r="A311" s="78"/>
      <c r="B311" s="78"/>
      <c r="C311" s="90"/>
      <c r="D311" s="65"/>
      <c r="E311" s="65"/>
      <c r="G311" s="65"/>
      <c r="AM311" s="78"/>
      <c r="AN311" s="78"/>
      <c r="AP311" s="78"/>
      <c r="AQ311" s="78"/>
      <c r="AR311" s="66"/>
    </row>
    <row r="312" spans="1:44" ht="15" hidden="1" customHeight="1" x14ac:dyDescent="0.25">
      <c r="A312" s="95" t="s">
        <v>46</v>
      </c>
      <c r="B312" s="95"/>
      <c r="C312" s="100"/>
      <c r="D312" s="92">
        <f>COUNTA(D310:D311)</f>
        <v>0</v>
      </c>
      <c r="E312" s="92">
        <f>COUNTA(E310:E311)</f>
        <v>0</v>
      </c>
      <c r="F312" s="93">
        <f>SUM(D312:E312)</f>
        <v>0</v>
      </c>
      <c r="G312" s="92">
        <f t="shared" ref="G312" si="164">COUNTA(G310:G311)</f>
        <v>0</v>
      </c>
      <c r="H312" s="92">
        <f t="shared" ref="H312:P312" si="165">COUNTA(H310:H311)</f>
        <v>0</v>
      </c>
      <c r="I312" s="92">
        <f t="shared" si="165"/>
        <v>0</v>
      </c>
      <c r="J312" s="92">
        <f t="shared" si="165"/>
        <v>0</v>
      </c>
      <c r="K312" s="92">
        <f t="shared" si="165"/>
        <v>0</v>
      </c>
      <c r="L312" s="92">
        <f t="shared" si="165"/>
        <v>0</v>
      </c>
      <c r="M312" s="92">
        <f t="shared" si="165"/>
        <v>0</v>
      </c>
      <c r="N312" s="92">
        <f t="shared" si="165"/>
        <v>0</v>
      </c>
      <c r="O312" s="92">
        <f t="shared" si="165"/>
        <v>0</v>
      </c>
      <c r="P312" s="92">
        <f t="shared" si="165"/>
        <v>0</v>
      </c>
      <c r="Q312" s="71">
        <f>SUM(H312:P312)</f>
        <v>0</v>
      </c>
      <c r="R312" s="65">
        <f t="shared" ref="R312:AH312" si="166">COUNTA(R310:R311)</f>
        <v>0</v>
      </c>
      <c r="S312" s="65">
        <f t="shared" si="166"/>
        <v>0</v>
      </c>
      <c r="T312" s="65">
        <f t="shared" si="166"/>
        <v>0</v>
      </c>
      <c r="U312" s="65">
        <f t="shared" si="166"/>
        <v>0</v>
      </c>
      <c r="V312" s="65">
        <f t="shared" si="166"/>
        <v>0</v>
      </c>
      <c r="W312" s="65">
        <f t="shared" si="166"/>
        <v>0</v>
      </c>
      <c r="X312" s="65">
        <f t="shared" si="166"/>
        <v>0</v>
      </c>
      <c r="Y312" s="65">
        <f t="shared" si="166"/>
        <v>0</v>
      </c>
      <c r="Z312" s="65">
        <f t="shared" si="166"/>
        <v>0</v>
      </c>
      <c r="AA312" s="65">
        <f t="shared" si="166"/>
        <v>0</v>
      </c>
      <c r="AB312" s="65">
        <f t="shared" si="166"/>
        <v>0</v>
      </c>
      <c r="AC312" s="65">
        <f t="shared" si="166"/>
        <v>0</v>
      </c>
      <c r="AD312" s="65">
        <f t="shared" si="166"/>
        <v>0</v>
      </c>
      <c r="AE312" s="65">
        <f t="shared" si="166"/>
        <v>0</v>
      </c>
      <c r="AF312" s="65">
        <f t="shared" si="166"/>
        <v>0</v>
      </c>
      <c r="AG312" s="65">
        <f t="shared" si="166"/>
        <v>0</v>
      </c>
      <c r="AH312" s="65">
        <f t="shared" si="166"/>
        <v>0</v>
      </c>
      <c r="AM312" s="95"/>
      <c r="AN312" s="95"/>
      <c r="AP312" s="95"/>
      <c r="AQ312" s="95"/>
      <c r="AR312" s="66"/>
    </row>
    <row r="313" spans="1:44" ht="15" hidden="1" customHeight="1" x14ac:dyDescent="0.25">
      <c r="A313" s="91" t="s">
        <v>76</v>
      </c>
      <c r="B313" s="91" t="s">
        <v>116</v>
      </c>
      <c r="C313" s="121"/>
      <c r="D313" s="65">
        <f t="shared" ref="D313:P313" si="167">D309+D312</f>
        <v>0</v>
      </c>
      <c r="E313" s="65">
        <f t="shared" si="167"/>
        <v>0</v>
      </c>
      <c r="F313" s="71">
        <f t="shared" si="167"/>
        <v>0</v>
      </c>
      <c r="G313" s="65">
        <f t="shared" ref="G313" si="168">G309+G312</f>
        <v>0</v>
      </c>
      <c r="H313" s="65">
        <f t="shared" si="167"/>
        <v>0</v>
      </c>
      <c r="I313" s="65">
        <f t="shared" si="167"/>
        <v>0</v>
      </c>
      <c r="J313" s="65">
        <f t="shared" si="167"/>
        <v>0</v>
      </c>
      <c r="K313" s="65">
        <f t="shared" si="167"/>
        <v>0</v>
      </c>
      <c r="L313" s="65">
        <f t="shared" si="167"/>
        <v>0</v>
      </c>
      <c r="M313" s="65">
        <f t="shared" si="167"/>
        <v>0</v>
      </c>
      <c r="N313" s="65">
        <f t="shared" si="167"/>
        <v>0</v>
      </c>
      <c r="O313" s="65">
        <f t="shared" si="167"/>
        <v>0</v>
      </c>
      <c r="P313" s="65">
        <f t="shared" si="167"/>
        <v>0</v>
      </c>
      <c r="Q313" s="71">
        <f>SUM(H313:P313)</f>
        <v>0</v>
      </c>
      <c r="R313" s="65">
        <f t="shared" ref="R313:AH313" si="169">R309+R312</f>
        <v>0</v>
      </c>
      <c r="S313" s="65">
        <f t="shared" si="169"/>
        <v>0</v>
      </c>
      <c r="T313" s="65">
        <f t="shared" si="169"/>
        <v>0</v>
      </c>
      <c r="U313" s="65">
        <f t="shared" si="169"/>
        <v>0</v>
      </c>
      <c r="V313" s="65">
        <f t="shared" si="169"/>
        <v>0</v>
      </c>
      <c r="W313" s="65">
        <f t="shared" si="169"/>
        <v>0</v>
      </c>
      <c r="X313" s="65">
        <f t="shared" si="169"/>
        <v>0</v>
      </c>
      <c r="Y313" s="65">
        <f t="shared" si="169"/>
        <v>0</v>
      </c>
      <c r="Z313" s="65">
        <f t="shared" si="169"/>
        <v>0</v>
      </c>
      <c r="AA313" s="65">
        <f t="shared" si="169"/>
        <v>0</v>
      </c>
      <c r="AB313" s="65">
        <f t="shared" si="169"/>
        <v>0</v>
      </c>
      <c r="AC313" s="65">
        <f t="shared" si="169"/>
        <v>0</v>
      </c>
      <c r="AD313" s="65">
        <f t="shared" si="169"/>
        <v>0</v>
      </c>
      <c r="AE313" s="65">
        <f t="shared" si="169"/>
        <v>0</v>
      </c>
      <c r="AF313" s="65">
        <f t="shared" si="169"/>
        <v>0</v>
      </c>
      <c r="AG313" s="65">
        <f t="shared" si="169"/>
        <v>0</v>
      </c>
      <c r="AH313" s="65">
        <f t="shared" si="169"/>
        <v>0</v>
      </c>
      <c r="AM313" s="91"/>
      <c r="AN313" s="91"/>
      <c r="AP313" s="91"/>
      <c r="AQ313" s="91"/>
      <c r="AR313" s="66"/>
    </row>
    <row r="314" spans="1:44" s="168" customFormat="1" ht="15" customHeight="1" x14ac:dyDescent="0.25">
      <c r="A314" s="165" t="s">
        <v>187</v>
      </c>
      <c r="B314" s="165" t="s">
        <v>188</v>
      </c>
      <c r="C314" s="164" t="s">
        <v>207</v>
      </c>
      <c r="D314" s="166" t="s">
        <v>142</v>
      </c>
      <c r="E314" s="166"/>
      <c r="F314" s="167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7"/>
      <c r="R314" s="166"/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  <c r="AC314" s="166"/>
      <c r="AD314" s="166"/>
      <c r="AE314" s="166"/>
      <c r="AF314" s="166"/>
      <c r="AG314" s="166"/>
      <c r="AH314" s="166"/>
      <c r="AI314" s="156"/>
      <c r="AK314" s="185">
        <v>42879</v>
      </c>
      <c r="AL314" s="158">
        <v>43025</v>
      </c>
      <c r="AM314" s="172"/>
      <c r="AN314" s="172"/>
      <c r="AO314" s="156" t="s">
        <v>190</v>
      </c>
      <c r="AP314" s="165"/>
      <c r="AQ314" s="172"/>
      <c r="AR314" s="170"/>
    </row>
    <row r="315" spans="1:44" s="168" customFormat="1" ht="15" customHeight="1" x14ac:dyDescent="0.25">
      <c r="A315" s="165"/>
      <c r="B315" s="165"/>
      <c r="C315" s="164" t="s">
        <v>479</v>
      </c>
      <c r="D315" s="166"/>
      <c r="E315" s="166"/>
      <c r="F315" s="167"/>
      <c r="G315" s="166"/>
      <c r="H315" s="166"/>
      <c r="I315" s="166"/>
      <c r="J315" s="166" t="s">
        <v>142</v>
      </c>
      <c r="K315" s="166"/>
      <c r="L315" s="166"/>
      <c r="M315" s="166"/>
      <c r="N315" s="166"/>
      <c r="O315" s="166"/>
      <c r="P315" s="166"/>
      <c r="Q315" s="167"/>
      <c r="R315" s="166"/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  <c r="AC315" s="166"/>
      <c r="AD315" s="166"/>
      <c r="AE315" s="166"/>
      <c r="AF315" s="166"/>
      <c r="AG315" s="166"/>
      <c r="AH315" s="166"/>
      <c r="AI315" s="156"/>
      <c r="AK315" s="185">
        <v>43026</v>
      </c>
      <c r="AL315" s="158"/>
      <c r="AM315" s="172"/>
      <c r="AN315" s="172"/>
      <c r="AO315" s="156"/>
      <c r="AP315" s="165"/>
      <c r="AQ315" s="172"/>
      <c r="AR315" s="170"/>
    </row>
    <row r="316" spans="1:44" s="168" customFormat="1" ht="15" customHeight="1" x14ac:dyDescent="0.25">
      <c r="A316" s="165" t="s">
        <v>367</v>
      </c>
      <c r="B316" s="165" t="s">
        <v>368</v>
      </c>
      <c r="C316" s="164" t="s">
        <v>147</v>
      </c>
      <c r="D316" s="166" t="s">
        <v>142</v>
      </c>
      <c r="E316" s="166"/>
      <c r="F316" s="167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7"/>
      <c r="R316" s="166"/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  <c r="AC316" s="166"/>
      <c r="AD316" s="166"/>
      <c r="AE316" s="166"/>
      <c r="AF316" s="166"/>
      <c r="AG316" s="166"/>
      <c r="AH316" s="166"/>
      <c r="AI316" s="156"/>
      <c r="AK316" s="185">
        <v>42979</v>
      </c>
      <c r="AL316" s="158">
        <v>42992</v>
      </c>
      <c r="AM316" s="172"/>
      <c r="AN316" s="172"/>
      <c r="AO316" s="161" t="s">
        <v>369</v>
      </c>
      <c r="AP316" s="165"/>
      <c r="AQ316" s="172"/>
      <c r="AR316" s="170"/>
    </row>
    <row r="317" spans="1:44" s="168" customFormat="1" ht="15" customHeight="1" x14ac:dyDescent="0.25">
      <c r="A317" s="165"/>
      <c r="B317" s="165"/>
      <c r="C317" s="164" t="s">
        <v>207</v>
      </c>
      <c r="D317" s="166"/>
      <c r="E317" s="166"/>
      <c r="F317" s="167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7"/>
      <c r="R317" s="166"/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  <c r="AC317" s="166"/>
      <c r="AD317" s="166"/>
      <c r="AE317" s="166"/>
      <c r="AF317" s="166"/>
      <c r="AG317" s="166" t="s">
        <v>142</v>
      </c>
      <c r="AH317" s="166"/>
      <c r="AI317" s="156"/>
      <c r="AK317" s="185">
        <v>42993</v>
      </c>
      <c r="AL317" s="158"/>
      <c r="AM317" s="172"/>
      <c r="AN317" s="172"/>
      <c r="AO317" s="161"/>
      <c r="AP317" s="165"/>
      <c r="AQ317" s="172"/>
      <c r="AR317" s="170"/>
    </row>
    <row r="318" spans="1:44" s="168" customFormat="1" ht="15" customHeight="1" x14ac:dyDescent="0.25">
      <c r="A318" s="165" t="s">
        <v>288</v>
      </c>
      <c r="B318" s="165" t="s">
        <v>289</v>
      </c>
      <c r="C318" s="164" t="s">
        <v>147</v>
      </c>
      <c r="D318" s="166" t="s">
        <v>142</v>
      </c>
      <c r="E318" s="166"/>
      <c r="F318" s="167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7"/>
      <c r="R318" s="166"/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  <c r="AC318" s="166" t="s">
        <v>142</v>
      </c>
      <c r="AD318" s="166"/>
      <c r="AE318" s="166"/>
      <c r="AF318" s="166"/>
      <c r="AG318" s="166"/>
      <c r="AH318" s="166"/>
      <c r="AI318" s="156"/>
      <c r="AK318" s="185">
        <v>42979</v>
      </c>
      <c r="AL318" s="158"/>
      <c r="AM318" s="172"/>
      <c r="AN318" s="172"/>
      <c r="AO318" s="181" t="s">
        <v>290</v>
      </c>
      <c r="AP318" s="165"/>
      <c r="AQ318" s="172"/>
      <c r="AR318" s="170"/>
    </row>
    <row r="319" spans="1:44" s="168" customFormat="1" ht="15" customHeight="1" x14ac:dyDescent="0.25">
      <c r="A319" s="165" t="s">
        <v>291</v>
      </c>
      <c r="B319" s="165" t="s">
        <v>292</v>
      </c>
      <c r="C319" s="164" t="s">
        <v>147</v>
      </c>
      <c r="D319" s="166" t="s">
        <v>142</v>
      </c>
      <c r="E319" s="166"/>
      <c r="F319" s="167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7"/>
      <c r="R319" s="166"/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  <c r="AC319" s="166"/>
      <c r="AD319" s="166"/>
      <c r="AE319" s="166"/>
      <c r="AF319" s="166"/>
      <c r="AG319" s="166"/>
      <c r="AH319" s="166"/>
      <c r="AI319" s="156"/>
      <c r="AK319" s="185">
        <v>42979</v>
      </c>
      <c r="AL319" s="158">
        <v>42992</v>
      </c>
      <c r="AM319" s="172"/>
      <c r="AN319" s="172"/>
      <c r="AO319" s="181" t="s">
        <v>293</v>
      </c>
      <c r="AP319" s="165"/>
      <c r="AQ319" s="172"/>
      <c r="AR319" s="170"/>
    </row>
    <row r="320" spans="1:44" s="168" customFormat="1" ht="15" customHeight="1" x14ac:dyDescent="0.25">
      <c r="A320" s="165"/>
      <c r="B320" s="165"/>
      <c r="C320" s="164" t="s">
        <v>411</v>
      </c>
      <c r="D320" s="166"/>
      <c r="E320" s="166"/>
      <c r="F320" s="167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7"/>
      <c r="R320" s="166"/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  <c r="AC320" s="166"/>
      <c r="AD320" s="166"/>
      <c r="AE320" s="166"/>
      <c r="AF320" s="166"/>
      <c r="AG320" s="166"/>
      <c r="AH320" s="166"/>
      <c r="AI320" s="156"/>
      <c r="AK320" s="185">
        <v>42993</v>
      </c>
      <c r="AL320" s="158">
        <v>43031</v>
      </c>
      <c r="AM320" s="172"/>
      <c r="AN320" s="172"/>
      <c r="AO320" s="181"/>
      <c r="AP320" s="165"/>
      <c r="AQ320" s="172"/>
      <c r="AR320" s="170"/>
    </row>
    <row r="321" spans="1:44" s="168" customFormat="1" ht="15" customHeight="1" x14ac:dyDescent="0.25">
      <c r="A321" s="165"/>
      <c r="B321" s="165"/>
      <c r="C321" s="164" t="s">
        <v>484</v>
      </c>
      <c r="D321" s="166"/>
      <c r="E321" s="166"/>
      <c r="F321" s="167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7"/>
      <c r="R321" s="166"/>
      <c r="S321" s="166" t="s">
        <v>142</v>
      </c>
      <c r="T321" s="166"/>
      <c r="U321" s="166"/>
      <c r="V321" s="166"/>
      <c r="W321" s="166"/>
      <c r="X321" s="166"/>
      <c r="Y321" s="166"/>
      <c r="Z321" s="166"/>
      <c r="AA321" s="166"/>
      <c r="AB321" s="166"/>
      <c r="AC321" s="166"/>
      <c r="AD321" s="166"/>
      <c r="AE321" s="166"/>
      <c r="AF321" s="166"/>
      <c r="AG321" s="166"/>
      <c r="AH321" s="166"/>
      <c r="AI321" s="156"/>
      <c r="AK321" s="185">
        <v>43032</v>
      </c>
      <c r="AL321" s="158"/>
      <c r="AM321" s="172"/>
      <c r="AN321" s="172"/>
      <c r="AO321" s="181"/>
      <c r="AP321" s="165"/>
      <c r="AQ321" s="172"/>
      <c r="AR321" s="170"/>
    </row>
    <row r="322" spans="1:44" s="168" customFormat="1" ht="15" customHeight="1" x14ac:dyDescent="0.25">
      <c r="A322" s="165" t="s">
        <v>431</v>
      </c>
      <c r="B322" s="165" t="s">
        <v>394</v>
      </c>
      <c r="C322" s="164" t="s">
        <v>147</v>
      </c>
      <c r="D322" s="166" t="s">
        <v>142</v>
      </c>
      <c r="E322" s="166"/>
      <c r="F322" s="167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7"/>
      <c r="R322" s="166"/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  <c r="AC322" s="166"/>
      <c r="AD322" s="166"/>
      <c r="AE322" s="166"/>
      <c r="AF322" s="166"/>
      <c r="AG322" s="166"/>
      <c r="AH322" s="166"/>
      <c r="AI322" s="156"/>
      <c r="AK322" s="185">
        <v>42992</v>
      </c>
      <c r="AL322" s="158">
        <v>43006</v>
      </c>
      <c r="AM322" s="172"/>
      <c r="AN322" s="172"/>
      <c r="AO322" s="181" t="s">
        <v>432</v>
      </c>
      <c r="AP322" s="165"/>
      <c r="AQ322" s="172"/>
      <c r="AR322" s="170"/>
    </row>
    <row r="323" spans="1:44" s="168" customFormat="1" ht="15" customHeight="1" x14ac:dyDescent="0.25">
      <c r="A323" s="165"/>
      <c r="B323" s="165"/>
      <c r="C323" s="164" t="s">
        <v>436</v>
      </c>
      <c r="D323" s="166"/>
      <c r="E323" s="166"/>
      <c r="F323" s="167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7"/>
      <c r="R323" s="166"/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  <c r="AC323" s="166"/>
      <c r="AD323" s="166"/>
      <c r="AE323" s="166"/>
      <c r="AF323" s="166"/>
      <c r="AG323" s="166"/>
      <c r="AH323" s="166"/>
      <c r="AI323" s="156"/>
      <c r="AK323" s="185">
        <v>43007</v>
      </c>
      <c r="AL323" s="158">
        <v>43048</v>
      </c>
      <c r="AM323" s="172"/>
      <c r="AN323" s="172"/>
      <c r="AO323" s="181"/>
      <c r="AP323" s="165"/>
      <c r="AQ323" s="172"/>
      <c r="AR323" s="170"/>
    </row>
    <row r="324" spans="1:44" s="168" customFormat="1" ht="15" customHeight="1" x14ac:dyDescent="0.25">
      <c r="A324" s="165"/>
      <c r="B324" s="165"/>
      <c r="C324" s="164" t="s">
        <v>201</v>
      </c>
      <c r="D324" s="166"/>
      <c r="E324" s="166"/>
      <c r="F324" s="167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7"/>
      <c r="R324" s="166"/>
      <c r="S324" s="166"/>
      <c r="T324" s="166" t="s">
        <v>142</v>
      </c>
      <c r="U324" s="166"/>
      <c r="V324" s="166"/>
      <c r="W324" s="166"/>
      <c r="X324" s="166"/>
      <c r="Y324" s="166"/>
      <c r="Z324" s="166"/>
      <c r="AA324" s="166"/>
      <c r="AB324" s="166"/>
      <c r="AC324" s="166"/>
      <c r="AD324" s="166"/>
      <c r="AE324" s="166"/>
      <c r="AF324" s="166"/>
      <c r="AG324" s="166"/>
      <c r="AH324" s="166"/>
      <c r="AI324" s="156"/>
      <c r="AK324" s="185">
        <v>43049</v>
      </c>
      <c r="AL324" s="158"/>
      <c r="AM324" s="172"/>
      <c r="AN324" s="172"/>
      <c r="AO324" s="181"/>
      <c r="AP324" s="165"/>
      <c r="AQ324" s="172"/>
      <c r="AR324" s="170"/>
    </row>
    <row r="325" spans="1:44" s="168" customFormat="1" ht="15" customHeight="1" x14ac:dyDescent="0.25">
      <c r="A325" s="165" t="s">
        <v>294</v>
      </c>
      <c r="B325" s="165" t="s">
        <v>295</v>
      </c>
      <c r="C325" s="164" t="s">
        <v>147</v>
      </c>
      <c r="D325" s="166" t="s">
        <v>142</v>
      </c>
      <c r="E325" s="166"/>
      <c r="F325" s="167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7"/>
      <c r="R325" s="166"/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  <c r="AC325" s="166"/>
      <c r="AD325" s="166"/>
      <c r="AE325" s="166"/>
      <c r="AF325" s="166"/>
      <c r="AG325" s="166"/>
      <c r="AH325" s="166"/>
      <c r="AI325" s="156"/>
      <c r="AK325" s="185">
        <v>42979</v>
      </c>
      <c r="AL325" s="158">
        <v>42992</v>
      </c>
      <c r="AM325" s="172"/>
      <c r="AN325" s="172"/>
      <c r="AO325" s="181" t="s">
        <v>296</v>
      </c>
      <c r="AP325" s="165"/>
      <c r="AQ325" s="172"/>
      <c r="AR325" s="170"/>
    </row>
    <row r="326" spans="1:44" s="168" customFormat="1" ht="15" customHeight="1" x14ac:dyDescent="0.25">
      <c r="A326" s="165"/>
      <c r="B326" s="165"/>
      <c r="C326" s="164" t="s">
        <v>207</v>
      </c>
      <c r="D326" s="166"/>
      <c r="E326" s="166"/>
      <c r="F326" s="167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7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  <c r="AC326" s="166"/>
      <c r="AD326" s="166"/>
      <c r="AE326" s="166"/>
      <c r="AF326" s="166"/>
      <c r="AG326" s="166" t="s">
        <v>142</v>
      </c>
      <c r="AH326" s="166"/>
      <c r="AI326" s="156"/>
      <c r="AK326" s="185">
        <v>42993</v>
      </c>
      <c r="AL326" s="158"/>
      <c r="AM326" s="172"/>
      <c r="AN326" s="172"/>
      <c r="AO326" s="181"/>
      <c r="AP326" s="165"/>
      <c r="AQ326" s="172"/>
      <c r="AR326" s="170"/>
    </row>
    <row r="327" spans="1:44" s="168" customFormat="1" ht="15" customHeight="1" x14ac:dyDescent="0.25">
      <c r="A327" s="165" t="s">
        <v>381</v>
      </c>
      <c r="B327" s="165" t="s">
        <v>382</v>
      </c>
      <c r="C327" s="164" t="s">
        <v>147</v>
      </c>
      <c r="D327" s="166" t="s">
        <v>142</v>
      </c>
      <c r="E327" s="166"/>
      <c r="F327" s="167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7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  <c r="AC327" s="166"/>
      <c r="AD327" s="166"/>
      <c r="AE327" s="166"/>
      <c r="AF327" s="166"/>
      <c r="AG327" s="166"/>
      <c r="AH327" s="166"/>
      <c r="AI327" s="156"/>
      <c r="AK327" s="185">
        <v>42982</v>
      </c>
      <c r="AL327" s="158">
        <v>42996</v>
      </c>
      <c r="AM327" s="172"/>
      <c r="AN327" s="172"/>
      <c r="AO327" s="181" t="s">
        <v>383</v>
      </c>
      <c r="AP327" s="165"/>
      <c r="AQ327" s="172"/>
      <c r="AR327" s="170"/>
    </row>
    <row r="328" spans="1:44" s="168" customFormat="1" ht="15" customHeight="1" x14ac:dyDescent="0.25">
      <c r="A328" s="165"/>
      <c r="B328" s="165"/>
      <c r="C328" s="164" t="s">
        <v>436</v>
      </c>
      <c r="D328" s="166"/>
      <c r="E328" s="166"/>
      <c r="F328" s="167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7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  <c r="AC328" s="166"/>
      <c r="AD328" s="166"/>
      <c r="AE328" s="166"/>
      <c r="AF328" s="166"/>
      <c r="AG328" s="166"/>
      <c r="AH328" s="166"/>
      <c r="AI328" s="156"/>
      <c r="AK328" s="185">
        <v>42997</v>
      </c>
      <c r="AL328" s="158">
        <v>42999</v>
      </c>
      <c r="AM328" s="172"/>
      <c r="AN328" s="172"/>
      <c r="AO328" s="181"/>
      <c r="AP328" s="165"/>
      <c r="AQ328" s="172"/>
      <c r="AR328" s="170"/>
    </row>
    <row r="329" spans="1:44" s="168" customFormat="1" ht="15" customHeight="1" x14ac:dyDescent="0.25">
      <c r="A329" s="165"/>
      <c r="B329" s="165"/>
      <c r="C329" s="164" t="s">
        <v>201</v>
      </c>
      <c r="D329" s="166"/>
      <c r="E329" s="166"/>
      <c r="F329" s="167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7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  <c r="AC329" s="166"/>
      <c r="AD329" s="166"/>
      <c r="AE329" s="166"/>
      <c r="AF329" s="166"/>
      <c r="AG329" s="166"/>
      <c r="AH329" s="166"/>
      <c r="AI329" s="156"/>
      <c r="AK329" s="185">
        <v>43000</v>
      </c>
      <c r="AL329" s="158">
        <v>43035</v>
      </c>
      <c r="AM329" s="172"/>
      <c r="AN329" s="172"/>
      <c r="AO329" s="181"/>
      <c r="AP329" s="165"/>
      <c r="AQ329" s="172"/>
      <c r="AR329" s="170"/>
    </row>
    <row r="330" spans="1:44" s="168" customFormat="1" ht="15" customHeight="1" x14ac:dyDescent="0.25">
      <c r="A330" s="165"/>
      <c r="B330" s="165"/>
      <c r="C330" s="164" t="s">
        <v>189</v>
      </c>
      <c r="D330" s="166"/>
      <c r="E330" s="166"/>
      <c r="F330" s="167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7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  <c r="AC330" s="166"/>
      <c r="AD330" s="166"/>
      <c r="AE330" s="166" t="s">
        <v>142</v>
      </c>
      <c r="AF330" s="166"/>
      <c r="AG330" s="166"/>
      <c r="AH330" s="166"/>
      <c r="AI330" s="156"/>
      <c r="AK330" s="185">
        <v>43036</v>
      </c>
      <c r="AL330" s="158"/>
      <c r="AM330" s="172"/>
      <c r="AN330" s="172"/>
      <c r="AO330" s="181"/>
      <c r="AP330" s="165"/>
      <c r="AQ330" s="172"/>
      <c r="AR330" s="170"/>
    </row>
    <row r="331" spans="1:44" s="211" customFormat="1" ht="15" customHeight="1" x14ac:dyDescent="0.25">
      <c r="A331" s="225" t="s">
        <v>504</v>
      </c>
      <c r="B331" s="225" t="s">
        <v>505</v>
      </c>
      <c r="C331" s="207" t="s">
        <v>147</v>
      </c>
      <c r="D331" s="208" t="s">
        <v>142</v>
      </c>
      <c r="E331" s="208"/>
      <c r="F331" s="209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9"/>
      <c r="R331" s="208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8"/>
      <c r="AE331" s="208"/>
      <c r="AF331" s="208"/>
      <c r="AG331" s="208"/>
      <c r="AH331" s="208"/>
      <c r="AI331" s="210"/>
      <c r="AK331" s="212">
        <v>43052</v>
      </c>
      <c r="AL331" s="213">
        <v>43058</v>
      </c>
      <c r="AM331" s="206"/>
      <c r="AN331" s="206"/>
      <c r="AO331" s="226" t="s">
        <v>506</v>
      </c>
      <c r="AP331" s="225"/>
      <c r="AQ331" s="206"/>
      <c r="AR331" s="215"/>
    </row>
    <row r="332" spans="1:44" s="211" customFormat="1" ht="15" customHeight="1" x14ac:dyDescent="0.25">
      <c r="A332" s="225"/>
      <c r="B332" s="225"/>
      <c r="C332" s="207" t="s">
        <v>201</v>
      </c>
      <c r="D332" s="208"/>
      <c r="E332" s="208"/>
      <c r="F332" s="209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9"/>
      <c r="R332" s="208"/>
      <c r="S332" s="208"/>
      <c r="T332" s="208" t="s">
        <v>142</v>
      </c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8"/>
      <c r="AE332" s="208"/>
      <c r="AF332" s="208"/>
      <c r="AG332" s="208"/>
      <c r="AH332" s="208"/>
      <c r="AI332" s="210"/>
      <c r="AK332" s="212">
        <v>43059</v>
      </c>
      <c r="AL332" s="213"/>
      <c r="AM332" s="206"/>
      <c r="AN332" s="206"/>
      <c r="AO332" s="226"/>
      <c r="AP332" s="225"/>
      <c r="AQ332" s="206"/>
      <c r="AR332" s="215"/>
    </row>
    <row r="333" spans="1:44" s="168" customFormat="1" ht="15" customHeight="1" x14ac:dyDescent="0.25">
      <c r="A333" s="165" t="s">
        <v>353</v>
      </c>
      <c r="B333" s="165" t="s">
        <v>354</v>
      </c>
      <c r="C333" s="164" t="s">
        <v>355</v>
      </c>
      <c r="D333" s="166"/>
      <c r="E333" s="166" t="s">
        <v>142</v>
      </c>
      <c r="F333" s="167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7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  <c r="AC333" s="166"/>
      <c r="AD333" s="166"/>
      <c r="AE333" s="166"/>
      <c r="AF333" s="166"/>
      <c r="AG333" s="166"/>
      <c r="AH333" s="166"/>
      <c r="AI333" s="156"/>
      <c r="AK333" s="185">
        <v>42736</v>
      </c>
      <c r="AL333" s="158">
        <v>42998</v>
      </c>
      <c r="AM333" s="172"/>
      <c r="AN333" s="172"/>
      <c r="AO333" s="191" t="s">
        <v>356</v>
      </c>
      <c r="AP333" s="165"/>
      <c r="AQ333" s="172"/>
      <c r="AR333" s="170"/>
    </row>
    <row r="334" spans="1:44" s="168" customFormat="1" ht="15" customHeight="1" x14ac:dyDescent="0.25">
      <c r="A334" s="165"/>
      <c r="B334" s="165"/>
      <c r="C334" s="164" t="s">
        <v>207</v>
      </c>
      <c r="D334" s="166"/>
      <c r="E334" s="166"/>
      <c r="F334" s="167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7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  <c r="AB334" s="166"/>
      <c r="AC334" s="166"/>
      <c r="AD334" s="166"/>
      <c r="AE334" s="166"/>
      <c r="AF334" s="166"/>
      <c r="AG334" s="166" t="s">
        <v>142</v>
      </c>
      <c r="AH334" s="166"/>
      <c r="AI334" s="156"/>
      <c r="AK334" s="185">
        <v>42999</v>
      </c>
      <c r="AL334" s="158"/>
      <c r="AM334" s="172"/>
      <c r="AN334" s="172"/>
      <c r="AO334" s="191"/>
      <c r="AP334" s="165"/>
      <c r="AQ334" s="172"/>
      <c r="AR334" s="170"/>
    </row>
    <row r="335" spans="1:44" s="168" customFormat="1" ht="15" customHeight="1" x14ac:dyDescent="0.25">
      <c r="A335" s="165" t="s">
        <v>393</v>
      </c>
      <c r="B335" s="165" t="s">
        <v>394</v>
      </c>
      <c r="C335" s="164" t="s">
        <v>147</v>
      </c>
      <c r="D335" s="166" t="s">
        <v>142</v>
      </c>
      <c r="E335" s="166"/>
      <c r="F335" s="167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7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  <c r="AC335" s="166"/>
      <c r="AD335" s="166"/>
      <c r="AE335" s="166"/>
      <c r="AF335" s="166"/>
      <c r="AG335" s="166"/>
      <c r="AH335" s="166"/>
      <c r="AI335" s="156"/>
      <c r="AK335" s="185">
        <v>42983</v>
      </c>
      <c r="AL335" s="158">
        <v>42997</v>
      </c>
      <c r="AM335" s="172"/>
      <c r="AN335" s="172"/>
      <c r="AO335" s="191" t="s">
        <v>395</v>
      </c>
      <c r="AP335" s="165"/>
      <c r="AQ335" s="172"/>
      <c r="AR335" s="170"/>
    </row>
    <row r="336" spans="1:44" s="168" customFormat="1" ht="15" customHeight="1" x14ac:dyDescent="0.25">
      <c r="A336" s="165"/>
      <c r="B336" s="165"/>
      <c r="C336" s="164" t="s">
        <v>207</v>
      </c>
      <c r="D336" s="166"/>
      <c r="E336" s="166"/>
      <c r="F336" s="167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7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  <c r="AC336" s="166"/>
      <c r="AD336" s="166"/>
      <c r="AE336" s="166"/>
      <c r="AF336" s="166"/>
      <c r="AG336" s="166"/>
      <c r="AH336" s="166"/>
      <c r="AI336" s="156"/>
      <c r="AK336" s="185">
        <v>42998</v>
      </c>
      <c r="AL336" s="158">
        <v>43045</v>
      </c>
      <c r="AM336" s="172"/>
      <c r="AN336" s="172"/>
      <c r="AO336" s="191"/>
      <c r="AP336" s="165"/>
      <c r="AQ336" s="172"/>
      <c r="AR336" s="170"/>
    </row>
    <row r="337" spans="1:47" s="168" customFormat="1" ht="15" customHeight="1" x14ac:dyDescent="0.25">
      <c r="A337" s="165"/>
      <c r="B337" s="165"/>
      <c r="C337" s="164" t="s">
        <v>483</v>
      </c>
      <c r="D337" s="166"/>
      <c r="E337" s="166"/>
      <c r="F337" s="167"/>
      <c r="G337" s="166"/>
      <c r="H337" s="166"/>
      <c r="I337" s="166"/>
      <c r="J337" s="166" t="s">
        <v>142</v>
      </c>
      <c r="K337" s="166"/>
      <c r="L337" s="166"/>
      <c r="M337" s="166"/>
      <c r="N337" s="166"/>
      <c r="O337" s="166"/>
      <c r="P337" s="166"/>
      <c r="Q337" s="167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  <c r="AC337" s="166"/>
      <c r="AD337" s="166"/>
      <c r="AE337" s="166"/>
      <c r="AF337" s="166"/>
      <c r="AG337" s="166"/>
      <c r="AH337" s="166"/>
      <c r="AI337" s="156"/>
      <c r="AK337" s="185">
        <v>43046</v>
      </c>
      <c r="AL337" s="158"/>
      <c r="AM337" s="172"/>
      <c r="AN337" s="172"/>
      <c r="AO337" s="191"/>
      <c r="AP337" s="165"/>
      <c r="AQ337" s="172"/>
      <c r="AR337" s="170"/>
    </row>
    <row r="338" spans="1:47" s="168" customFormat="1" ht="15" customHeight="1" x14ac:dyDescent="0.25">
      <c r="A338" s="165" t="s">
        <v>335</v>
      </c>
      <c r="B338" s="165" t="s">
        <v>336</v>
      </c>
      <c r="C338" s="164" t="s">
        <v>413</v>
      </c>
      <c r="D338" s="166" t="s">
        <v>142</v>
      </c>
      <c r="E338" s="166"/>
      <c r="F338" s="167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7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  <c r="AC338" s="166"/>
      <c r="AD338" s="166"/>
      <c r="AE338" s="166"/>
      <c r="AF338" s="166"/>
      <c r="AG338" s="166"/>
      <c r="AH338" s="166"/>
      <c r="AI338" s="156"/>
      <c r="AK338" s="185">
        <v>42979</v>
      </c>
      <c r="AL338" s="158">
        <v>42998</v>
      </c>
      <c r="AM338" s="172"/>
      <c r="AN338" s="172"/>
      <c r="AO338" s="191" t="s">
        <v>494</v>
      </c>
      <c r="AP338" s="165"/>
      <c r="AQ338" s="172"/>
      <c r="AR338" s="170"/>
    </row>
    <row r="339" spans="1:47" s="168" customFormat="1" ht="15" customHeight="1" x14ac:dyDescent="0.25">
      <c r="A339" s="165"/>
      <c r="B339" s="165"/>
      <c r="C339" s="164" t="s">
        <v>426</v>
      </c>
      <c r="D339" s="166"/>
      <c r="E339" s="166"/>
      <c r="F339" s="167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7"/>
      <c r="R339" s="166"/>
      <c r="S339" s="166" t="s">
        <v>142</v>
      </c>
      <c r="T339" s="166"/>
      <c r="U339" s="166"/>
      <c r="V339" s="166"/>
      <c r="W339" s="166"/>
      <c r="X339" s="166"/>
      <c r="Y339" s="166"/>
      <c r="Z339" s="166"/>
      <c r="AA339" s="166"/>
      <c r="AB339" s="166"/>
      <c r="AC339" s="166"/>
      <c r="AD339" s="166"/>
      <c r="AE339" s="166"/>
      <c r="AF339" s="166"/>
      <c r="AG339" s="166"/>
      <c r="AH339" s="166"/>
      <c r="AI339" s="156"/>
      <c r="AK339" s="185">
        <v>42999</v>
      </c>
      <c r="AL339" s="158">
        <v>43035</v>
      </c>
      <c r="AM339" s="172"/>
      <c r="AN339" s="172"/>
      <c r="AO339" s="191"/>
      <c r="AP339" s="165"/>
      <c r="AQ339" s="172"/>
      <c r="AR339" s="170"/>
    </row>
    <row r="340" spans="1:47" s="168" customFormat="1" ht="15" customHeight="1" x14ac:dyDescent="0.25">
      <c r="A340" s="165"/>
      <c r="B340" s="165"/>
      <c r="C340" s="164" t="s">
        <v>207</v>
      </c>
      <c r="D340" s="166"/>
      <c r="E340" s="166"/>
      <c r="F340" s="167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7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  <c r="AC340" s="166"/>
      <c r="AD340" s="166"/>
      <c r="AE340" s="166"/>
      <c r="AF340" s="166"/>
      <c r="AG340" s="166"/>
      <c r="AH340" s="166"/>
      <c r="AI340" s="156"/>
      <c r="AK340" s="185">
        <v>43036</v>
      </c>
      <c r="AL340" s="158"/>
      <c r="AM340" s="172"/>
      <c r="AN340" s="172"/>
      <c r="AO340" s="191"/>
      <c r="AP340" s="165"/>
      <c r="AQ340" s="172"/>
      <c r="AR340" s="170"/>
    </row>
    <row r="341" spans="1:47" s="168" customFormat="1" ht="15" customHeight="1" x14ac:dyDescent="0.25">
      <c r="A341" s="172" t="s">
        <v>377</v>
      </c>
      <c r="B341" s="172" t="s">
        <v>378</v>
      </c>
      <c r="C341" s="194" t="s">
        <v>147</v>
      </c>
      <c r="D341" s="166" t="s">
        <v>142</v>
      </c>
      <c r="E341" s="166"/>
      <c r="F341" s="167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7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  <c r="AC341" s="166"/>
      <c r="AD341" s="166"/>
      <c r="AE341" s="166"/>
      <c r="AF341" s="166"/>
      <c r="AG341" s="166"/>
      <c r="AH341" s="166"/>
      <c r="AI341" s="156"/>
      <c r="AK341" s="185">
        <v>42979</v>
      </c>
      <c r="AL341" s="158">
        <v>42992</v>
      </c>
      <c r="AM341" s="172"/>
      <c r="AN341" s="172"/>
      <c r="AO341" s="156" t="s">
        <v>379</v>
      </c>
      <c r="AP341" s="172"/>
      <c r="AQ341" s="172"/>
      <c r="AR341" s="170"/>
      <c r="AU341" s="158"/>
    </row>
    <row r="342" spans="1:47" s="168" customFormat="1" ht="15" customHeight="1" x14ac:dyDescent="0.25">
      <c r="A342" s="172"/>
      <c r="B342" s="172"/>
      <c r="C342" s="194" t="s">
        <v>411</v>
      </c>
      <c r="D342" s="166"/>
      <c r="E342" s="166"/>
      <c r="F342" s="167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7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  <c r="AC342" s="166"/>
      <c r="AD342" s="166"/>
      <c r="AE342" s="166"/>
      <c r="AF342" s="166"/>
      <c r="AG342" s="166"/>
      <c r="AH342" s="166"/>
      <c r="AI342" s="156"/>
      <c r="AK342" s="185">
        <v>42993</v>
      </c>
      <c r="AL342" s="158">
        <v>43011</v>
      </c>
      <c r="AM342" s="172"/>
      <c r="AN342" s="172"/>
      <c r="AO342" s="156"/>
      <c r="AP342" s="172"/>
      <c r="AQ342" s="172"/>
      <c r="AR342" s="170"/>
      <c r="AU342" s="158"/>
    </row>
    <row r="343" spans="1:47" s="168" customFormat="1" ht="15" customHeight="1" x14ac:dyDescent="0.25">
      <c r="A343" s="172"/>
      <c r="B343" s="172"/>
      <c r="C343" s="194" t="s">
        <v>456</v>
      </c>
      <c r="D343" s="166"/>
      <c r="E343" s="166"/>
      <c r="F343" s="167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7"/>
      <c r="R343" s="166"/>
      <c r="S343" s="166" t="s">
        <v>142</v>
      </c>
      <c r="T343" s="166"/>
      <c r="U343" s="166"/>
      <c r="V343" s="166"/>
      <c r="W343" s="166"/>
      <c r="X343" s="166"/>
      <c r="Y343" s="166"/>
      <c r="Z343" s="166"/>
      <c r="AA343" s="166"/>
      <c r="AB343" s="166"/>
      <c r="AC343" s="166"/>
      <c r="AD343" s="166"/>
      <c r="AE343" s="166"/>
      <c r="AF343" s="166"/>
      <c r="AG343" s="166"/>
      <c r="AH343" s="166"/>
      <c r="AI343" s="156"/>
      <c r="AK343" s="185">
        <v>43012</v>
      </c>
      <c r="AL343" s="158"/>
      <c r="AM343" s="172"/>
      <c r="AN343" s="172"/>
      <c r="AO343" s="156"/>
      <c r="AP343" s="172"/>
      <c r="AQ343" s="172"/>
      <c r="AR343" s="170"/>
      <c r="AU343" s="158"/>
    </row>
    <row r="344" spans="1:47" ht="15" customHeight="1" x14ac:dyDescent="0.25">
      <c r="A344" s="101"/>
      <c r="B344" s="101"/>
      <c r="C344" s="90"/>
      <c r="D344" s="65"/>
      <c r="E344" s="65"/>
      <c r="G344" s="65"/>
      <c r="AK344" s="183"/>
      <c r="AL344" s="87"/>
      <c r="AM344" s="101"/>
      <c r="AN344" s="101"/>
      <c r="AP344" s="101"/>
      <c r="AQ344" s="101"/>
      <c r="AR344" s="66"/>
    </row>
    <row r="345" spans="1:47" ht="15" customHeight="1" x14ac:dyDescent="0.25">
      <c r="A345" s="95" t="s">
        <v>47</v>
      </c>
      <c r="B345" s="95"/>
      <c r="C345" s="100"/>
      <c r="D345" s="92">
        <f>COUNTA(D314:D344)</f>
        <v>11</v>
      </c>
      <c r="E345" s="92">
        <f>COUNTA(E314:E344)</f>
        <v>1</v>
      </c>
      <c r="F345" s="93">
        <f>SUM(D345:E345)</f>
        <v>12</v>
      </c>
      <c r="G345" s="92">
        <f t="shared" ref="G345:P345" si="170">COUNTA(G314:G344)</f>
        <v>0</v>
      </c>
      <c r="H345" s="92">
        <f t="shared" si="170"/>
        <v>0</v>
      </c>
      <c r="I345" s="92">
        <f t="shared" si="170"/>
        <v>0</v>
      </c>
      <c r="J345" s="92">
        <f t="shared" si="170"/>
        <v>2</v>
      </c>
      <c r="K345" s="92">
        <f t="shared" si="170"/>
        <v>0</v>
      </c>
      <c r="L345" s="92">
        <f t="shared" si="170"/>
        <v>0</v>
      </c>
      <c r="M345" s="65">
        <f t="shared" si="170"/>
        <v>0</v>
      </c>
      <c r="N345" s="92">
        <f t="shared" si="170"/>
        <v>0</v>
      </c>
      <c r="O345" s="92">
        <f t="shared" si="170"/>
        <v>0</v>
      </c>
      <c r="P345" s="65">
        <f t="shared" si="170"/>
        <v>0</v>
      </c>
      <c r="Q345" s="71">
        <f>SUM(H345:P345)</f>
        <v>2</v>
      </c>
      <c r="R345" s="65">
        <f t="shared" ref="R345:AH345" si="171">COUNTA(R314:R344)</f>
        <v>0</v>
      </c>
      <c r="S345" s="65">
        <f t="shared" si="171"/>
        <v>3</v>
      </c>
      <c r="T345" s="65">
        <f t="shared" si="171"/>
        <v>2</v>
      </c>
      <c r="U345" s="65">
        <f t="shared" si="171"/>
        <v>0</v>
      </c>
      <c r="V345" s="65">
        <f t="shared" si="171"/>
        <v>0</v>
      </c>
      <c r="W345" s="65">
        <f t="shared" si="171"/>
        <v>0</v>
      </c>
      <c r="X345" s="65">
        <f t="shared" si="171"/>
        <v>0</v>
      </c>
      <c r="Y345" s="65">
        <f t="shared" si="171"/>
        <v>0</v>
      </c>
      <c r="Z345" s="65">
        <f t="shared" si="171"/>
        <v>0</v>
      </c>
      <c r="AA345" s="65">
        <f t="shared" si="171"/>
        <v>0</v>
      </c>
      <c r="AB345" s="65">
        <f t="shared" si="171"/>
        <v>0</v>
      </c>
      <c r="AC345" s="65">
        <f t="shared" si="171"/>
        <v>1</v>
      </c>
      <c r="AD345" s="65">
        <f t="shared" si="171"/>
        <v>0</v>
      </c>
      <c r="AE345" s="65">
        <f t="shared" si="171"/>
        <v>1</v>
      </c>
      <c r="AF345" s="65">
        <f t="shared" si="171"/>
        <v>0</v>
      </c>
      <c r="AG345" s="65">
        <f t="shared" si="171"/>
        <v>3</v>
      </c>
      <c r="AH345" s="65">
        <f t="shared" si="171"/>
        <v>0</v>
      </c>
      <c r="AM345" s="95"/>
      <c r="AN345" s="95"/>
      <c r="AP345" s="95"/>
      <c r="AQ345" s="95"/>
      <c r="AR345" s="66"/>
    </row>
    <row r="346" spans="1:47" s="168" customFormat="1" ht="14.4" customHeight="1" x14ac:dyDescent="0.25">
      <c r="A346" s="165" t="s">
        <v>349</v>
      </c>
      <c r="B346" s="165" t="s">
        <v>350</v>
      </c>
      <c r="C346" s="164" t="s">
        <v>341</v>
      </c>
      <c r="D346" s="166" t="s">
        <v>142</v>
      </c>
      <c r="E346" s="166"/>
      <c r="F346" s="167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7"/>
      <c r="R346" s="166"/>
      <c r="S346" s="166"/>
      <c r="T346" s="166"/>
      <c r="U346" s="166" t="s">
        <v>142</v>
      </c>
      <c r="V346" s="166"/>
      <c r="W346" s="166"/>
      <c r="X346" s="166"/>
      <c r="Y346" s="166"/>
      <c r="Z346" s="166"/>
      <c r="AA346" s="166"/>
      <c r="AB346" s="166"/>
      <c r="AC346" s="166"/>
      <c r="AD346" s="166"/>
      <c r="AE346" s="166"/>
      <c r="AF346" s="166"/>
      <c r="AG346" s="166"/>
      <c r="AH346" s="166"/>
      <c r="AI346" s="156"/>
      <c r="AK346" s="183">
        <v>42779</v>
      </c>
      <c r="AL346" s="158"/>
      <c r="AM346" s="165"/>
      <c r="AN346" s="165"/>
      <c r="AO346" s="169" t="s">
        <v>351</v>
      </c>
      <c r="AP346" s="165"/>
      <c r="AQ346" s="165"/>
      <c r="AR346" s="170"/>
    </row>
    <row r="347" spans="1:47" s="168" customFormat="1" ht="14.4" customHeight="1" x14ac:dyDescent="0.25">
      <c r="A347" s="165" t="s">
        <v>507</v>
      </c>
      <c r="B347" s="165" t="s">
        <v>508</v>
      </c>
      <c r="C347" s="164" t="s">
        <v>147</v>
      </c>
      <c r="D347" s="166"/>
      <c r="E347" s="166" t="s">
        <v>142</v>
      </c>
      <c r="F347" s="167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7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  <c r="AC347" s="166" t="s">
        <v>142</v>
      </c>
      <c r="AD347" s="166"/>
      <c r="AE347" s="166"/>
      <c r="AF347" s="166"/>
      <c r="AG347" s="166"/>
      <c r="AH347" s="166"/>
      <c r="AI347" s="156"/>
      <c r="AK347" s="185">
        <v>43053</v>
      </c>
      <c r="AL347" s="158"/>
      <c r="AM347" s="165"/>
      <c r="AN347" s="165"/>
      <c r="AO347" s="169" t="s">
        <v>509</v>
      </c>
      <c r="AP347" s="165"/>
      <c r="AQ347" s="165"/>
      <c r="AR347" s="170"/>
    </row>
    <row r="348" spans="1:47" s="168" customFormat="1" x14ac:dyDescent="0.25">
      <c r="A348" s="165" t="s">
        <v>388</v>
      </c>
      <c r="B348" s="165" t="s">
        <v>389</v>
      </c>
      <c r="C348" s="90" t="s">
        <v>181</v>
      </c>
      <c r="D348" s="166"/>
      <c r="E348" s="166" t="s">
        <v>142</v>
      </c>
      <c r="F348" s="167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7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  <c r="AC348" s="166"/>
      <c r="AD348" s="166"/>
      <c r="AE348" s="166"/>
      <c r="AF348" s="166"/>
      <c r="AG348" s="166" t="s">
        <v>142</v>
      </c>
      <c r="AH348" s="166"/>
      <c r="AI348" s="156"/>
      <c r="AK348" s="183">
        <v>42979</v>
      </c>
      <c r="AL348" s="158"/>
      <c r="AM348" s="165"/>
      <c r="AN348" s="165"/>
      <c r="AO348" s="172" t="s">
        <v>390</v>
      </c>
      <c r="AP348" s="165"/>
      <c r="AQ348" s="165"/>
      <c r="AR348" s="170"/>
    </row>
    <row r="349" spans="1:47" x14ac:dyDescent="0.25">
      <c r="A349" s="118" t="s">
        <v>343</v>
      </c>
      <c r="B349" s="118" t="s">
        <v>344</v>
      </c>
      <c r="C349" s="163" t="s">
        <v>345</v>
      </c>
      <c r="D349" s="65"/>
      <c r="E349" s="65" t="s">
        <v>142</v>
      </c>
      <c r="G349" s="65"/>
      <c r="I349" s="65" t="s">
        <v>142</v>
      </c>
      <c r="AK349" s="185">
        <v>42361</v>
      </c>
      <c r="AL349" s="158"/>
      <c r="AM349" s="165"/>
      <c r="AN349" s="165"/>
      <c r="AO349" s="159">
        <v>99060632267</v>
      </c>
      <c r="AP349" s="118"/>
      <c r="AQ349" s="118"/>
      <c r="AR349" s="66"/>
    </row>
    <row r="350" spans="1:47" x14ac:dyDescent="0.25">
      <c r="A350" s="118"/>
      <c r="B350" s="118"/>
      <c r="C350" s="90"/>
      <c r="D350" s="65"/>
      <c r="E350" s="65"/>
      <c r="G350" s="65"/>
      <c r="AK350" s="183"/>
      <c r="AL350" s="87"/>
      <c r="AM350" s="118"/>
      <c r="AN350" s="118"/>
      <c r="AO350" s="103"/>
      <c r="AP350" s="118"/>
      <c r="AQ350" s="118"/>
      <c r="AR350" s="66"/>
    </row>
    <row r="351" spans="1:47" ht="15" customHeight="1" x14ac:dyDescent="0.25">
      <c r="A351" s="95" t="s">
        <v>46</v>
      </c>
      <c r="B351" s="95"/>
      <c r="C351" s="100"/>
      <c r="D351" s="92">
        <f>COUNTA(D346:D350)</f>
        <v>1</v>
      </c>
      <c r="E351" s="92">
        <f>COUNTA(E346:E350)</f>
        <v>3</v>
      </c>
      <c r="F351" s="93">
        <f>SUM(D351:E351)</f>
        <v>4</v>
      </c>
      <c r="G351" s="92">
        <f t="shared" ref="G351:P351" si="172">COUNTA(G346:G350)</f>
        <v>0</v>
      </c>
      <c r="H351" s="92">
        <f t="shared" si="172"/>
        <v>0</v>
      </c>
      <c r="I351" s="92">
        <f t="shared" si="172"/>
        <v>1</v>
      </c>
      <c r="J351" s="92">
        <f t="shared" si="172"/>
        <v>0</v>
      </c>
      <c r="K351" s="92">
        <f t="shared" si="172"/>
        <v>0</v>
      </c>
      <c r="L351" s="92">
        <f t="shared" si="172"/>
        <v>0</v>
      </c>
      <c r="M351" s="65">
        <f t="shared" si="172"/>
        <v>0</v>
      </c>
      <c r="N351" s="92">
        <f t="shared" si="172"/>
        <v>0</v>
      </c>
      <c r="O351" s="92">
        <f t="shared" si="172"/>
        <v>0</v>
      </c>
      <c r="P351" s="65">
        <f t="shared" si="172"/>
        <v>0</v>
      </c>
      <c r="Q351" s="71">
        <f>SUM(H351:P351)</f>
        <v>1</v>
      </c>
      <c r="R351" s="65">
        <f t="shared" ref="R351:AH351" si="173">COUNTA(R346:R350)</f>
        <v>0</v>
      </c>
      <c r="S351" s="65">
        <f t="shared" si="173"/>
        <v>0</v>
      </c>
      <c r="T351" s="65">
        <f t="shared" si="173"/>
        <v>0</v>
      </c>
      <c r="U351" s="65">
        <f t="shared" si="173"/>
        <v>1</v>
      </c>
      <c r="V351" s="65">
        <f t="shared" si="173"/>
        <v>0</v>
      </c>
      <c r="W351" s="65">
        <f t="shared" si="173"/>
        <v>0</v>
      </c>
      <c r="X351" s="65">
        <f t="shared" si="173"/>
        <v>0</v>
      </c>
      <c r="Y351" s="65">
        <f t="shared" si="173"/>
        <v>0</v>
      </c>
      <c r="Z351" s="65">
        <f t="shared" si="173"/>
        <v>0</v>
      </c>
      <c r="AA351" s="65">
        <f t="shared" si="173"/>
        <v>0</v>
      </c>
      <c r="AB351" s="65">
        <f t="shared" si="173"/>
        <v>0</v>
      </c>
      <c r="AC351" s="65">
        <f t="shared" si="173"/>
        <v>1</v>
      </c>
      <c r="AD351" s="65">
        <f t="shared" si="173"/>
        <v>0</v>
      </c>
      <c r="AE351" s="65">
        <f t="shared" si="173"/>
        <v>0</v>
      </c>
      <c r="AF351" s="65">
        <f t="shared" si="173"/>
        <v>0</v>
      </c>
      <c r="AG351" s="65">
        <f t="shared" si="173"/>
        <v>1</v>
      </c>
      <c r="AH351" s="65">
        <f t="shared" si="173"/>
        <v>0</v>
      </c>
      <c r="AM351" s="95"/>
      <c r="AN351" s="95"/>
      <c r="AP351" s="95"/>
      <c r="AQ351" s="95"/>
      <c r="AR351" s="66"/>
    </row>
    <row r="352" spans="1:47" ht="15" customHeight="1" x14ac:dyDescent="0.25">
      <c r="A352" s="91" t="s">
        <v>76</v>
      </c>
      <c r="B352" s="91" t="s">
        <v>96</v>
      </c>
      <c r="C352" s="121"/>
      <c r="D352" s="65">
        <f t="shared" ref="D352:P352" si="174">D345+D351</f>
        <v>12</v>
      </c>
      <c r="E352" s="65">
        <f t="shared" si="174"/>
        <v>4</v>
      </c>
      <c r="F352" s="71">
        <f t="shared" si="174"/>
        <v>16</v>
      </c>
      <c r="G352" s="65">
        <f t="shared" si="174"/>
        <v>0</v>
      </c>
      <c r="H352" s="65">
        <f t="shared" si="174"/>
        <v>0</v>
      </c>
      <c r="I352" s="65">
        <f t="shared" si="174"/>
        <v>1</v>
      </c>
      <c r="J352" s="65">
        <f t="shared" si="174"/>
        <v>2</v>
      </c>
      <c r="K352" s="65">
        <f t="shared" si="174"/>
        <v>0</v>
      </c>
      <c r="L352" s="65">
        <f t="shared" si="174"/>
        <v>0</v>
      </c>
      <c r="M352" s="65">
        <f t="shared" si="174"/>
        <v>0</v>
      </c>
      <c r="N352" s="65">
        <f t="shared" si="174"/>
        <v>0</v>
      </c>
      <c r="O352" s="65">
        <f t="shared" si="174"/>
        <v>0</v>
      </c>
      <c r="P352" s="65">
        <f t="shared" si="174"/>
        <v>0</v>
      </c>
      <c r="Q352" s="71">
        <f>SUM(H352:P352)</f>
        <v>3</v>
      </c>
      <c r="R352" s="65">
        <f t="shared" ref="R352:AH352" si="175">R345+R351</f>
        <v>0</v>
      </c>
      <c r="S352" s="65">
        <f t="shared" si="175"/>
        <v>3</v>
      </c>
      <c r="T352" s="65">
        <f t="shared" si="175"/>
        <v>2</v>
      </c>
      <c r="U352" s="65">
        <f t="shared" si="175"/>
        <v>1</v>
      </c>
      <c r="V352" s="65">
        <f t="shared" si="175"/>
        <v>0</v>
      </c>
      <c r="W352" s="65">
        <f t="shared" si="175"/>
        <v>0</v>
      </c>
      <c r="X352" s="65">
        <f t="shared" si="175"/>
        <v>0</v>
      </c>
      <c r="Y352" s="65">
        <f t="shared" si="175"/>
        <v>0</v>
      </c>
      <c r="Z352" s="65">
        <f t="shared" si="175"/>
        <v>0</v>
      </c>
      <c r="AA352" s="65">
        <f t="shared" si="175"/>
        <v>0</v>
      </c>
      <c r="AB352" s="65">
        <f t="shared" si="175"/>
        <v>0</v>
      </c>
      <c r="AC352" s="65">
        <f t="shared" si="175"/>
        <v>2</v>
      </c>
      <c r="AD352" s="65">
        <f t="shared" si="175"/>
        <v>0</v>
      </c>
      <c r="AE352" s="65">
        <f t="shared" si="175"/>
        <v>1</v>
      </c>
      <c r="AF352" s="65">
        <f t="shared" si="175"/>
        <v>0</v>
      </c>
      <c r="AG352" s="65">
        <f t="shared" si="175"/>
        <v>4</v>
      </c>
      <c r="AH352" s="65">
        <f t="shared" si="175"/>
        <v>0</v>
      </c>
      <c r="AM352" s="91"/>
      <c r="AN352" s="91"/>
      <c r="AP352" s="91"/>
      <c r="AQ352" s="91"/>
      <c r="AR352" s="66"/>
    </row>
    <row r="353" spans="1:44" ht="15" customHeight="1" x14ac:dyDescent="0.25">
      <c r="A353" s="118"/>
      <c r="B353" s="118"/>
      <c r="C353" s="90"/>
      <c r="D353" s="65"/>
      <c r="E353" s="65"/>
      <c r="G353" s="65"/>
      <c r="AK353" s="183"/>
      <c r="AL353" s="87"/>
      <c r="AM353" s="118"/>
      <c r="AN353" s="118"/>
      <c r="AO353" s="155"/>
      <c r="AP353" s="118"/>
      <c r="AQ353" s="118"/>
      <c r="AR353" s="66"/>
    </row>
    <row r="354" spans="1:44" s="168" customFormat="1" ht="15" customHeight="1" x14ac:dyDescent="0.25">
      <c r="A354" s="165" t="s">
        <v>182</v>
      </c>
      <c r="B354" s="165" t="s">
        <v>183</v>
      </c>
      <c r="C354" s="164" t="s">
        <v>181</v>
      </c>
      <c r="D354" s="166" t="s">
        <v>142</v>
      </c>
      <c r="E354" s="166"/>
      <c r="F354" s="167"/>
      <c r="G354" s="166" t="s">
        <v>142</v>
      </c>
      <c r="H354" s="166"/>
      <c r="I354" s="166"/>
      <c r="J354" s="166"/>
      <c r="K354" s="166"/>
      <c r="L354" s="166"/>
      <c r="M354" s="166"/>
      <c r="N354" s="166"/>
      <c r="O354" s="166"/>
      <c r="P354" s="166"/>
      <c r="Q354" s="167"/>
      <c r="R354" s="166"/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  <c r="AC354" s="166"/>
      <c r="AD354" s="166"/>
      <c r="AE354" s="166"/>
      <c r="AF354" s="166"/>
      <c r="AG354" s="166" t="s">
        <v>142</v>
      </c>
      <c r="AH354" s="166"/>
      <c r="AI354" s="156"/>
      <c r="AK354" s="185">
        <v>42979</v>
      </c>
      <c r="AL354" s="158"/>
      <c r="AM354" s="165"/>
      <c r="AN354" s="165"/>
      <c r="AO354" s="161">
        <v>98042126923</v>
      </c>
      <c r="AP354" s="165"/>
      <c r="AQ354" s="165"/>
      <c r="AR354" s="170"/>
    </row>
    <row r="355" spans="1:44" ht="15" customHeight="1" x14ac:dyDescent="0.25">
      <c r="A355" s="118" t="s">
        <v>205</v>
      </c>
      <c r="B355" s="118" t="s">
        <v>206</v>
      </c>
      <c r="C355" s="90" t="s">
        <v>181</v>
      </c>
      <c r="D355" s="65" t="s">
        <v>142</v>
      </c>
      <c r="E355" s="65"/>
      <c r="G355" s="65"/>
      <c r="AG355" s="65" t="s">
        <v>142</v>
      </c>
      <c r="AK355" s="183">
        <v>42876</v>
      </c>
      <c r="AL355" s="87"/>
      <c r="AM355" s="118"/>
      <c r="AN355" s="118"/>
      <c r="AO355" s="82">
        <v>96092066340</v>
      </c>
      <c r="AP355" s="118"/>
      <c r="AQ355" s="118"/>
      <c r="AR355" s="66"/>
    </row>
    <row r="356" spans="1:44" s="168" customFormat="1" ht="15" customHeight="1" x14ac:dyDescent="0.25">
      <c r="A356" s="165" t="s">
        <v>384</v>
      </c>
      <c r="B356" s="165" t="s">
        <v>385</v>
      </c>
      <c r="C356" s="164" t="s">
        <v>181</v>
      </c>
      <c r="D356" s="166"/>
      <c r="E356" s="166" t="s">
        <v>142</v>
      </c>
      <c r="F356" s="167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7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  <c r="AB356" s="166"/>
      <c r="AC356" s="166"/>
      <c r="AD356" s="166"/>
      <c r="AE356" s="166"/>
      <c r="AF356" s="166"/>
      <c r="AG356" s="166"/>
      <c r="AH356" s="166"/>
      <c r="AI356" s="156"/>
      <c r="AK356" s="185">
        <v>42979</v>
      </c>
      <c r="AL356" s="158">
        <v>43048</v>
      </c>
      <c r="AM356" s="165"/>
      <c r="AN356" s="165"/>
      <c r="AO356" s="156">
        <v>98101337307</v>
      </c>
      <c r="AP356" s="165"/>
      <c r="AQ356" s="165"/>
      <c r="AR356" s="170"/>
    </row>
    <row r="357" spans="1:44" s="168" customFormat="1" ht="15" customHeight="1" x14ac:dyDescent="0.25">
      <c r="A357" s="165"/>
      <c r="B357" s="165"/>
      <c r="C357" s="164" t="s">
        <v>495</v>
      </c>
      <c r="D357" s="166"/>
      <c r="E357" s="166"/>
      <c r="F357" s="167"/>
      <c r="G357" s="166"/>
      <c r="H357" s="166"/>
      <c r="I357" s="166"/>
      <c r="J357" s="166" t="s">
        <v>142</v>
      </c>
      <c r="K357" s="166"/>
      <c r="L357" s="166"/>
      <c r="M357" s="166"/>
      <c r="N357" s="166"/>
      <c r="O357" s="166"/>
      <c r="P357" s="166"/>
      <c r="Q357" s="167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  <c r="AB357" s="166"/>
      <c r="AC357" s="166"/>
      <c r="AD357" s="166"/>
      <c r="AE357" s="166"/>
      <c r="AF357" s="166"/>
      <c r="AG357" s="166"/>
      <c r="AH357" s="166"/>
      <c r="AI357" s="156"/>
      <c r="AK357" s="185">
        <v>43049</v>
      </c>
      <c r="AL357" s="158"/>
      <c r="AM357" s="165"/>
      <c r="AN357" s="165"/>
      <c r="AO357" s="156"/>
      <c r="AP357" s="165"/>
      <c r="AQ357" s="165"/>
      <c r="AR357" s="170"/>
    </row>
    <row r="358" spans="1:44" ht="15" customHeight="1" x14ac:dyDescent="0.25">
      <c r="A358" s="118" t="s">
        <v>276</v>
      </c>
      <c r="B358" s="118" t="s">
        <v>168</v>
      </c>
      <c r="C358" s="90" t="s">
        <v>256</v>
      </c>
      <c r="D358" s="65"/>
      <c r="E358" s="65" t="s">
        <v>142</v>
      </c>
      <c r="G358" s="65"/>
      <c r="I358" s="65" t="s">
        <v>142</v>
      </c>
      <c r="AK358" s="185">
        <v>42280</v>
      </c>
      <c r="AL358" s="87"/>
      <c r="AM358" s="118"/>
      <c r="AN358" s="118"/>
      <c r="AO358" s="82">
        <v>99092453118</v>
      </c>
      <c r="AP358" s="118"/>
      <c r="AQ358" s="118"/>
      <c r="AR358" s="66"/>
    </row>
    <row r="359" spans="1:44" ht="15" customHeight="1" x14ac:dyDescent="0.25">
      <c r="A359" s="88"/>
      <c r="B359" s="88"/>
      <c r="C359" s="90"/>
      <c r="D359" s="65"/>
      <c r="E359" s="65"/>
      <c r="G359" s="65"/>
      <c r="AK359" s="183"/>
      <c r="AL359" s="87"/>
      <c r="AM359" s="88"/>
      <c r="AN359" s="88"/>
      <c r="AO359" s="102"/>
      <c r="AP359" s="88"/>
      <c r="AQ359" s="88"/>
      <c r="AR359" s="66"/>
    </row>
    <row r="360" spans="1:44" s="78" customFormat="1" ht="15" customHeight="1" x14ac:dyDescent="0.25">
      <c r="A360" s="95" t="s">
        <v>47</v>
      </c>
      <c r="B360" s="95"/>
      <c r="C360" s="100"/>
      <c r="D360" s="92">
        <f>COUNTA(D353:D359)</f>
        <v>2</v>
      </c>
      <c r="E360" s="92">
        <f>COUNTA(E353:E359)</f>
        <v>2</v>
      </c>
      <c r="F360" s="93">
        <f>SUM(D360:E360)</f>
        <v>4</v>
      </c>
      <c r="G360" s="92">
        <f t="shared" ref="G360:P360" si="176">COUNTA(G353:G359)</f>
        <v>1</v>
      </c>
      <c r="H360" s="92">
        <f t="shared" si="176"/>
        <v>0</v>
      </c>
      <c r="I360" s="92">
        <f t="shared" si="176"/>
        <v>1</v>
      </c>
      <c r="J360" s="92">
        <f t="shared" si="176"/>
        <v>1</v>
      </c>
      <c r="K360" s="92">
        <f t="shared" si="176"/>
        <v>0</v>
      </c>
      <c r="L360" s="92">
        <f t="shared" si="176"/>
        <v>0</v>
      </c>
      <c r="M360" s="92">
        <f t="shared" si="176"/>
        <v>0</v>
      </c>
      <c r="N360" s="92">
        <f t="shared" si="176"/>
        <v>0</v>
      </c>
      <c r="O360" s="92">
        <f t="shared" si="176"/>
        <v>0</v>
      </c>
      <c r="P360" s="92">
        <f t="shared" si="176"/>
        <v>0</v>
      </c>
      <c r="Q360" s="71">
        <f>SUM(H360:P360)</f>
        <v>2</v>
      </c>
      <c r="R360" s="92">
        <f t="shared" ref="R360:AH360" si="177">COUNTA(R353:R359)</f>
        <v>0</v>
      </c>
      <c r="S360" s="92">
        <f t="shared" si="177"/>
        <v>0</v>
      </c>
      <c r="T360" s="92">
        <f t="shared" si="177"/>
        <v>0</v>
      </c>
      <c r="U360" s="92">
        <f t="shared" si="177"/>
        <v>0</v>
      </c>
      <c r="V360" s="92">
        <f t="shared" si="177"/>
        <v>0</v>
      </c>
      <c r="W360" s="92">
        <f t="shared" si="177"/>
        <v>0</v>
      </c>
      <c r="X360" s="92">
        <f t="shared" si="177"/>
        <v>0</v>
      </c>
      <c r="Y360" s="92">
        <f t="shared" si="177"/>
        <v>0</v>
      </c>
      <c r="Z360" s="92">
        <f t="shared" si="177"/>
        <v>0</v>
      </c>
      <c r="AA360" s="92">
        <f t="shared" si="177"/>
        <v>0</v>
      </c>
      <c r="AB360" s="92">
        <f t="shared" si="177"/>
        <v>0</v>
      </c>
      <c r="AC360" s="92">
        <f t="shared" si="177"/>
        <v>0</v>
      </c>
      <c r="AD360" s="92">
        <f t="shared" si="177"/>
        <v>0</v>
      </c>
      <c r="AE360" s="92">
        <f t="shared" si="177"/>
        <v>0</v>
      </c>
      <c r="AF360" s="92">
        <f t="shared" si="177"/>
        <v>0</v>
      </c>
      <c r="AG360" s="92">
        <f t="shared" si="177"/>
        <v>2</v>
      </c>
      <c r="AH360" s="92">
        <f t="shared" si="177"/>
        <v>0</v>
      </c>
      <c r="AI360" s="86"/>
      <c r="AK360" s="190"/>
      <c r="AM360" s="95"/>
      <c r="AN360" s="95"/>
      <c r="AO360" s="86"/>
      <c r="AP360" s="95"/>
      <c r="AQ360" s="95"/>
      <c r="AR360" s="66"/>
    </row>
    <row r="361" spans="1:44" s="168" customFormat="1" ht="15" customHeight="1" x14ac:dyDescent="0.25">
      <c r="A361" s="173" t="s">
        <v>328</v>
      </c>
      <c r="B361" s="173" t="s">
        <v>329</v>
      </c>
      <c r="C361" s="173" t="s">
        <v>448</v>
      </c>
      <c r="D361" s="166"/>
      <c r="E361" s="166" t="s">
        <v>142</v>
      </c>
      <c r="F361" s="167"/>
      <c r="G361" s="166"/>
      <c r="H361" s="166"/>
      <c r="I361" s="166" t="s">
        <v>142</v>
      </c>
      <c r="J361" s="166"/>
      <c r="K361" s="166"/>
      <c r="L361" s="166"/>
      <c r="M361" s="166"/>
      <c r="N361" s="166"/>
      <c r="O361" s="166"/>
      <c r="P361" s="166"/>
      <c r="Q361" s="167"/>
      <c r="R361" s="166"/>
      <c r="S361" s="166"/>
      <c r="T361" s="166"/>
      <c r="U361" s="166"/>
      <c r="V361" s="166"/>
      <c r="W361" s="166"/>
      <c r="X361" s="166"/>
      <c r="Y361" s="166"/>
      <c r="Z361" s="166"/>
      <c r="AA361" s="166"/>
      <c r="AB361" s="166"/>
      <c r="AC361" s="166"/>
      <c r="AD361" s="166"/>
      <c r="AE361" s="166"/>
      <c r="AF361" s="166"/>
      <c r="AG361" s="166"/>
      <c r="AH361" s="166"/>
      <c r="AI361" s="156"/>
      <c r="AK361" s="185">
        <v>42880</v>
      </c>
      <c r="AM361" s="157"/>
      <c r="AN361" s="157"/>
      <c r="AO361" s="159" t="s">
        <v>330</v>
      </c>
      <c r="AP361" s="165"/>
      <c r="AQ361" s="165"/>
      <c r="AR361" s="170"/>
    </row>
    <row r="362" spans="1:44" x14ac:dyDescent="0.25">
      <c r="A362" s="101"/>
      <c r="B362" s="101"/>
      <c r="C362" s="90"/>
      <c r="D362" s="65"/>
      <c r="E362" s="65"/>
      <c r="G362" s="65"/>
      <c r="AK362" s="183"/>
      <c r="AL362" s="87"/>
      <c r="AM362" s="101"/>
      <c r="AN362" s="101"/>
      <c r="AO362" s="102"/>
      <c r="AP362" s="101"/>
      <c r="AQ362" s="101"/>
      <c r="AR362" s="66"/>
    </row>
    <row r="363" spans="1:44" ht="15" customHeight="1" x14ac:dyDescent="0.25">
      <c r="A363" s="95" t="s">
        <v>46</v>
      </c>
      <c r="B363" s="95"/>
      <c r="C363" s="100"/>
      <c r="D363" s="92">
        <f>COUNTA(D361:D362)</f>
        <v>0</v>
      </c>
      <c r="E363" s="92">
        <f>COUNTA(E361:E362)</f>
        <v>1</v>
      </c>
      <c r="F363" s="93">
        <f>SUM(D363:E363)</f>
        <v>1</v>
      </c>
      <c r="G363" s="92">
        <f t="shared" ref="G363:P363" si="178">COUNTA(G361:G362)</f>
        <v>0</v>
      </c>
      <c r="H363" s="92">
        <f t="shared" si="178"/>
        <v>0</v>
      </c>
      <c r="I363" s="92">
        <f t="shared" si="178"/>
        <v>1</v>
      </c>
      <c r="J363" s="92">
        <f t="shared" si="178"/>
        <v>0</v>
      </c>
      <c r="K363" s="92">
        <f t="shared" si="178"/>
        <v>0</v>
      </c>
      <c r="L363" s="92">
        <f t="shared" si="178"/>
        <v>0</v>
      </c>
      <c r="M363" s="65">
        <f t="shared" si="178"/>
        <v>0</v>
      </c>
      <c r="N363" s="92">
        <f t="shared" si="178"/>
        <v>0</v>
      </c>
      <c r="O363" s="92">
        <f t="shared" si="178"/>
        <v>0</v>
      </c>
      <c r="P363" s="65">
        <f t="shared" si="178"/>
        <v>0</v>
      </c>
      <c r="Q363" s="71">
        <f>SUM(H363:P363)</f>
        <v>1</v>
      </c>
      <c r="R363" s="65">
        <f t="shared" ref="R363:AH363" si="179">COUNTA(R361:R362)</f>
        <v>0</v>
      </c>
      <c r="S363" s="65">
        <f t="shared" si="179"/>
        <v>0</v>
      </c>
      <c r="T363" s="65">
        <f t="shared" si="179"/>
        <v>0</v>
      </c>
      <c r="U363" s="65">
        <f t="shared" si="179"/>
        <v>0</v>
      </c>
      <c r="V363" s="65">
        <f t="shared" si="179"/>
        <v>0</v>
      </c>
      <c r="W363" s="65">
        <f t="shared" si="179"/>
        <v>0</v>
      </c>
      <c r="X363" s="65">
        <f t="shared" si="179"/>
        <v>0</v>
      </c>
      <c r="Y363" s="65">
        <f t="shared" si="179"/>
        <v>0</v>
      </c>
      <c r="Z363" s="65">
        <f t="shared" si="179"/>
        <v>0</v>
      </c>
      <c r="AA363" s="65">
        <f t="shared" si="179"/>
        <v>0</v>
      </c>
      <c r="AB363" s="65">
        <f t="shared" si="179"/>
        <v>0</v>
      </c>
      <c r="AC363" s="65">
        <f t="shared" si="179"/>
        <v>0</v>
      </c>
      <c r="AD363" s="65">
        <f t="shared" si="179"/>
        <v>0</v>
      </c>
      <c r="AE363" s="65">
        <f t="shared" si="179"/>
        <v>0</v>
      </c>
      <c r="AF363" s="65">
        <f t="shared" si="179"/>
        <v>0</v>
      </c>
      <c r="AG363" s="65">
        <f t="shared" si="179"/>
        <v>0</v>
      </c>
      <c r="AH363" s="65">
        <f t="shared" si="179"/>
        <v>0</v>
      </c>
      <c r="AM363" s="95"/>
      <c r="AN363" s="95"/>
      <c r="AP363" s="95"/>
      <c r="AQ363" s="95"/>
      <c r="AR363" s="66"/>
    </row>
    <row r="364" spans="1:44" s="168" customFormat="1" ht="15" customHeight="1" x14ac:dyDescent="0.25">
      <c r="A364" s="176" t="s">
        <v>76</v>
      </c>
      <c r="B364" s="176" t="s">
        <v>80</v>
      </c>
      <c r="C364" s="202"/>
      <c r="D364" s="166">
        <f>D360+D363</f>
        <v>2</v>
      </c>
      <c r="E364" s="166">
        <f>E360+E363</f>
        <v>3</v>
      </c>
      <c r="F364" s="180">
        <f t="shared" ref="F364:F415" si="180">SUM(D364:E364)</f>
        <v>5</v>
      </c>
      <c r="G364" s="166">
        <f t="shared" ref="G364:P364" si="181">G360+G363</f>
        <v>1</v>
      </c>
      <c r="H364" s="166">
        <f t="shared" si="181"/>
        <v>0</v>
      </c>
      <c r="I364" s="166">
        <f t="shared" si="181"/>
        <v>2</v>
      </c>
      <c r="J364" s="166">
        <f t="shared" si="181"/>
        <v>1</v>
      </c>
      <c r="K364" s="166">
        <f t="shared" si="181"/>
        <v>0</v>
      </c>
      <c r="L364" s="166">
        <f t="shared" si="181"/>
        <v>0</v>
      </c>
      <c r="M364" s="166">
        <f t="shared" si="181"/>
        <v>0</v>
      </c>
      <c r="N364" s="166">
        <f t="shared" si="181"/>
        <v>0</v>
      </c>
      <c r="O364" s="166">
        <f t="shared" si="181"/>
        <v>0</v>
      </c>
      <c r="P364" s="166">
        <f t="shared" si="181"/>
        <v>0</v>
      </c>
      <c r="Q364" s="167">
        <f t="shared" ref="Q364:Q415" si="182">SUM(H364:P364)</f>
        <v>3</v>
      </c>
      <c r="R364" s="166">
        <f t="shared" ref="R364:AH364" si="183">R360+R363</f>
        <v>0</v>
      </c>
      <c r="S364" s="166">
        <f t="shared" si="183"/>
        <v>0</v>
      </c>
      <c r="T364" s="166">
        <f t="shared" si="183"/>
        <v>0</v>
      </c>
      <c r="U364" s="166">
        <f t="shared" si="183"/>
        <v>0</v>
      </c>
      <c r="V364" s="166">
        <f t="shared" si="183"/>
        <v>0</v>
      </c>
      <c r="W364" s="166">
        <f t="shared" si="183"/>
        <v>0</v>
      </c>
      <c r="X364" s="166">
        <f t="shared" si="183"/>
        <v>0</v>
      </c>
      <c r="Y364" s="166">
        <f t="shared" si="183"/>
        <v>0</v>
      </c>
      <c r="Z364" s="166">
        <f t="shared" si="183"/>
        <v>0</v>
      </c>
      <c r="AA364" s="166">
        <f t="shared" si="183"/>
        <v>0</v>
      </c>
      <c r="AB364" s="166">
        <f t="shared" si="183"/>
        <v>0</v>
      </c>
      <c r="AC364" s="166">
        <f t="shared" si="183"/>
        <v>0</v>
      </c>
      <c r="AD364" s="166">
        <f t="shared" si="183"/>
        <v>0</v>
      </c>
      <c r="AE364" s="166">
        <f t="shared" si="183"/>
        <v>0</v>
      </c>
      <c r="AF364" s="166">
        <f t="shared" si="183"/>
        <v>0</v>
      </c>
      <c r="AG364" s="166">
        <f t="shared" si="183"/>
        <v>2</v>
      </c>
      <c r="AH364" s="166">
        <f t="shared" si="183"/>
        <v>0</v>
      </c>
      <c r="AI364" s="156"/>
      <c r="AK364" s="198"/>
      <c r="AM364" s="176"/>
      <c r="AN364" s="176"/>
      <c r="AO364" s="156"/>
      <c r="AP364" s="176"/>
      <c r="AQ364" s="176"/>
      <c r="AR364" s="170"/>
    </row>
    <row r="365" spans="1:44" s="168" customFormat="1" ht="15" hidden="1" customHeight="1" x14ac:dyDescent="0.25">
      <c r="A365" s="157"/>
      <c r="B365" s="157"/>
      <c r="C365" s="157"/>
      <c r="D365" s="166"/>
      <c r="E365" s="166"/>
      <c r="F365" s="180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7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  <c r="AB365" s="166"/>
      <c r="AC365" s="166"/>
      <c r="AD365" s="166"/>
      <c r="AE365" s="166"/>
      <c r="AF365" s="166"/>
      <c r="AG365" s="166"/>
      <c r="AH365" s="166"/>
      <c r="AK365" s="185"/>
      <c r="AL365" s="158"/>
      <c r="AM365" s="157"/>
      <c r="AN365" s="157"/>
      <c r="AO365" s="156"/>
      <c r="AP365" s="157"/>
      <c r="AQ365" s="157"/>
      <c r="AR365" s="170"/>
    </row>
    <row r="366" spans="1:44" s="168" customFormat="1" ht="15" hidden="1" customHeight="1" x14ac:dyDescent="0.25">
      <c r="A366" s="157"/>
      <c r="B366" s="157"/>
      <c r="C366" s="157"/>
      <c r="D366" s="166"/>
      <c r="E366" s="166"/>
      <c r="F366" s="180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7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  <c r="AB366" s="166"/>
      <c r="AC366" s="166"/>
      <c r="AD366" s="166"/>
      <c r="AE366" s="166"/>
      <c r="AF366" s="166"/>
      <c r="AG366" s="166"/>
      <c r="AH366" s="166"/>
      <c r="AK366" s="185"/>
      <c r="AM366" s="157"/>
      <c r="AN366" s="157"/>
      <c r="AO366" s="156"/>
      <c r="AP366" s="157"/>
      <c r="AQ366" s="157"/>
      <c r="AR366" s="170"/>
    </row>
    <row r="367" spans="1:44" s="168" customFormat="1" ht="15" hidden="1" customHeight="1" x14ac:dyDescent="0.25">
      <c r="A367" s="157"/>
      <c r="B367" s="157"/>
      <c r="C367" s="157"/>
      <c r="D367" s="166"/>
      <c r="E367" s="166"/>
      <c r="F367" s="180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7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  <c r="AB367" s="166"/>
      <c r="AC367" s="166"/>
      <c r="AD367" s="166"/>
      <c r="AE367" s="166"/>
      <c r="AF367" s="166"/>
      <c r="AG367" s="166"/>
      <c r="AH367" s="166"/>
      <c r="AK367" s="185"/>
      <c r="AM367" s="157"/>
      <c r="AN367" s="157"/>
      <c r="AO367" s="156"/>
      <c r="AP367" s="157"/>
      <c r="AQ367" s="157"/>
      <c r="AR367" s="170"/>
    </row>
    <row r="368" spans="1:44" s="168" customFormat="1" ht="15" hidden="1" customHeight="1" x14ac:dyDescent="0.25">
      <c r="A368" s="157" t="s">
        <v>44</v>
      </c>
      <c r="B368" s="157"/>
      <c r="C368" s="157"/>
      <c r="D368" s="166">
        <f>COUNTA(D365:D367)</f>
        <v>0</v>
      </c>
      <c r="E368" s="166">
        <f t="shared" ref="E368:AH368" si="184">COUNTA(E365:E367)</f>
        <v>0</v>
      </c>
      <c r="F368" s="180">
        <f t="shared" si="180"/>
        <v>0</v>
      </c>
      <c r="G368" s="166">
        <f t="shared" ref="G368" si="185">COUNTA(G365:G367)</f>
        <v>0</v>
      </c>
      <c r="H368" s="166">
        <f t="shared" si="184"/>
        <v>0</v>
      </c>
      <c r="I368" s="166">
        <f t="shared" si="184"/>
        <v>0</v>
      </c>
      <c r="J368" s="166">
        <f t="shared" si="184"/>
        <v>0</v>
      </c>
      <c r="K368" s="166">
        <f t="shared" si="184"/>
        <v>0</v>
      </c>
      <c r="L368" s="166">
        <f t="shared" si="184"/>
        <v>0</v>
      </c>
      <c r="M368" s="166">
        <f t="shared" si="184"/>
        <v>0</v>
      </c>
      <c r="N368" s="166">
        <f t="shared" si="184"/>
        <v>0</v>
      </c>
      <c r="O368" s="166">
        <f t="shared" si="184"/>
        <v>0</v>
      </c>
      <c r="P368" s="166">
        <f t="shared" si="184"/>
        <v>0</v>
      </c>
      <c r="Q368" s="167">
        <f t="shared" si="182"/>
        <v>0</v>
      </c>
      <c r="R368" s="166">
        <f t="shared" si="184"/>
        <v>0</v>
      </c>
      <c r="S368" s="166">
        <f t="shared" si="184"/>
        <v>0</v>
      </c>
      <c r="T368" s="166">
        <f t="shared" si="184"/>
        <v>0</v>
      </c>
      <c r="U368" s="166">
        <f t="shared" si="184"/>
        <v>0</v>
      </c>
      <c r="V368" s="166">
        <f t="shared" si="184"/>
        <v>0</v>
      </c>
      <c r="W368" s="166">
        <f t="shared" si="184"/>
        <v>0</v>
      </c>
      <c r="X368" s="166">
        <f t="shared" si="184"/>
        <v>0</v>
      </c>
      <c r="Y368" s="166">
        <f t="shared" si="184"/>
        <v>0</v>
      </c>
      <c r="Z368" s="166">
        <f t="shared" si="184"/>
        <v>0</v>
      </c>
      <c r="AA368" s="166">
        <f t="shared" si="184"/>
        <v>0</v>
      </c>
      <c r="AB368" s="166">
        <f t="shared" si="184"/>
        <v>0</v>
      </c>
      <c r="AC368" s="166">
        <f t="shared" si="184"/>
        <v>0</v>
      </c>
      <c r="AD368" s="166">
        <f t="shared" si="184"/>
        <v>0</v>
      </c>
      <c r="AE368" s="166">
        <f t="shared" si="184"/>
        <v>0</v>
      </c>
      <c r="AF368" s="166">
        <f t="shared" si="184"/>
        <v>0</v>
      </c>
      <c r="AG368" s="166">
        <f t="shared" si="184"/>
        <v>0</v>
      </c>
      <c r="AH368" s="166">
        <f t="shared" si="184"/>
        <v>0</v>
      </c>
      <c r="AK368" s="185"/>
      <c r="AM368" s="157"/>
      <c r="AN368" s="157"/>
      <c r="AO368" s="156"/>
      <c r="AP368" s="157"/>
      <c r="AQ368" s="157"/>
      <c r="AR368" s="170"/>
    </row>
    <row r="369" spans="1:47" s="168" customFormat="1" ht="15" hidden="1" customHeight="1" x14ac:dyDescent="0.25">
      <c r="A369" s="157"/>
      <c r="B369" s="157"/>
      <c r="C369" s="157"/>
      <c r="D369" s="166"/>
      <c r="E369" s="166"/>
      <c r="F369" s="180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7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  <c r="AF369" s="166"/>
      <c r="AG369" s="166"/>
      <c r="AH369" s="166"/>
      <c r="AK369" s="185"/>
      <c r="AM369" s="157"/>
      <c r="AN369" s="157"/>
      <c r="AO369" s="159"/>
      <c r="AP369" s="157"/>
      <c r="AQ369" s="157"/>
      <c r="AR369" s="170"/>
    </row>
    <row r="370" spans="1:47" s="168" customFormat="1" ht="15" hidden="1" customHeight="1" x14ac:dyDescent="0.25">
      <c r="A370" s="157"/>
      <c r="B370" s="157"/>
      <c r="C370" s="157"/>
      <c r="D370" s="166"/>
      <c r="E370" s="166"/>
      <c r="F370" s="180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7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  <c r="AB370" s="166"/>
      <c r="AC370" s="166"/>
      <c r="AD370" s="166"/>
      <c r="AE370" s="166"/>
      <c r="AF370" s="166"/>
      <c r="AG370" s="166"/>
      <c r="AH370" s="166"/>
      <c r="AK370" s="185"/>
      <c r="AM370" s="157"/>
      <c r="AN370" s="157"/>
      <c r="AO370" s="156"/>
      <c r="AP370" s="157"/>
      <c r="AQ370" s="157"/>
      <c r="AR370" s="170"/>
    </row>
    <row r="371" spans="1:47" s="168" customFormat="1" ht="15" hidden="1" customHeight="1" x14ac:dyDescent="0.25">
      <c r="A371" s="157" t="s">
        <v>45</v>
      </c>
      <c r="B371" s="157"/>
      <c r="C371" s="157"/>
      <c r="D371" s="166">
        <f>COUNTA(D369:D370)</f>
        <v>0</v>
      </c>
      <c r="E371" s="166">
        <f t="shared" ref="E371:AH371" si="186">COUNTA(E369:E370)</f>
        <v>0</v>
      </c>
      <c r="F371" s="180">
        <f t="shared" si="180"/>
        <v>0</v>
      </c>
      <c r="G371" s="166">
        <f t="shared" ref="G371" si="187">COUNTA(G369:G370)</f>
        <v>0</v>
      </c>
      <c r="H371" s="166">
        <f t="shared" si="186"/>
        <v>0</v>
      </c>
      <c r="I371" s="166">
        <f t="shared" si="186"/>
        <v>0</v>
      </c>
      <c r="J371" s="166">
        <f t="shared" si="186"/>
        <v>0</v>
      </c>
      <c r="K371" s="166">
        <f t="shared" si="186"/>
        <v>0</v>
      </c>
      <c r="L371" s="166">
        <f t="shared" si="186"/>
        <v>0</v>
      </c>
      <c r="M371" s="166">
        <f t="shared" si="186"/>
        <v>0</v>
      </c>
      <c r="N371" s="166">
        <f t="shared" si="186"/>
        <v>0</v>
      </c>
      <c r="O371" s="166">
        <f t="shared" si="186"/>
        <v>0</v>
      </c>
      <c r="P371" s="166">
        <f t="shared" si="186"/>
        <v>0</v>
      </c>
      <c r="Q371" s="167">
        <f t="shared" si="182"/>
        <v>0</v>
      </c>
      <c r="R371" s="166">
        <f t="shared" si="186"/>
        <v>0</v>
      </c>
      <c r="S371" s="166">
        <f t="shared" si="186"/>
        <v>0</v>
      </c>
      <c r="T371" s="166">
        <f t="shared" si="186"/>
        <v>0</v>
      </c>
      <c r="U371" s="166">
        <f t="shared" si="186"/>
        <v>0</v>
      </c>
      <c r="V371" s="166">
        <f t="shared" si="186"/>
        <v>0</v>
      </c>
      <c r="W371" s="166">
        <f t="shared" si="186"/>
        <v>0</v>
      </c>
      <c r="X371" s="166">
        <f t="shared" si="186"/>
        <v>0</v>
      </c>
      <c r="Y371" s="166">
        <f t="shared" si="186"/>
        <v>0</v>
      </c>
      <c r="Z371" s="166">
        <f t="shared" si="186"/>
        <v>0</v>
      </c>
      <c r="AA371" s="166">
        <f t="shared" si="186"/>
        <v>0</v>
      </c>
      <c r="AB371" s="166">
        <f t="shared" si="186"/>
        <v>0</v>
      </c>
      <c r="AC371" s="166">
        <f t="shared" si="186"/>
        <v>0</v>
      </c>
      <c r="AD371" s="166">
        <f t="shared" si="186"/>
        <v>0</v>
      </c>
      <c r="AE371" s="166">
        <f t="shared" si="186"/>
        <v>0</v>
      </c>
      <c r="AF371" s="166">
        <f t="shared" si="186"/>
        <v>0</v>
      </c>
      <c r="AG371" s="166">
        <f t="shared" si="186"/>
        <v>0</v>
      </c>
      <c r="AH371" s="166">
        <f t="shared" si="186"/>
        <v>0</v>
      </c>
      <c r="AK371" s="185"/>
      <c r="AM371" s="157"/>
      <c r="AN371" s="157"/>
      <c r="AO371" s="156"/>
      <c r="AP371" s="157"/>
      <c r="AQ371" s="157"/>
      <c r="AR371" s="170"/>
    </row>
    <row r="372" spans="1:47" s="168" customFormat="1" ht="15" hidden="1" customHeight="1" x14ac:dyDescent="0.25">
      <c r="A372" s="203" t="s">
        <v>6</v>
      </c>
      <c r="B372" s="203" t="s">
        <v>120</v>
      </c>
      <c r="C372" s="157"/>
      <c r="D372" s="166">
        <f>D368+D371</f>
        <v>0</v>
      </c>
      <c r="E372" s="166">
        <f t="shared" ref="E372:AH372" si="188">E368+E371</f>
        <v>0</v>
      </c>
      <c r="F372" s="180">
        <f t="shared" si="180"/>
        <v>0</v>
      </c>
      <c r="G372" s="166">
        <f t="shared" ref="G372" si="189">G368+G371</f>
        <v>0</v>
      </c>
      <c r="H372" s="166">
        <f t="shared" si="188"/>
        <v>0</v>
      </c>
      <c r="I372" s="166">
        <f t="shared" si="188"/>
        <v>0</v>
      </c>
      <c r="J372" s="166">
        <f t="shared" si="188"/>
        <v>0</v>
      </c>
      <c r="K372" s="166">
        <f t="shared" si="188"/>
        <v>0</v>
      </c>
      <c r="L372" s="166">
        <f t="shared" si="188"/>
        <v>0</v>
      </c>
      <c r="M372" s="166">
        <f t="shared" si="188"/>
        <v>0</v>
      </c>
      <c r="N372" s="166">
        <f t="shared" si="188"/>
        <v>0</v>
      </c>
      <c r="O372" s="166">
        <f t="shared" si="188"/>
        <v>0</v>
      </c>
      <c r="P372" s="166">
        <f t="shared" si="188"/>
        <v>0</v>
      </c>
      <c r="Q372" s="167">
        <f t="shared" si="182"/>
        <v>0</v>
      </c>
      <c r="R372" s="166">
        <f t="shared" si="188"/>
        <v>0</v>
      </c>
      <c r="S372" s="166">
        <f t="shared" si="188"/>
        <v>0</v>
      </c>
      <c r="T372" s="166">
        <f t="shared" si="188"/>
        <v>0</v>
      </c>
      <c r="U372" s="166">
        <f t="shared" si="188"/>
        <v>0</v>
      </c>
      <c r="V372" s="166">
        <f t="shared" si="188"/>
        <v>0</v>
      </c>
      <c r="W372" s="166">
        <f t="shared" si="188"/>
        <v>0</v>
      </c>
      <c r="X372" s="166">
        <f t="shared" si="188"/>
        <v>0</v>
      </c>
      <c r="Y372" s="166">
        <f t="shared" si="188"/>
        <v>0</v>
      </c>
      <c r="Z372" s="166">
        <f t="shared" si="188"/>
        <v>0</v>
      </c>
      <c r="AA372" s="166">
        <f t="shared" si="188"/>
        <v>0</v>
      </c>
      <c r="AB372" s="166">
        <f t="shared" si="188"/>
        <v>0</v>
      </c>
      <c r="AC372" s="166">
        <f t="shared" si="188"/>
        <v>0</v>
      </c>
      <c r="AD372" s="166">
        <f t="shared" si="188"/>
        <v>0</v>
      </c>
      <c r="AE372" s="166">
        <f t="shared" si="188"/>
        <v>0</v>
      </c>
      <c r="AF372" s="166">
        <f t="shared" si="188"/>
        <v>0</v>
      </c>
      <c r="AG372" s="166">
        <f t="shared" si="188"/>
        <v>0</v>
      </c>
      <c r="AH372" s="166">
        <f t="shared" si="188"/>
        <v>0</v>
      </c>
      <c r="AI372" s="156"/>
      <c r="AK372" s="185"/>
      <c r="AL372" s="158"/>
      <c r="AM372" s="203"/>
      <c r="AN372" s="203"/>
      <c r="AO372" s="204"/>
      <c r="AP372" s="172"/>
      <c r="AQ372" s="172"/>
      <c r="AR372" s="170"/>
      <c r="AU372" s="158"/>
    </row>
    <row r="373" spans="1:47" s="168" customFormat="1" ht="15" customHeight="1" x14ac:dyDescent="0.25">
      <c r="A373" s="163" t="s">
        <v>300</v>
      </c>
      <c r="B373" s="163" t="s">
        <v>301</v>
      </c>
      <c r="C373" s="164" t="s">
        <v>147</v>
      </c>
      <c r="D373" s="166" t="s">
        <v>142</v>
      </c>
      <c r="E373" s="166"/>
      <c r="F373" s="180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7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  <c r="AB373" s="166"/>
      <c r="AC373" s="166"/>
      <c r="AD373" s="166"/>
      <c r="AE373" s="166"/>
      <c r="AF373" s="166"/>
      <c r="AG373" s="166"/>
      <c r="AH373" s="166"/>
      <c r="AI373" s="156"/>
      <c r="AK373" s="185">
        <v>42979</v>
      </c>
      <c r="AL373" s="158">
        <v>42992</v>
      </c>
      <c r="AM373" s="163"/>
      <c r="AN373" s="163"/>
      <c r="AO373" s="156">
        <v>99123186775</v>
      </c>
      <c r="AP373" s="163"/>
      <c r="AQ373" s="163"/>
      <c r="AR373" s="170"/>
    </row>
    <row r="374" spans="1:47" s="168" customFormat="1" ht="15" customHeight="1" x14ac:dyDescent="0.25">
      <c r="A374" s="163"/>
      <c r="B374" s="163"/>
      <c r="C374" s="164" t="s">
        <v>181</v>
      </c>
      <c r="D374" s="166"/>
      <c r="E374" s="166"/>
      <c r="F374" s="180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7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  <c r="AB374" s="166"/>
      <c r="AC374" s="166"/>
      <c r="AD374" s="166"/>
      <c r="AE374" s="166"/>
      <c r="AF374" s="166"/>
      <c r="AG374" s="166" t="s">
        <v>142</v>
      </c>
      <c r="AH374" s="166"/>
      <c r="AI374" s="156"/>
      <c r="AK374" s="185">
        <v>42993</v>
      </c>
      <c r="AL374" s="158"/>
      <c r="AM374" s="163"/>
      <c r="AN374" s="163"/>
      <c r="AO374" s="156"/>
      <c r="AP374" s="163"/>
      <c r="AQ374" s="163"/>
      <c r="AR374" s="170"/>
    </row>
    <row r="375" spans="1:47" s="168" customFormat="1" ht="15" customHeight="1" x14ac:dyDescent="0.25">
      <c r="A375" s="163" t="s">
        <v>310</v>
      </c>
      <c r="B375" s="163" t="s">
        <v>311</v>
      </c>
      <c r="C375" s="164" t="s">
        <v>147</v>
      </c>
      <c r="D375" s="166" t="s">
        <v>142</v>
      </c>
      <c r="E375" s="166"/>
      <c r="F375" s="180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7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  <c r="AB375" s="166"/>
      <c r="AC375" s="166"/>
      <c r="AD375" s="166"/>
      <c r="AE375" s="166"/>
      <c r="AF375" s="166"/>
      <c r="AG375" s="166"/>
      <c r="AH375" s="166"/>
      <c r="AI375" s="156"/>
      <c r="AK375" s="185">
        <v>42979</v>
      </c>
      <c r="AL375" s="158">
        <v>42992</v>
      </c>
      <c r="AM375" s="163"/>
      <c r="AN375" s="163"/>
      <c r="AO375" s="156">
        <v>98072454962</v>
      </c>
      <c r="AP375" s="163"/>
      <c r="AQ375" s="163"/>
      <c r="AR375" s="170"/>
    </row>
    <row r="376" spans="1:47" s="168" customFormat="1" ht="15" customHeight="1" x14ac:dyDescent="0.25">
      <c r="A376" s="163"/>
      <c r="B376" s="163"/>
      <c r="C376" s="164" t="s">
        <v>207</v>
      </c>
      <c r="D376" s="166"/>
      <c r="E376" s="166"/>
      <c r="F376" s="180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7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  <c r="AB376" s="166"/>
      <c r="AC376" s="166"/>
      <c r="AD376" s="166"/>
      <c r="AE376" s="166"/>
      <c r="AF376" s="166"/>
      <c r="AG376" s="166"/>
      <c r="AH376" s="166"/>
      <c r="AI376" s="156"/>
      <c r="AK376" s="185">
        <v>42993</v>
      </c>
      <c r="AL376" s="158">
        <v>43039</v>
      </c>
      <c r="AM376" s="163"/>
      <c r="AN376" s="163"/>
      <c r="AO376" s="156"/>
      <c r="AP376" s="163"/>
      <c r="AQ376" s="163"/>
      <c r="AR376" s="170"/>
    </row>
    <row r="377" spans="1:47" s="168" customFormat="1" ht="15" customHeight="1" x14ac:dyDescent="0.25">
      <c r="A377" s="163"/>
      <c r="B377" s="163"/>
      <c r="C377" s="164" t="s">
        <v>486</v>
      </c>
      <c r="D377" s="166"/>
      <c r="E377" s="166"/>
      <c r="F377" s="180"/>
      <c r="G377" s="166"/>
      <c r="H377" s="166"/>
      <c r="I377" s="166"/>
      <c r="J377" s="166" t="s">
        <v>142</v>
      </c>
      <c r="K377" s="166"/>
      <c r="L377" s="166"/>
      <c r="M377" s="166"/>
      <c r="N377" s="166"/>
      <c r="O377" s="166"/>
      <c r="P377" s="166"/>
      <c r="Q377" s="167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  <c r="AB377" s="166"/>
      <c r="AC377" s="166"/>
      <c r="AD377" s="166"/>
      <c r="AE377" s="166"/>
      <c r="AF377" s="166"/>
      <c r="AG377" s="166"/>
      <c r="AH377" s="166"/>
      <c r="AI377" s="156"/>
      <c r="AK377" s="185">
        <v>43040</v>
      </c>
      <c r="AL377" s="158"/>
      <c r="AM377" s="163"/>
      <c r="AN377" s="163"/>
      <c r="AO377" s="156"/>
      <c r="AP377" s="163"/>
      <c r="AQ377" s="163"/>
      <c r="AR377" s="170"/>
    </row>
    <row r="378" spans="1:47" ht="15" customHeight="1" x14ac:dyDescent="0.25">
      <c r="A378" s="86"/>
      <c r="B378" s="86"/>
      <c r="C378" s="90"/>
      <c r="D378" s="65"/>
      <c r="E378" s="65"/>
      <c r="F378" s="93"/>
      <c r="G378" s="65"/>
      <c r="AK378" s="183"/>
      <c r="AL378" s="87"/>
      <c r="AM378" s="86"/>
      <c r="AN378" s="86"/>
      <c r="AP378" s="86"/>
      <c r="AQ378" s="86"/>
      <c r="AR378" s="66"/>
    </row>
    <row r="379" spans="1:47" ht="15" customHeight="1" x14ac:dyDescent="0.25">
      <c r="A379" s="95" t="s">
        <v>47</v>
      </c>
      <c r="B379" s="95"/>
      <c r="C379" s="100"/>
      <c r="D379" s="92">
        <f>COUNTA(D373:D378)</f>
        <v>2</v>
      </c>
      <c r="E379" s="92">
        <f t="shared" ref="E379:AH379" si="190">COUNTA(E373:E378)</f>
        <v>0</v>
      </c>
      <c r="F379" s="93">
        <f t="shared" si="180"/>
        <v>2</v>
      </c>
      <c r="G379" s="92">
        <f t="shared" ref="G379" si="191">COUNTA(G373:G378)</f>
        <v>0</v>
      </c>
      <c r="H379" s="92">
        <f t="shared" si="190"/>
        <v>0</v>
      </c>
      <c r="I379" s="92">
        <f t="shared" si="190"/>
        <v>0</v>
      </c>
      <c r="J379" s="92">
        <f t="shared" si="190"/>
        <v>1</v>
      </c>
      <c r="K379" s="92">
        <f t="shared" si="190"/>
        <v>0</v>
      </c>
      <c r="L379" s="92">
        <f t="shared" si="190"/>
        <v>0</v>
      </c>
      <c r="M379" s="92">
        <f t="shared" si="190"/>
        <v>0</v>
      </c>
      <c r="N379" s="92">
        <f t="shared" si="190"/>
        <v>0</v>
      </c>
      <c r="O379" s="92">
        <f t="shared" si="190"/>
        <v>0</v>
      </c>
      <c r="P379" s="92">
        <f t="shared" si="190"/>
        <v>0</v>
      </c>
      <c r="Q379" s="71">
        <f t="shared" si="182"/>
        <v>1</v>
      </c>
      <c r="R379" s="92">
        <f t="shared" si="190"/>
        <v>0</v>
      </c>
      <c r="S379" s="92">
        <f t="shared" si="190"/>
        <v>0</v>
      </c>
      <c r="T379" s="92">
        <f t="shared" si="190"/>
        <v>0</v>
      </c>
      <c r="U379" s="92">
        <f t="shared" si="190"/>
        <v>0</v>
      </c>
      <c r="V379" s="92">
        <f t="shared" si="190"/>
        <v>0</v>
      </c>
      <c r="W379" s="92">
        <f t="shared" si="190"/>
        <v>0</v>
      </c>
      <c r="X379" s="92">
        <f t="shared" si="190"/>
        <v>0</v>
      </c>
      <c r="Y379" s="92">
        <f t="shared" si="190"/>
        <v>0</v>
      </c>
      <c r="Z379" s="92">
        <f t="shared" si="190"/>
        <v>0</v>
      </c>
      <c r="AA379" s="92">
        <f t="shared" si="190"/>
        <v>0</v>
      </c>
      <c r="AB379" s="92">
        <f t="shared" si="190"/>
        <v>0</v>
      </c>
      <c r="AC379" s="92">
        <f t="shared" si="190"/>
        <v>0</v>
      </c>
      <c r="AD379" s="92">
        <f t="shared" si="190"/>
        <v>0</v>
      </c>
      <c r="AE379" s="92">
        <f t="shared" si="190"/>
        <v>0</v>
      </c>
      <c r="AF379" s="92">
        <f t="shared" si="190"/>
        <v>0</v>
      </c>
      <c r="AG379" s="92">
        <f t="shared" si="190"/>
        <v>1</v>
      </c>
      <c r="AH379" s="92">
        <f t="shared" si="190"/>
        <v>0</v>
      </c>
      <c r="AM379" s="95"/>
      <c r="AN379" s="95"/>
      <c r="AP379" s="95"/>
      <c r="AQ379" s="95"/>
      <c r="AR379" s="66"/>
    </row>
    <row r="380" spans="1:47" s="168" customFormat="1" x14ac:dyDescent="0.25">
      <c r="A380" s="172" t="s">
        <v>451</v>
      </c>
      <c r="B380" s="172" t="s">
        <v>452</v>
      </c>
      <c r="C380" s="164" t="s">
        <v>147</v>
      </c>
      <c r="D380" s="166" t="s">
        <v>142</v>
      </c>
      <c r="E380" s="166"/>
      <c r="F380" s="180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7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  <c r="AB380" s="166"/>
      <c r="AC380" s="166" t="s">
        <v>142</v>
      </c>
      <c r="AD380" s="166"/>
      <c r="AE380" s="166"/>
      <c r="AF380" s="166"/>
      <c r="AG380" s="166"/>
      <c r="AH380" s="166"/>
      <c r="AI380" s="156"/>
      <c r="AK380" s="185">
        <v>43007</v>
      </c>
      <c r="AL380" s="158"/>
      <c r="AM380" s="172"/>
      <c r="AN380" s="172"/>
      <c r="AO380" s="193" t="s">
        <v>453</v>
      </c>
      <c r="AP380" s="172"/>
      <c r="AQ380" s="172"/>
      <c r="AR380" s="170"/>
      <c r="AT380" s="158"/>
      <c r="AU380" s="158"/>
    </row>
    <row r="381" spans="1:47" x14ac:dyDescent="0.25">
      <c r="A381" s="101"/>
      <c r="B381" s="101"/>
      <c r="C381" s="90"/>
      <c r="D381" s="65"/>
      <c r="E381" s="65"/>
      <c r="F381" s="93"/>
      <c r="G381" s="65"/>
      <c r="AK381" s="183"/>
      <c r="AL381" s="87"/>
      <c r="AM381" s="101"/>
      <c r="AN381" s="101"/>
      <c r="AO381" s="102"/>
      <c r="AP381" s="101"/>
      <c r="AQ381" s="101"/>
      <c r="AR381" s="66"/>
    </row>
    <row r="382" spans="1:47" x14ac:dyDescent="0.25">
      <c r="A382" s="118" t="s">
        <v>45</v>
      </c>
      <c r="B382" s="101"/>
      <c r="C382" s="90"/>
      <c r="D382" s="65">
        <f>COUNTA(D380:D381)</f>
        <v>1</v>
      </c>
      <c r="E382" s="65">
        <f>COUNTA(E380:E381)</f>
        <v>0</v>
      </c>
      <c r="F382" s="93">
        <f t="shared" si="180"/>
        <v>1</v>
      </c>
      <c r="G382" s="65">
        <f t="shared" ref="G382:P382" si="192">COUNTA(G380:G381)</f>
        <v>0</v>
      </c>
      <c r="H382" s="65">
        <f t="shared" si="192"/>
        <v>0</v>
      </c>
      <c r="I382" s="65">
        <f t="shared" si="192"/>
        <v>0</v>
      </c>
      <c r="J382" s="65">
        <f t="shared" si="192"/>
        <v>0</v>
      </c>
      <c r="K382" s="65">
        <f t="shared" si="192"/>
        <v>0</v>
      </c>
      <c r="L382" s="65">
        <f t="shared" si="192"/>
        <v>0</v>
      </c>
      <c r="M382" s="65">
        <f t="shared" si="192"/>
        <v>0</v>
      </c>
      <c r="N382" s="65">
        <f t="shared" si="192"/>
        <v>0</v>
      </c>
      <c r="O382" s="65">
        <f t="shared" si="192"/>
        <v>0</v>
      </c>
      <c r="P382" s="65">
        <f t="shared" si="192"/>
        <v>0</v>
      </c>
      <c r="Q382" s="71">
        <f t="shared" si="182"/>
        <v>0</v>
      </c>
      <c r="R382" s="65">
        <f t="shared" ref="R382:AH382" si="193">COUNTA(R380:R381)</f>
        <v>0</v>
      </c>
      <c r="S382" s="65">
        <f t="shared" si="193"/>
        <v>0</v>
      </c>
      <c r="T382" s="65">
        <f t="shared" si="193"/>
        <v>0</v>
      </c>
      <c r="U382" s="65">
        <f t="shared" si="193"/>
        <v>0</v>
      </c>
      <c r="V382" s="65">
        <f t="shared" si="193"/>
        <v>0</v>
      </c>
      <c r="W382" s="65">
        <f t="shared" si="193"/>
        <v>0</v>
      </c>
      <c r="X382" s="65">
        <f t="shared" si="193"/>
        <v>0</v>
      </c>
      <c r="Y382" s="65">
        <f t="shared" si="193"/>
        <v>0</v>
      </c>
      <c r="Z382" s="65">
        <f t="shared" si="193"/>
        <v>0</v>
      </c>
      <c r="AA382" s="65">
        <f t="shared" si="193"/>
        <v>0</v>
      </c>
      <c r="AB382" s="65">
        <f t="shared" si="193"/>
        <v>0</v>
      </c>
      <c r="AC382" s="65">
        <f t="shared" si="193"/>
        <v>1</v>
      </c>
      <c r="AD382" s="65">
        <f t="shared" si="193"/>
        <v>0</v>
      </c>
      <c r="AE382" s="65">
        <f t="shared" si="193"/>
        <v>0</v>
      </c>
      <c r="AF382" s="65">
        <f t="shared" si="193"/>
        <v>0</v>
      </c>
      <c r="AG382" s="65">
        <f t="shared" si="193"/>
        <v>0</v>
      </c>
      <c r="AH382" s="65">
        <f t="shared" si="193"/>
        <v>0</v>
      </c>
      <c r="AK382" s="183"/>
      <c r="AL382" s="87"/>
      <c r="AM382" s="118"/>
      <c r="AN382" s="101"/>
      <c r="AO382" s="102"/>
      <c r="AP382" s="101"/>
      <c r="AQ382" s="101"/>
      <c r="AR382" s="66"/>
    </row>
    <row r="383" spans="1:47" x14ac:dyDescent="0.25">
      <c r="A383" s="91" t="s">
        <v>76</v>
      </c>
      <c r="B383" s="91" t="s">
        <v>81</v>
      </c>
      <c r="C383" s="90"/>
      <c r="D383" s="65">
        <f>D379+D382</f>
        <v>3</v>
      </c>
      <c r="E383" s="65">
        <f>E379+E382</f>
        <v>0</v>
      </c>
      <c r="F383" s="93">
        <f t="shared" si="180"/>
        <v>3</v>
      </c>
      <c r="G383" s="65">
        <f t="shared" ref="G383:P383" si="194">G379+G382</f>
        <v>0</v>
      </c>
      <c r="H383" s="65">
        <f t="shared" si="194"/>
        <v>0</v>
      </c>
      <c r="I383" s="65">
        <f t="shared" si="194"/>
        <v>0</v>
      </c>
      <c r="J383" s="65">
        <f t="shared" si="194"/>
        <v>1</v>
      </c>
      <c r="K383" s="65">
        <f t="shared" si="194"/>
        <v>0</v>
      </c>
      <c r="L383" s="65">
        <f t="shared" si="194"/>
        <v>0</v>
      </c>
      <c r="M383" s="65">
        <f t="shared" si="194"/>
        <v>0</v>
      </c>
      <c r="N383" s="65">
        <f t="shared" si="194"/>
        <v>0</v>
      </c>
      <c r="O383" s="65">
        <f t="shared" si="194"/>
        <v>0</v>
      </c>
      <c r="P383" s="65">
        <f t="shared" si="194"/>
        <v>0</v>
      </c>
      <c r="Q383" s="71">
        <f t="shared" si="182"/>
        <v>1</v>
      </c>
      <c r="R383" s="65">
        <f t="shared" ref="R383:AJ383" si="195">R379+R382</f>
        <v>0</v>
      </c>
      <c r="S383" s="65">
        <f t="shared" si="195"/>
        <v>0</v>
      </c>
      <c r="T383" s="65">
        <f t="shared" si="195"/>
        <v>0</v>
      </c>
      <c r="U383" s="65">
        <f t="shared" si="195"/>
        <v>0</v>
      </c>
      <c r="V383" s="65">
        <f t="shared" si="195"/>
        <v>0</v>
      </c>
      <c r="W383" s="65">
        <f t="shared" si="195"/>
        <v>0</v>
      </c>
      <c r="X383" s="65">
        <f t="shared" si="195"/>
        <v>0</v>
      </c>
      <c r="Y383" s="65">
        <f t="shared" si="195"/>
        <v>0</v>
      </c>
      <c r="Z383" s="65">
        <f t="shared" si="195"/>
        <v>0</v>
      </c>
      <c r="AA383" s="65">
        <f t="shared" si="195"/>
        <v>0</v>
      </c>
      <c r="AB383" s="65">
        <f t="shared" si="195"/>
        <v>0</v>
      </c>
      <c r="AC383" s="65">
        <f t="shared" si="195"/>
        <v>1</v>
      </c>
      <c r="AD383" s="65">
        <f t="shared" si="195"/>
        <v>0</v>
      </c>
      <c r="AE383" s="65">
        <f t="shared" si="195"/>
        <v>0</v>
      </c>
      <c r="AF383" s="65">
        <f t="shared" si="195"/>
        <v>0</v>
      </c>
      <c r="AG383" s="65">
        <f t="shared" si="195"/>
        <v>1</v>
      </c>
      <c r="AH383" s="65">
        <f t="shared" si="195"/>
        <v>0</v>
      </c>
      <c r="AI383" s="65">
        <f t="shared" si="195"/>
        <v>0</v>
      </c>
      <c r="AJ383" s="65">
        <f t="shared" si="195"/>
        <v>0</v>
      </c>
      <c r="AK383" s="183"/>
      <c r="AL383" s="87"/>
      <c r="AM383" s="91"/>
      <c r="AN383" s="91"/>
      <c r="AO383" s="102"/>
      <c r="AP383" s="102"/>
      <c r="AQ383" s="102"/>
    </row>
    <row r="384" spans="1:47" x14ac:dyDescent="0.25">
      <c r="A384" s="96" t="s">
        <v>221</v>
      </c>
      <c r="B384" s="96" t="s">
        <v>222</v>
      </c>
      <c r="C384" s="90" t="s">
        <v>223</v>
      </c>
      <c r="D384" s="65"/>
      <c r="E384" s="65" t="s">
        <v>142</v>
      </c>
      <c r="F384" s="93"/>
      <c r="G384" s="65"/>
      <c r="J384" s="65" t="s">
        <v>142</v>
      </c>
      <c r="AK384" s="183">
        <v>42887</v>
      </c>
      <c r="AL384" s="87"/>
      <c r="AM384" s="96"/>
      <c r="AN384" s="96"/>
      <c r="AO384" s="156">
        <v>98060320559</v>
      </c>
      <c r="AP384" s="102"/>
      <c r="AQ384" s="102"/>
    </row>
    <row r="385" spans="1:43" x14ac:dyDescent="0.25">
      <c r="A385" s="96" t="s">
        <v>324</v>
      </c>
      <c r="B385" s="96" t="s">
        <v>325</v>
      </c>
      <c r="C385" s="120" t="s">
        <v>326</v>
      </c>
      <c r="D385" s="65" t="s">
        <v>142</v>
      </c>
      <c r="E385" s="65"/>
      <c r="F385" s="93"/>
      <c r="G385" s="65"/>
      <c r="J385" s="65" t="s">
        <v>142</v>
      </c>
      <c r="AK385" s="185">
        <v>42703</v>
      </c>
      <c r="AL385" s="87"/>
      <c r="AM385" s="96"/>
      <c r="AN385" s="96"/>
      <c r="AO385" s="102" t="s">
        <v>327</v>
      </c>
      <c r="AP385" s="102"/>
      <c r="AQ385" s="102"/>
    </row>
    <row r="386" spans="1:43" x14ac:dyDescent="0.25">
      <c r="A386" s="96"/>
      <c r="B386" s="96"/>
      <c r="C386" s="90"/>
      <c r="D386" s="65"/>
      <c r="E386" s="65"/>
      <c r="F386" s="93"/>
      <c r="G386" s="65"/>
      <c r="AK386" s="183"/>
      <c r="AL386" s="87"/>
      <c r="AM386" s="96"/>
      <c r="AN386" s="96"/>
      <c r="AO386" s="67"/>
      <c r="AP386" s="102"/>
      <c r="AQ386" s="102"/>
    </row>
    <row r="387" spans="1:43" x14ac:dyDescent="0.25">
      <c r="A387" s="96"/>
      <c r="B387" s="96"/>
      <c r="C387" s="120"/>
      <c r="D387" s="65"/>
      <c r="E387" s="65"/>
      <c r="F387" s="93"/>
      <c r="G387" s="65"/>
      <c r="AK387" s="183"/>
      <c r="AL387" s="87"/>
      <c r="AM387" s="96"/>
      <c r="AN387" s="96"/>
      <c r="AO387" s="102"/>
      <c r="AP387" s="102"/>
      <c r="AQ387" s="102"/>
    </row>
    <row r="388" spans="1:43" x14ac:dyDescent="0.25">
      <c r="A388" s="78" t="s">
        <v>44</v>
      </c>
      <c r="B388" s="78"/>
      <c r="C388" s="120"/>
      <c r="D388" s="65">
        <f>COUNTA(D384:D387)</f>
        <v>1</v>
      </c>
      <c r="E388" s="65">
        <f>COUNTA(E384:E387)</f>
        <v>1</v>
      </c>
      <c r="F388" s="93">
        <f t="shared" si="180"/>
        <v>2</v>
      </c>
      <c r="G388" s="65">
        <f>COUNTA(G384:G387)</f>
        <v>0</v>
      </c>
      <c r="H388" s="65">
        <f>COUNTA(H384:H387)</f>
        <v>0</v>
      </c>
      <c r="I388" s="65">
        <f t="shared" ref="I388:P388" si="196">COUNTA(I384:I387)</f>
        <v>0</v>
      </c>
      <c r="J388" s="65">
        <f t="shared" si="196"/>
        <v>2</v>
      </c>
      <c r="K388" s="65">
        <f t="shared" si="196"/>
        <v>0</v>
      </c>
      <c r="L388" s="65">
        <f t="shared" si="196"/>
        <v>0</v>
      </c>
      <c r="M388" s="65">
        <f t="shared" si="196"/>
        <v>0</v>
      </c>
      <c r="N388" s="65">
        <f t="shared" si="196"/>
        <v>0</v>
      </c>
      <c r="O388" s="65">
        <f t="shared" si="196"/>
        <v>0</v>
      </c>
      <c r="P388" s="65">
        <f t="shared" si="196"/>
        <v>0</v>
      </c>
      <c r="Q388" s="71">
        <f t="shared" si="182"/>
        <v>2</v>
      </c>
      <c r="R388" s="65">
        <f>COUNTA(R384:R387)</f>
        <v>0</v>
      </c>
      <c r="S388" s="65">
        <f t="shared" ref="S388:AH388" si="197">COUNTA(S384:S387)</f>
        <v>0</v>
      </c>
      <c r="T388" s="65">
        <f t="shared" si="197"/>
        <v>0</v>
      </c>
      <c r="U388" s="65">
        <f t="shared" si="197"/>
        <v>0</v>
      </c>
      <c r="V388" s="65">
        <f t="shared" si="197"/>
        <v>0</v>
      </c>
      <c r="W388" s="65">
        <f t="shared" si="197"/>
        <v>0</v>
      </c>
      <c r="X388" s="65">
        <f t="shared" si="197"/>
        <v>0</v>
      </c>
      <c r="Y388" s="65">
        <f t="shared" si="197"/>
        <v>0</v>
      </c>
      <c r="Z388" s="65">
        <f t="shared" si="197"/>
        <v>0</v>
      </c>
      <c r="AA388" s="65">
        <f t="shared" si="197"/>
        <v>0</v>
      </c>
      <c r="AB388" s="65">
        <f t="shared" si="197"/>
        <v>0</v>
      </c>
      <c r="AC388" s="65">
        <f t="shared" si="197"/>
        <v>0</v>
      </c>
      <c r="AD388" s="65">
        <f t="shared" si="197"/>
        <v>0</v>
      </c>
      <c r="AE388" s="65">
        <f t="shared" si="197"/>
        <v>0</v>
      </c>
      <c r="AF388" s="65">
        <f t="shared" si="197"/>
        <v>0</v>
      </c>
      <c r="AG388" s="65">
        <f t="shared" si="197"/>
        <v>0</v>
      </c>
      <c r="AH388" s="65">
        <f t="shared" si="197"/>
        <v>0</v>
      </c>
      <c r="AI388" s="67"/>
      <c r="AK388" s="183"/>
      <c r="AM388" s="78"/>
      <c r="AN388" s="78"/>
    </row>
    <row r="389" spans="1:43" x14ac:dyDescent="0.25">
      <c r="A389" s="78"/>
      <c r="B389" s="78"/>
      <c r="C389" s="78"/>
      <c r="D389" s="67"/>
      <c r="E389" s="67"/>
      <c r="F389" s="93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67"/>
      <c r="AM389" s="78"/>
      <c r="AN389" s="78"/>
    </row>
    <row r="390" spans="1:43" x14ac:dyDescent="0.25">
      <c r="A390" s="78"/>
      <c r="B390" s="78"/>
      <c r="C390" s="78"/>
      <c r="F390" s="93"/>
      <c r="G390" s="65"/>
      <c r="AM390" s="78"/>
      <c r="AN390" s="78"/>
    </row>
    <row r="391" spans="1:43" ht="15" customHeight="1" x14ac:dyDescent="0.25">
      <c r="A391" s="95" t="s">
        <v>45</v>
      </c>
      <c r="B391" s="95"/>
      <c r="C391" s="100"/>
      <c r="D391" s="68">
        <f>COUNTA(D389:D390)</f>
        <v>0</v>
      </c>
      <c r="E391" s="68">
        <f t="shared" ref="E391:AH391" si="198">COUNTA(E389:E390)</f>
        <v>0</v>
      </c>
      <c r="F391" s="93">
        <f t="shared" si="180"/>
        <v>0</v>
      </c>
      <c r="G391" s="68">
        <f t="shared" ref="G391" si="199">COUNTA(G389:G390)</f>
        <v>0</v>
      </c>
      <c r="H391" s="68">
        <f t="shared" si="198"/>
        <v>0</v>
      </c>
      <c r="I391" s="68">
        <f t="shared" si="198"/>
        <v>0</v>
      </c>
      <c r="J391" s="68">
        <f t="shared" si="198"/>
        <v>0</v>
      </c>
      <c r="K391" s="68">
        <f t="shared" si="198"/>
        <v>0</v>
      </c>
      <c r="L391" s="68">
        <f t="shared" si="198"/>
        <v>0</v>
      </c>
      <c r="M391" s="68">
        <f t="shared" si="198"/>
        <v>0</v>
      </c>
      <c r="N391" s="68">
        <f t="shared" si="198"/>
        <v>0</v>
      </c>
      <c r="O391" s="68">
        <f t="shared" si="198"/>
        <v>0</v>
      </c>
      <c r="P391" s="68">
        <f t="shared" si="198"/>
        <v>0</v>
      </c>
      <c r="Q391" s="71">
        <f t="shared" si="182"/>
        <v>0</v>
      </c>
      <c r="R391" s="68">
        <f t="shared" si="198"/>
        <v>0</v>
      </c>
      <c r="S391" s="68">
        <f t="shared" si="198"/>
        <v>0</v>
      </c>
      <c r="T391" s="68">
        <f t="shared" si="198"/>
        <v>0</v>
      </c>
      <c r="U391" s="68">
        <f t="shared" si="198"/>
        <v>0</v>
      </c>
      <c r="V391" s="68">
        <f t="shared" si="198"/>
        <v>0</v>
      </c>
      <c r="W391" s="68">
        <f t="shared" si="198"/>
        <v>0</v>
      </c>
      <c r="X391" s="68">
        <f t="shared" si="198"/>
        <v>0</v>
      </c>
      <c r="Y391" s="68">
        <f t="shared" si="198"/>
        <v>0</v>
      </c>
      <c r="Z391" s="68">
        <f t="shared" si="198"/>
        <v>0</v>
      </c>
      <c r="AA391" s="68">
        <f t="shared" si="198"/>
        <v>0</v>
      </c>
      <c r="AB391" s="68">
        <f t="shared" si="198"/>
        <v>0</v>
      </c>
      <c r="AC391" s="68">
        <f t="shared" si="198"/>
        <v>0</v>
      </c>
      <c r="AD391" s="68">
        <f t="shared" si="198"/>
        <v>0</v>
      </c>
      <c r="AE391" s="68">
        <f t="shared" si="198"/>
        <v>0</v>
      </c>
      <c r="AF391" s="68">
        <f t="shared" si="198"/>
        <v>0</v>
      </c>
      <c r="AG391" s="68">
        <f t="shared" si="198"/>
        <v>0</v>
      </c>
      <c r="AH391" s="68">
        <f t="shared" si="198"/>
        <v>0</v>
      </c>
      <c r="AM391" s="95"/>
      <c r="AN391" s="95"/>
    </row>
    <row r="392" spans="1:43" ht="15" customHeight="1" x14ac:dyDescent="0.25">
      <c r="A392" s="91" t="s">
        <v>76</v>
      </c>
      <c r="B392" s="91" t="s">
        <v>92</v>
      </c>
      <c r="C392" s="121"/>
      <c r="D392" s="65">
        <f>D388+D391</f>
        <v>1</v>
      </c>
      <c r="E392" s="65">
        <f t="shared" ref="E392:AJ392" si="200">E388+E391</f>
        <v>1</v>
      </c>
      <c r="F392" s="93">
        <f t="shared" si="180"/>
        <v>2</v>
      </c>
      <c r="G392" s="65">
        <f t="shared" ref="G392" si="201">G388+G391</f>
        <v>0</v>
      </c>
      <c r="H392" s="65">
        <f t="shared" si="200"/>
        <v>0</v>
      </c>
      <c r="I392" s="65">
        <f t="shared" si="200"/>
        <v>0</v>
      </c>
      <c r="J392" s="65">
        <f t="shared" si="200"/>
        <v>2</v>
      </c>
      <c r="K392" s="65">
        <f t="shared" si="200"/>
        <v>0</v>
      </c>
      <c r="L392" s="65">
        <f t="shared" si="200"/>
        <v>0</v>
      </c>
      <c r="M392" s="65">
        <f t="shared" si="200"/>
        <v>0</v>
      </c>
      <c r="N392" s="65">
        <f t="shared" si="200"/>
        <v>0</v>
      </c>
      <c r="O392" s="65">
        <f t="shared" si="200"/>
        <v>0</v>
      </c>
      <c r="P392" s="65">
        <f t="shared" si="200"/>
        <v>0</v>
      </c>
      <c r="Q392" s="71">
        <f t="shared" si="182"/>
        <v>2</v>
      </c>
      <c r="R392" s="65">
        <f t="shared" si="200"/>
        <v>0</v>
      </c>
      <c r="S392" s="65">
        <f t="shared" si="200"/>
        <v>0</v>
      </c>
      <c r="T392" s="65">
        <f t="shared" si="200"/>
        <v>0</v>
      </c>
      <c r="U392" s="65">
        <f t="shared" si="200"/>
        <v>0</v>
      </c>
      <c r="V392" s="65">
        <f t="shared" si="200"/>
        <v>0</v>
      </c>
      <c r="W392" s="65">
        <f t="shared" si="200"/>
        <v>0</v>
      </c>
      <c r="X392" s="65">
        <f t="shared" si="200"/>
        <v>0</v>
      </c>
      <c r="Y392" s="65">
        <f t="shared" si="200"/>
        <v>0</v>
      </c>
      <c r="Z392" s="65">
        <f t="shared" si="200"/>
        <v>0</v>
      </c>
      <c r="AA392" s="65">
        <f t="shared" si="200"/>
        <v>0</v>
      </c>
      <c r="AB392" s="65">
        <f t="shared" si="200"/>
        <v>0</v>
      </c>
      <c r="AC392" s="65">
        <f t="shared" si="200"/>
        <v>0</v>
      </c>
      <c r="AD392" s="65">
        <f t="shared" si="200"/>
        <v>0</v>
      </c>
      <c r="AE392" s="65">
        <f t="shared" si="200"/>
        <v>0</v>
      </c>
      <c r="AF392" s="65">
        <f t="shared" si="200"/>
        <v>0</v>
      </c>
      <c r="AG392" s="65">
        <f t="shared" si="200"/>
        <v>0</v>
      </c>
      <c r="AH392" s="65">
        <f t="shared" si="200"/>
        <v>0</v>
      </c>
      <c r="AI392" s="65">
        <f t="shared" si="200"/>
        <v>0</v>
      </c>
      <c r="AJ392" s="65">
        <f t="shared" si="200"/>
        <v>0</v>
      </c>
      <c r="AM392" s="91"/>
      <c r="AN392" s="91"/>
    </row>
    <row r="393" spans="1:43" x14ac:dyDescent="0.25">
      <c r="A393" s="65"/>
      <c r="B393" s="65"/>
      <c r="C393" s="72"/>
      <c r="D393" s="65"/>
      <c r="E393" s="65"/>
      <c r="F393" s="93"/>
      <c r="G393" s="65"/>
      <c r="AM393" s="65"/>
      <c r="AN393" s="65"/>
    </row>
    <row r="394" spans="1:43" x14ac:dyDescent="0.25">
      <c r="A394" s="65"/>
      <c r="B394" s="65"/>
      <c r="C394" s="72"/>
      <c r="D394" s="65"/>
      <c r="E394" s="65"/>
      <c r="F394" s="93"/>
      <c r="G394" s="65"/>
      <c r="AM394" s="65"/>
      <c r="AN394" s="65"/>
    </row>
    <row r="395" spans="1:43" x14ac:dyDescent="0.25">
      <c r="A395" s="78" t="s">
        <v>44</v>
      </c>
      <c r="B395" s="78"/>
      <c r="C395" s="72"/>
      <c r="D395" s="65">
        <f>COUNTA(D393:D394)</f>
        <v>0</v>
      </c>
      <c r="E395" s="65">
        <f>COUNTA(E393:E394)</f>
        <v>0</v>
      </c>
      <c r="F395" s="93">
        <f t="shared" si="180"/>
        <v>0</v>
      </c>
      <c r="G395" s="65">
        <f t="shared" ref="G395:P395" si="202">COUNTA(G393:G394)</f>
        <v>0</v>
      </c>
      <c r="H395" s="65">
        <f t="shared" si="202"/>
        <v>0</v>
      </c>
      <c r="I395" s="65">
        <f t="shared" si="202"/>
        <v>0</v>
      </c>
      <c r="J395" s="65">
        <f t="shared" si="202"/>
        <v>0</v>
      </c>
      <c r="K395" s="65">
        <f t="shared" si="202"/>
        <v>0</v>
      </c>
      <c r="L395" s="65">
        <f t="shared" si="202"/>
        <v>0</v>
      </c>
      <c r="M395" s="65">
        <f t="shared" si="202"/>
        <v>0</v>
      </c>
      <c r="N395" s="65">
        <f t="shared" si="202"/>
        <v>0</v>
      </c>
      <c r="O395" s="65">
        <f t="shared" si="202"/>
        <v>0</v>
      </c>
      <c r="P395" s="65">
        <f t="shared" si="202"/>
        <v>0</v>
      </c>
      <c r="Q395" s="71">
        <f t="shared" si="182"/>
        <v>0</v>
      </c>
      <c r="R395" s="65">
        <f t="shared" ref="R395:AH395" si="203">COUNTA(R393:R394)</f>
        <v>0</v>
      </c>
      <c r="S395" s="65">
        <f t="shared" si="203"/>
        <v>0</v>
      </c>
      <c r="T395" s="65">
        <f t="shared" si="203"/>
        <v>0</v>
      </c>
      <c r="U395" s="65">
        <f t="shared" si="203"/>
        <v>0</v>
      </c>
      <c r="V395" s="65">
        <f t="shared" si="203"/>
        <v>0</v>
      </c>
      <c r="W395" s="65">
        <f t="shared" si="203"/>
        <v>0</v>
      </c>
      <c r="X395" s="65">
        <f t="shared" si="203"/>
        <v>0</v>
      </c>
      <c r="Y395" s="65">
        <f t="shared" si="203"/>
        <v>0</v>
      </c>
      <c r="Z395" s="65">
        <f t="shared" si="203"/>
        <v>0</v>
      </c>
      <c r="AA395" s="65">
        <f t="shared" si="203"/>
        <v>0</v>
      </c>
      <c r="AB395" s="65">
        <f t="shared" si="203"/>
        <v>0</v>
      </c>
      <c r="AC395" s="65">
        <f t="shared" si="203"/>
        <v>0</v>
      </c>
      <c r="AD395" s="65">
        <f t="shared" si="203"/>
        <v>0</v>
      </c>
      <c r="AE395" s="65">
        <f t="shared" si="203"/>
        <v>0</v>
      </c>
      <c r="AF395" s="65">
        <f t="shared" si="203"/>
        <v>0</v>
      </c>
      <c r="AG395" s="65">
        <f t="shared" si="203"/>
        <v>0</v>
      </c>
      <c r="AH395" s="65">
        <f t="shared" si="203"/>
        <v>0</v>
      </c>
      <c r="AM395" s="78" t="s">
        <v>44</v>
      </c>
      <c r="AN395" s="78"/>
    </row>
    <row r="396" spans="1:43" x14ac:dyDescent="0.25">
      <c r="A396" s="78"/>
      <c r="B396" s="78"/>
      <c r="C396" s="72"/>
      <c r="D396" s="65"/>
      <c r="E396" s="65"/>
      <c r="F396" s="93"/>
      <c r="G396" s="65"/>
      <c r="AM396" s="78"/>
      <c r="AN396" s="78"/>
    </row>
    <row r="397" spans="1:43" x14ac:dyDescent="0.25">
      <c r="A397" s="78"/>
      <c r="B397" s="78"/>
      <c r="C397" s="72"/>
      <c r="D397" s="65"/>
      <c r="E397" s="65"/>
      <c r="F397" s="93"/>
      <c r="G397" s="65"/>
      <c r="AM397" s="78"/>
      <c r="AN397" s="78"/>
    </row>
    <row r="398" spans="1:43" x14ac:dyDescent="0.25">
      <c r="A398" s="95" t="s">
        <v>45</v>
      </c>
      <c r="B398" s="95"/>
      <c r="C398" s="72"/>
      <c r="D398" s="65">
        <f>COUNTA(D396:D397)</f>
        <v>0</v>
      </c>
      <c r="E398" s="65">
        <f>COUNTA(E396:E397)</f>
        <v>0</v>
      </c>
      <c r="F398" s="93">
        <f t="shared" si="180"/>
        <v>0</v>
      </c>
      <c r="G398" s="65">
        <f t="shared" ref="G398" si="204">COUNTA(G396:G397)</f>
        <v>0</v>
      </c>
      <c r="H398" s="65">
        <f t="shared" ref="H398:O398" si="205">COUNTA(H396:H397)</f>
        <v>0</v>
      </c>
      <c r="I398" s="65">
        <f t="shared" si="205"/>
        <v>0</v>
      </c>
      <c r="J398" s="65">
        <f t="shared" si="205"/>
        <v>0</v>
      </c>
      <c r="K398" s="65">
        <f t="shared" si="205"/>
        <v>0</v>
      </c>
      <c r="L398" s="65">
        <f t="shared" si="205"/>
        <v>0</v>
      </c>
      <c r="M398" s="65">
        <f t="shared" si="205"/>
        <v>0</v>
      </c>
      <c r="N398" s="65">
        <f t="shared" si="205"/>
        <v>0</v>
      </c>
      <c r="O398" s="65">
        <f t="shared" si="205"/>
        <v>0</v>
      </c>
      <c r="P398" s="65">
        <f>COUNTA(P396:P397)</f>
        <v>0</v>
      </c>
      <c r="Q398" s="71">
        <f t="shared" si="182"/>
        <v>0</v>
      </c>
      <c r="R398" s="65">
        <f>COUNTA(R396:R397)</f>
        <v>0</v>
      </c>
      <c r="S398" s="65">
        <f t="shared" ref="S398:AH398" si="206">COUNTA(S396:S397)</f>
        <v>0</v>
      </c>
      <c r="T398" s="65">
        <f t="shared" si="206"/>
        <v>0</v>
      </c>
      <c r="U398" s="65">
        <f t="shared" si="206"/>
        <v>0</v>
      </c>
      <c r="V398" s="65">
        <f t="shared" si="206"/>
        <v>0</v>
      </c>
      <c r="W398" s="65">
        <f t="shared" si="206"/>
        <v>0</v>
      </c>
      <c r="X398" s="65">
        <f t="shared" si="206"/>
        <v>0</v>
      </c>
      <c r="Y398" s="65">
        <f t="shared" si="206"/>
        <v>0</v>
      </c>
      <c r="Z398" s="65">
        <f t="shared" si="206"/>
        <v>0</v>
      </c>
      <c r="AA398" s="65">
        <f t="shared" si="206"/>
        <v>0</v>
      </c>
      <c r="AB398" s="65">
        <f t="shared" si="206"/>
        <v>0</v>
      </c>
      <c r="AC398" s="65">
        <f t="shared" si="206"/>
        <v>0</v>
      </c>
      <c r="AD398" s="65">
        <f t="shared" si="206"/>
        <v>0</v>
      </c>
      <c r="AE398" s="65">
        <f t="shared" si="206"/>
        <v>0</v>
      </c>
      <c r="AF398" s="65">
        <f t="shared" si="206"/>
        <v>0</v>
      </c>
      <c r="AG398" s="65">
        <f t="shared" si="206"/>
        <v>0</v>
      </c>
      <c r="AH398" s="65">
        <f t="shared" si="206"/>
        <v>0</v>
      </c>
      <c r="AM398" s="95" t="s">
        <v>45</v>
      </c>
      <c r="AN398" s="95"/>
    </row>
    <row r="399" spans="1:43" x14ac:dyDescent="0.25">
      <c r="A399" s="91" t="s">
        <v>76</v>
      </c>
      <c r="B399" s="91" t="s">
        <v>376</v>
      </c>
      <c r="C399" s="72"/>
      <c r="D399" s="65">
        <f>D395+D398</f>
        <v>0</v>
      </c>
      <c r="E399" s="65">
        <f t="shared" ref="E399:AJ399" si="207">E395+E398</f>
        <v>0</v>
      </c>
      <c r="F399" s="93">
        <f t="shared" si="180"/>
        <v>0</v>
      </c>
      <c r="G399" s="65">
        <f t="shared" ref="G399" si="208">G395+G398</f>
        <v>0</v>
      </c>
      <c r="H399" s="65">
        <f t="shared" si="207"/>
        <v>0</v>
      </c>
      <c r="I399" s="65">
        <f t="shared" si="207"/>
        <v>0</v>
      </c>
      <c r="J399" s="65">
        <f t="shared" si="207"/>
        <v>0</v>
      </c>
      <c r="K399" s="65">
        <f t="shared" si="207"/>
        <v>0</v>
      </c>
      <c r="L399" s="65">
        <f t="shared" si="207"/>
        <v>0</v>
      </c>
      <c r="M399" s="65">
        <f t="shared" si="207"/>
        <v>0</v>
      </c>
      <c r="N399" s="65">
        <f t="shared" si="207"/>
        <v>0</v>
      </c>
      <c r="O399" s="65">
        <f t="shared" si="207"/>
        <v>0</v>
      </c>
      <c r="P399" s="65">
        <f t="shared" si="207"/>
        <v>0</v>
      </c>
      <c r="Q399" s="71">
        <f t="shared" si="182"/>
        <v>0</v>
      </c>
      <c r="R399" s="65">
        <f t="shared" si="207"/>
        <v>0</v>
      </c>
      <c r="S399" s="65">
        <f t="shared" si="207"/>
        <v>0</v>
      </c>
      <c r="T399" s="65">
        <f t="shared" si="207"/>
        <v>0</v>
      </c>
      <c r="U399" s="65">
        <f t="shared" si="207"/>
        <v>0</v>
      </c>
      <c r="V399" s="65">
        <f t="shared" si="207"/>
        <v>0</v>
      </c>
      <c r="W399" s="65">
        <f t="shared" si="207"/>
        <v>0</v>
      </c>
      <c r="X399" s="65">
        <f t="shared" si="207"/>
        <v>0</v>
      </c>
      <c r="Y399" s="65">
        <f t="shared" si="207"/>
        <v>0</v>
      </c>
      <c r="Z399" s="65">
        <f t="shared" si="207"/>
        <v>0</v>
      </c>
      <c r="AA399" s="65">
        <f t="shared" si="207"/>
        <v>0</v>
      </c>
      <c r="AB399" s="65">
        <f t="shared" si="207"/>
        <v>0</v>
      </c>
      <c r="AC399" s="65">
        <f t="shared" si="207"/>
        <v>0</v>
      </c>
      <c r="AD399" s="65">
        <f t="shared" si="207"/>
        <v>0</v>
      </c>
      <c r="AE399" s="65">
        <f t="shared" si="207"/>
        <v>0</v>
      </c>
      <c r="AF399" s="65">
        <f t="shared" si="207"/>
        <v>0</v>
      </c>
      <c r="AG399" s="65">
        <f t="shared" si="207"/>
        <v>0</v>
      </c>
      <c r="AH399" s="65">
        <f t="shared" si="207"/>
        <v>0</v>
      </c>
      <c r="AI399" s="65">
        <f t="shared" si="207"/>
        <v>0</v>
      </c>
      <c r="AJ399" s="65">
        <f t="shared" si="207"/>
        <v>0</v>
      </c>
      <c r="AM399" s="91" t="s">
        <v>76</v>
      </c>
      <c r="AN399" s="91" t="s">
        <v>98</v>
      </c>
    </row>
    <row r="400" spans="1:43" hidden="1" x14ac:dyDescent="0.25">
      <c r="A400" s="65"/>
      <c r="B400" s="65"/>
      <c r="C400" s="72"/>
      <c r="D400" s="65"/>
      <c r="E400" s="65"/>
      <c r="F400" s="93"/>
      <c r="G400" s="65"/>
      <c r="AM400" s="65"/>
      <c r="AN400" s="65"/>
    </row>
    <row r="401" spans="1:48" hidden="1" x14ac:dyDescent="0.25">
      <c r="A401" s="65"/>
      <c r="B401" s="65"/>
      <c r="C401" s="72"/>
      <c r="D401" s="65"/>
      <c r="E401" s="65"/>
      <c r="F401" s="93"/>
      <c r="G401" s="65"/>
      <c r="AM401" s="65"/>
      <c r="AN401" s="65"/>
    </row>
    <row r="402" spans="1:48" hidden="1" x14ac:dyDescent="0.25">
      <c r="A402" s="65"/>
      <c r="B402" s="65"/>
      <c r="C402" s="72"/>
      <c r="D402" s="65"/>
      <c r="E402" s="65"/>
      <c r="F402" s="93"/>
      <c r="G402" s="65"/>
      <c r="AM402" s="65"/>
      <c r="AN402" s="65"/>
    </row>
    <row r="403" spans="1:48" hidden="1" x14ac:dyDescent="0.25">
      <c r="A403" s="95" t="s">
        <v>47</v>
      </c>
      <c r="B403" s="95"/>
      <c r="C403" s="100"/>
      <c r="D403" s="92">
        <f>COUNTA(D400:D402)</f>
        <v>0</v>
      </c>
      <c r="E403" s="92">
        <f t="shared" ref="E403:AH403" si="209">COUNTA(E400:E402)</f>
        <v>0</v>
      </c>
      <c r="F403" s="93">
        <f t="shared" si="180"/>
        <v>0</v>
      </c>
      <c r="G403" s="92">
        <f t="shared" ref="G403" si="210">COUNTA(G400:G402)</f>
        <v>0</v>
      </c>
      <c r="H403" s="92">
        <f t="shared" si="209"/>
        <v>0</v>
      </c>
      <c r="I403" s="92">
        <f t="shared" si="209"/>
        <v>0</v>
      </c>
      <c r="J403" s="92">
        <f t="shared" si="209"/>
        <v>0</v>
      </c>
      <c r="K403" s="92">
        <f t="shared" si="209"/>
        <v>0</v>
      </c>
      <c r="L403" s="92">
        <f t="shared" si="209"/>
        <v>0</v>
      </c>
      <c r="M403" s="92">
        <f t="shared" si="209"/>
        <v>0</v>
      </c>
      <c r="N403" s="92">
        <f t="shared" si="209"/>
        <v>0</v>
      </c>
      <c r="O403" s="92">
        <f t="shared" si="209"/>
        <v>0</v>
      </c>
      <c r="P403" s="92">
        <f t="shared" si="209"/>
        <v>0</v>
      </c>
      <c r="Q403" s="71">
        <f t="shared" si="182"/>
        <v>0</v>
      </c>
      <c r="R403" s="92">
        <f t="shared" si="209"/>
        <v>0</v>
      </c>
      <c r="S403" s="92">
        <f t="shared" si="209"/>
        <v>0</v>
      </c>
      <c r="T403" s="92">
        <f t="shared" si="209"/>
        <v>0</v>
      </c>
      <c r="U403" s="92">
        <f t="shared" si="209"/>
        <v>0</v>
      </c>
      <c r="V403" s="92">
        <f t="shared" si="209"/>
        <v>0</v>
      </c>
      <c r="W403" s="92">
        <f t="shared" si="209"/>
        <v>0</v>
      </c>
      <c r="X403" s="92">
        <f t="shared" si="209"/>
        <v>0</v>
      </c>
      <c r="Y403" s="92">
        <f t="shared" si="209"/>
        <v>0</v>
      </c>
      <c r="Z403" s="92">
        <f t="shared" si="209"/>
        <v>0</v>
      </c>
      <c r="AA403" s="92">
        <f t="shared" si="209"/>
        <v>0</v>
      </c>
      <c r="AB403" s="92">
        <f t="shared" si="209"/>
        <v>0</v>
      </c>
      <c r="AC403" s="92">
        <f t="shared" si="209"/>
        <v>0</v>
      </c>
      <c r="AD403" s="92">
        <f t="shared" si="209"/>
        <v>0</v>
      </c>
      <c r="AE403" s="92">
        <f t="shared" si="209"/>
        <v>0</v>
      </c>
      <c r="AF403" s="92">
        <f t="shared" si="209"/>
        <v>0</v>
      </c>
      <c r="AG403" s="92">
        <f t="shared" si="209"/>
        <v>0</v>
      </c>
      <c r="AH403" s="92">
        <f t="shared" si="209"/>
        <v>0</v>
      </c>
      <c r="AM403" s="95" t="s">
        <v>47</v>
      </c>
      <c r="AN403" s="95"/>
      <c r="AP403" s="95"/>
      <c r="AQ403" s="95"/>
      <c r="AR403" s="66"/>
    </row>
    <row r="404" spans="1:48" hidden="1" x14ac:dyDescent="0.25">
      <c r="A404" s="101"/>
      <c r="B404" s="101"/>
      <c r="C404" s="120"/>
      <c r="D404" s="65"/>
      <c r="E404" s="65"/>
      <c r="F404" s="93"/>
      <c r="G404" s="65"/>
      <c r="AK404" s="183"/>
      <c r="AM404" s="101"/>
      <c r="AN404" s="101"/>
      <c r="AO404" s="102"/>
      <c r="AP404" s="101"/>
      <c r="AQ404" s="101"/>
      <c r="AT404" s="87"/>
      <c r="AU404" s="87"/>
      <c r="AV404" s="87"/>
    </row>
    <row r="405" spans="1:48" hidden="1" x14ac:dyDescent="0.25">
      <c r="A405" s="65"/>
      <c r="B405" s="65"/>
      <c r="C405" s="72"/>
      <c r="D405" s="65"/>
      <c r="E405" s="65"/>
      <c r="F405" s="93"/>
      <c r="G405" s="65"/>
      <c r="AM405" s="65"/>
      <c r="AN405" s="65"/>
    </row>
    <row r="406" spans="1:48" hidden="1" x14ac:dyDescent="0.25">
      <c r="A406" s="95" t="s">
        <v>45</v>
      </c>
      <c r="B406" s="95"/>
      <c r="C406" s="72"/>
      <c r="D406" s="65">
        <f>COUNTA(D404:D405)</f>
        <v>0</v>
      </c>
      <c r="E406" s="65">
        <f>COUNTA(E404:E405)</f>
        <v>0</v>
      </c>
      <c r="F406" s="93">
        <f t="shared" si="180"/>
        <v>0</v>
      </c>
      <c r="G406" s="65">
        <f t="shared" ref="G406" si="211">COUNTA(G404:G405)</f>
        <v>0</v>
      </c>
      <c r="H406" s="65">
        <f t="shared" ref="H406:O406" si="212">COUNTA(H404:H405)</f>
        <v>0</v>
      </c>
      <c r="I406" s="65">
        <f t="shared" si="212"/>
        <v>0</v>
      </c>
      <c r="J406" s="65">
        <f t="shared" si="212"/>
        <v>0</v>
      </c>
      <c r="K406" s="65">
        <f t="shared" si="212"/>
        <v>0</v>
      </c>
      <c r="L406" s="65">
        <f t="shared" si="212"/>
        <v>0</v>
      </c>
      <c r="M406" s="65">
        <f t="shared" si="212"/>
        <v>0</v>
      </c>
      <c r="N406" s="65">
        <f t="shared" si="212"/>
        <v>0</v>
      </c>
      <c r="O406" s="65">
        <f t="shared" si="212"/>
        <v>0</v>
      </c>
      <c r="P406" s="65">
        <f>COUNTA(P404:P405)</f>
        <v>0</v>
      </c>
      <c r="Q406" s="71">
        <f t="shared" si="182"/>
        <v>0</v>
      </c>
      <c r="R406" s="65">
        <f t="shared" ref="R406:AF406" si="213">COUNTA(R404:R405)</f>
        <v>0</v>
      </c>
      <c r="S406" s="65">
        <f t="shared" si="213"/>
        <v>0</v>
      </c>
      <c r="T406" s="65">
        <f t="shared" si="213"/>
        <v>0</v>
      </c>
      <c r="U406" s="65">
        <f t="shared" si="213"/>
        <v>0</v>
      </c>
      <c r="V406" s="65">
        <f t="shared" si="213"/>
        <v>0</v>
      </c>
      <c r="W406" s="65">
        <f t="shared" si="213"/>
        <v>0</v>
      </c>
      <c r="X406" s="65">
        <f t="shared" si="213"/>
        <v>0</v>
      </c>
      <c r="Y406" s="65">
        <f t="shared" si="213"/>
        <v>0</v>
      </c>
      <c r="Z406" s="65">
        <f t="shared" si="213"/>
        <v>0</v>
      </c>
      <c r="AA406" s="65">
        <f t="shared" si="213"/>
        <v>0</v>
      </c>
      <c r="AB406" s="65">
        <f t="shared" si="213"/>
        <v>0</v>
      </c>
      <c r="AC406" s="65">
        <f t="shared" si="213"/>
        <v>0</v>
      </c>
      <c r="AD406" s="65">
        <f t="shared" si="213"/>
        <v>0</v>
      </c>
      <c r="AE406" s="65">
        <f t="shared" si="213"/>
        <v>0</v>
      </c>
      <c r="AF406" s="65">
        <f t="shared" si="213"/>
        <v>0</v>
      </c>
      <c r="AG406" s="65">
        <f>COUNTA(AG404:AG405)</f>
        <v>0</v>
      </c>
      <c r="AH406" s="65">
        <f>COUNTA(AH404:AH405)</f>
        <v>0</v>
      </c>
      <c r="AM406" s="95" t="s">
        <v>45</v>
      </c>
      <c r="AN406" s="95"/>
    </row>
    <row r="407" spans="1:48" hidden="1" x14ac:dyDescent="0.25">
      <c r="A407" s="91" t="s">
        <v>76</v>
      </c>
      <c r="B407" s="91" t="s">
        <v>131</v>
      </c>
      <c r="C407" s="72"/>
      <c r="D407" s="65">
        <f>D403+D406</f>
        <v>0</v>
      </c>
      <c r="E407" s="65">
        <f t="shared" ref="E407:AH407" si="214">E403+E406</f>
        <v>0</v>
      </c>
      <c r="F407" s="93">
        <f t="shared" si="180"/>
        <v>0</v>
      </c>
      <c r="G407" s="65">
        <f t="shared" ref="G407" si="215">G403+G406</f>
        <v>0</v>
      </c>
      <c r="H407" s="65">
        <f t="shared" si="214"/>
        <v>0</v>
      </c>
      <c r="I407" s="65">
        <f t="shared" si="214"/>
        <v>0</v>
      </c>
      <c r="J407" s="65">
        <f t="shared" si="214"/>
        <v>0</v>
      </c>
      <c r="K407" s="65">
        <f t="shared" si="214"/>
        <v>0</v>
      </c>
      <c r="L407" s="65">
        <f t="shared" si="214"/>
        <v>0</v>
      </c>
      <c r="M407" s="65">
        <f t="shared" si="214"/>
        <v>0</v>
      </c>
      <c r="N407" s="65">
        <f t="shared" si="214"/>
        <v>0</v>
      </c>
      <c r="O407" s="65">
        <f t="shared" si="214"/>
        <v>0</v>
      </c>
      <c r="P407" s="65">
        <f t="shared" si="214"/>
        <v>0</v>
      </c>
      <c r="Q407" s="71">
        <f t="shared" si="182"/>
        <v>0</v>
      </c>
      <c r="R407" s="65">
        <f t="shared" si="214"/>
        <v>0</v>
      </c>
      <c r="S407" s="65">
        <f t="shared" si="214"/>
        <v>0</v>
      </c>
      <c r="T407" s="65">
        <f t="shared" si="214"/>
        <v>0</v>
      </c>
      <c r="U407" s="65">
        <f t="shared" si="214"/>
        <v>0</v>
      </c>
      <c r="V407" s="65">
        <f t="shared" si="214"/>
        <v>0</v>
      </c>
      <c r="W407" s="65">
        <f t="shared" si="214"/>
        <v>0</v>
      </c>
      <c r="X407" s="65">
        <f t="shared" si="214"/>
        <v>0</v>
      </c>
      <c r="Y407" s="65">
        <f t="shared" si="214"/>
        <v>0</v>
      </c>
      <c r="Z407" s="65">
        <f t="shared" si="214"/>
        <v>0</v>
      </c>
      <c r="AA407" s="65">
        <f t="shared" si="214"/>
        <v>0</v>
      </c>
      <c r="AB407" s="65">
        <f t="shared" si="214"/>
        <v>0</v>
      </c>
      <c r="AC407" s="65">
        <f t="shared" si="214"/>
        <v>0</v>
      </c>
      <c r="AD407" s="65">
        <f t="shared" si="214"/>
        <v>0</v>
      </c>
      <c r="AE407" s="65">
        <f t="shared" si="214"/>
        <v>0</v>
      </c>
      <c r="AF407" s="65">
        <f t="shared" si="214"/>
        <v>0</v>
      </c>
      <c r="AG407" s="65">
        <f t="shared" si="214"/>
        <v>0</v>
      </c>
      <c r="AH407" s="65">
        <f t="shared" si="214"/>
        <v>0</v>
      </c>
      <c r="AM407" s="91" t="s">
        <v>76</v>
      </c>
      <c r="AN407" s="91" t="s">
        <v>99</v>
      </c>
    </row>
    <row r="408" spans="1:48" hidden="1" x14ac:dyDescent="0.25">
      <c r="A408" s="65"/>
      <c r="B408" s="65"/>
      <c r="C408" s="72"/>
      <c r="D408" s="65"/>
      <c r="E408" s="65"/>
      <c r="F408" s="93"/>
      <c r="G408" s="65"/>
      <c r="AM408" s="65"/>
      <c r="AN408" s="65"/>
    </row>
    <row r="409" spans="1:48" hidden="1" x14ac:dyDescent="0.25">
      <c r="A409" s="65"/>
      <c r="B409" s="65"/>
      <c r="C409" s="72"/>
      <c r="D409" s="65"/>
      <c r="E409" s="65"/>
      <c r="F409" s="93"/>
      <c r="G409" s="65"/>
      <c r="AM409" s="65"/>
      <c r="AN409" s="65"/>
    </row>
    <row r="410" spans="1:48" hidden="1" x14ac:dyDescent="0.25">
      <c r="A410" s="65"/>
      <c r="B410" s="65"/>
      <c r="C410" s="72"/>
      <c r="D410" s="65"/>
      <c r="E410" s="65"/>
      <c r="F410" s="93"/>
      <c r="G410" s="65"/>
      <c r="AM410" s="65"/>
      <c r="AN410" s="65"/>
    </row>
    <row r="411" spans="1:48" hidden="1" x14ac:dyDescent="0.25">
      <c r="A411" s="95" t="s">
        <v>44</v>
      </c>
      <c r="B411" s="65"/>
      <c r="C411" s="72"/>
      <c r="D411" s="65">
        <f>COUNTA(D408:D410)</f>
        <v>0</v>
      </c>
      <c r="E411" s="65">
        <f t="shared" ref="E411:AH411" si="216">COUNTA(E408:E410)</f>
        <v>0</v>
      </c>
      <c r="F411" s="93">
        <f t="shared" si="180"/>
        <v>0</v>
      </c>
      <c r="G411" s="65">
        <f>COUNTA(G408:G410)</f>
        <v>0</v>
      </c>
      <c r="H411" s="65">
        <f>COUNTA(H408:H410)</f>
        <v>0</v>
      </c>
      <c r="I411" s="65">
        <f t="shared" si="216"/>
        <v>0</v>
      </c>
      <c r="J411" s="65">
        <f t="shared" si="216"/>
        <v>0</v>
      </c>
      <c r="K411" s="65">
        <f t="shared" si="216"/>
        <v>0</v>
      </c>
      <c r="L411" s="65">
        <f t="shared" si="216"/>
        <v>0</v>
      </c>
      <c r="M411" s="65">
        <f t="shared" si="216"/>
        <v>0</v>
      </c>
      <c r="N411" s="65">
        <f t="shared" si="216"/>
        <v>0</v>
      </c>
      <c r="O411" s="65">
        <f t="shared" si="216"/>
        <v>0</v>
      </c>
      <c r="P411" s="65">
        <f t="shared" si="216"/>
        <v>0</v>
      </c>
      <c r="Q411" s="71">
        <f t="shared" si="182"/>
        <v>0</v>
      </c>
      <c r="R411" s="65">
        <f t="shared" si="216"/>
        <v>0</v>
      </c>
      <c r="S411" s="65">
        <f t="shared" si="216"/>
        <v>0</v>
      </c>
      <c r="T411" s="65">
        <f t="shared" si="216"/>
        <v>0</v>
      </c>
      <c r="U411" s="65">
        <f t="shared" si="216"/>
        <v>0</v>
      </c>
      <c r="V411" s="65">
        <f t="shared" si="216"/>
        <v>0</v>
      </c>
      <c r="W411" s="65">
        <f t="shared" si="216"/>
        <v>0</v>
      </c>
      <c r="X411" s="65">
        <f t="shared" si="216"/>
        <v>0</v>
      </c>
      <c r="Y411" s="65">
        <f t="shared" si="216"/>
        <v>0</v>
      </c>
      <c r="Z411" s="65">
        <f t="shared" si="216"/>
        <v>0</v>
      </c>
      <c r="AA411" s="65">
        <f t="shared" si="216"/>
        <v>0</v>
      </c>
      <c r="AB411" s="65">
        <f t="shared" si="216"/>
        <v>0</v>
      </c>
      <c r="AC411" s="65">
        <f t="shared" si="216"/>
        <v>0</v>
      </c>
      <c r="AD411" s="65">
        <f t="shared" si="216"/>
        <v>0</v>
      </c>
      <c r="AE411" s="65">
        <f t="shared" si="216"/>
        <v>0</v>
      </c>
      <c r="AF411" s="65">
        <f t="shared" si="216"/>
        <v>0</v>
      </c>
      <c r="AG411" s="65">
        <f t="shared" si="216"/>
        <v>0</v>
      </c>
      <c r="AH411" s="65">
        <f t="shared" si="216"/>
        <v>0</v>
      </c>
      <c r="AM411" s="95" t="s">
        <v>44</v>
      </c>
      <c r="AN411" s="65"/>
    </row>
    <row r="412" spans="1:48" hidden="1" x14ac:dyDescent="0.25">
      <c r="A412" s="65"/>
      <c r="B412" s="65"/>
      <c r="C412" s="72"/>
      <c r="D412" s="65"/>
      <c r="E412" s="65"/>
      <c r="F412" s="93"/>
      <c r="G412" s="65"/>
      <c r="AM412" s="65"/>
      <c r="AN412" s="65"/>
    </row>
    <row r="413" spans="1:48" hidden="1" x14ac:dyDescent="0.25">
      <c r="A413" s="65"/>
      <c r="B413" s="65"/>
      <c r="C413" s="72"/>
      <c r="D413" s="65"/>
      <c r="E413" s="65"/>
      <c r="F413" s="93"/>
      <c r="G413" s="65"/>
      <c r="AM413" s="65"/>
      <c r="AN413" s="65"/>
    </row>
    <row r="414" spans="1:48" hidden="1" x14ac:dyDescent="0.25">
      <c r="A414" s="95" t="s">
        <v>45</v>
      </c>
      <c r="B414" s="95"/>
      <c r="C414" s="100"/>
      <c r="D414" s="68">
        <f>COUNTA(D412:D413)</f>
        <v>0</v>
      </c>
      <c r="E414" s="68">
        <f t="shared" ref="E414:AJ414" si="217">COUNTA(E412:E413)</f>
        <v>0</v>
      </c>
      <c r="F414" s="93">
        <f t="shared" si="180"/>
        <v>0</v>
      </c>
      <c r="G414" s="68">
        <f t="shared" ref="G414" si="218">COUNTA(G412:G413)</f>
        <v>0</v>
      </c>
      <c r="H414" s="68">
        <f t="shared" si="217"/>
        <v>0</v>
      </c>
      <c r="I414" s="68">
        <f t="shared" si="217"/>
        <v>0</v>
      </c>
      <c r="J414" s="68">
        <f t="shared" si="217"/>
        <v>0</v>
      </c>
      <c r="K414" s="68">
        <f t="shared" si="217"/>
        <v>0</v>
      </c>
      <c r="L414" s="68">
        <f t="shared" si="217"/>
        <v>0</v>
      </c>
      <c r="M414" s="68">
        <f t="shared" si="217"/>
        <v>0</v>
      </c>
      <c r="N414" s="68">
        <f t="shared" si="217"/>
        <v>0</v>
      </c>
      <c r="O414" s="68">
        <f t="shared" si="217"/>
        <v>0</v>
      </c>
      <c r="P414" s="68">
        <f t="shared" si="217"/>
        <v>0</v>
      </c>
      <c r="Q414" s="71">
        <f t="shared" si="182"/>
        <v>0</v>
      </c>
      <c r="R414" s="68">
        <f t="shared" si="217"/>
        <v>0</v>
      </c>
      <c r="S414" s="68">
        <f t="shared" si="217"/>
        <v>0</v>
      </c>
      <c r="T414" s="68">
        <f t="shared" si="217"/>
        <v>0</v>
      </c>
      <c r="U414" s="68">
        <f t="shared" si="217"/>
        <v>0</v>
      </c>
      <c r="V414" s="68">
        <f t="shared" si="217"/>
        <v>0</v>
      </c>
      <c r="W414" s="68">
        <f t="shared" si="217"/>
        <v>0</v>
      </c>
      <c r="X414" s="68">
        <f t="shared" si="217"/>
        <v>0</v>
      </c>
      <c r="Y414" s="68">
        <f t="shared" si="217"/>
        <v>0</v>
      </c>
      <c r="Z414" s="68">
        <f t="shared" si="217"/>
        <v>0</v>
      </c>
      <c r="AA414" s="68">
        <f t="shared" si="217"/>
        <v>0</v>
      </c>
      <c r="AB414" s="68">
        <f t="shared" si="217"/>
        <v>0</v>
      </c>
      <c r="AC414" s="68">
        <f t="shared" si="217"/>
        <v>0</v>
      </c>
      <c r="AD414" s="68">
        <f t="shared" si="217"/>
        <v>0</v>
      </c>
      <c r="AE414" s="68">
        <f t="shared" si="217"/>
        <v>0</v>
      </c>
      <c r="AF414" s="68">
        <f t="shared" si="217"/>
        <v>0</v>
      </c>
      <c r="AG414" s="68">
        <f t="shared" si="217"/>
        <v>0</v>
      </c>
      <c r="AH414" s="68">
        <f t="shared" si="217"/>
        <v>0</v>
      </c>
      <c r="AI414" s="68">
        <f t="shared" si="217"/>
        <v>0</v>
      </c>
      <c r="AJ414" s="68">
        <f t="shared" si="217"/>
        <v>0</v>
      </c>
      <c r="AM414" s="95" t="s">
        <v>45</v>
      </c>
      <c r="AN414" s="95"/>
    </row>
    <row r="415" spans="1:48" hidden="1" x14ac:dyDescent="0.25">
      <c r="A415" s="91" t="s">
        <v>76</v>
      </c>
      <c r="B415" s="91" t="s">
        <v>131</v>
      </c>
      <c r="C415" s="121"/>
      <c r="D415" s="65">
        <f>D403+D414</f>
        <v>0</v>
      </c>
      <c r="E415" s="65">
        <f>E403+E414</f>
        <v>0</v>
      </c>
      <c r="F415" s="93">
        <f t="shared" si="180"/>
        <v>0</v>
      </c>
      <c r="G415" s="65">
        <f t="shared" ref="G415" si="219">G403+G414</f>
        <v>0</v>
      </c>
      <c r="H415" s="65">
        <f t="shared" ref="H415:P415" si="220">H403+H414</f>
        <v>0</v>
      </c>
      <c r="I415" s="65">
        <f t="shared" si="220"/>
        <v>0</v>
      </c>
      <c r="J415" s="65">
        <f t="shared" si="220"/>
        <v>0</v>
      </c>
      <c r="K415" s="65">
        <f t="shared" si="220"/>
        <v>0</v>
      </c>
      <c r="L415" s="65">
        <f t="shared" si="220"/>
        <v>0</v>
      </c>
      <c r="M415" s="65">
        <f t="shared" si="220"/>
        <v>0</v>
      </c>
      <c r="N415" s="65">
        <f t="shared" si="220"/>
        <v>0</v>
      </c>
      <c r="O415" s="65">
        <f t="shared" si="220"/>
        <v>0</v>
      </c>
      <c r="P415" s="65">
        <f t="shared" si="220"/>
        <v>0</v>
      </c>
      <c r="Q415" s="71">
        <f t="shared" si="182"/>
        <v>0</v>
      </c>
      <c r="R415" s="65">
        <f t="shared" ref="R415:AH415" si="221">R403+R414</f>
        <v>0</v>
      </c>
      <c r="S415" s="65">
        <f t="shared" si="221"/>
        <v>0</v>
      </c>
      <c r="T415" s="65">
        <f t="shared" si="221"/>
        <v>0</v>
      </c>
      <c r="U415" s="65">
        <f t="shared" si="221"/>
        <v>0</v>
      </c>
      <c r="V415" s="65">
        <f t="shared" si="221"/>
        <v>0</v>
      </c>
      <c r="W415" s="65">
        <f t="shared" si="221"/>
        <v>0</v>
      </c>
      <c r="X415" s="65">
        <f t="shared" si="221"/>
        <v>0</v>
      </c>
      <c r="Y415" s="65">
        <f t="shared" si="221"/>
        <v>0</v>
      </c>
      <c r="Z415" s="65">
        <f t="shared" si="221"/>
        <v>0</v>
      </c>
      <c r="AA415" s="65">
        <f t="shared" si="221"/>
        <v>0</v>
      </c>
      <c r="AB415" s="65">
        <f t="shared" si="221"/>
        <v>0</v>
      </c>
      <c r="AC415" s="65">
        <f t="shared" si="221"/>
        <v>0</v>
      </c>
      <c r="AD415" s="65">
        <f t="shared" si="221"/>
        <v>0</v>
      </c>
      <c r="AE415" s="65">
        <f t="shared" si="221"/>
        <v>0</v>
      </c>
      <c r="AF415" s="65">
        <f t="shared" si="221"/>
        <v>0</v>
      </c>
      <c r="AG415" s="65">
        <f t="shared" si="221"/>
        <v>0</v>
      </c>
      <c r="AH415" s="65">
        <f t="shared" si="221"/>
        <v>0</v>
      </c>
      <c r="AM415" s="91" t="s">
        <v>76</v>
      </c>
      <c r="AN415" s="91" t="s">
        <v>100</v>
      </c>
    </row>
    <row r="416" spans="1:48" ht="15" customHeight="1" x14ac:dyDescent="0.25">
      <c r="A416" s="91"/>
      <c r="B416" s="91"/>
      <c r="C416" s="121"/>
      <c r="D416" s="65"/>
      <c r="E416" s="65"/>
      <c r="G416" s="65"/>
      <c r="AM416" s="91"/>
      <c r="AN416" s="91"/>
    </row>
    <row r="417" spans="1:40" ht="15" customHeight="1" x14ac:dyDescent="0.25">
      <c r="A417" s="65"/>
      <c r="B417" s="65"/>
      <c r="C417" s="72"/>
      <c r="D417" s="65"/>
      <c r="E417" s="65"/>
      <c r="G417" s="65"/>
      <c r="AM417" s="65"/>
      <c r="AN417" s="65"/>
    </row>
    <row r="418" spans="1:40" ht="15" customHeight="1" x14ac:dyDescent="0.25">
      <c r="A418" s="65"/>
      <c r="B418" s="65"/>
      <c r="C418" s="86" t="s">
        <v>44</v>
      </c>
      <c r="D418" s="65">
        <f t="shared" ref="D418:AH418" si="222">D20+D28+D44+D52+D92+D143+D157+D165+D175+D187+D195+D220+D245+D301+D309+D345+D360+D379+D403+D5+D36+D68+D368+D388+D395+D411</f>
        <v>50</v>
      </c>
      <c r="E418" s="65">
        <f t="shared" si="222"/>
        <v>18</v>
      </c>
      <c r="F418" s="65">
        <f t="shared" si="222"/>
        <v>68</v>
      </c>
      <c r="G418" s="65">
        <f t="shared" si="222"/>
        <v>10</v>
      </c>
      <c r="H418" s="65">
        <f t="shared" si="222"/>
        <v>0</v>
      </c>
      <c r="I418" s="65">
        <f t="shared" si="222"/>
        <v>2</v>
      </c>
      <c r="J418" s="65">
        <f t="shared" si="222"/>
        <v>8</v>
      </c>
      <c r="K418" s="65">
        <f t="shared" si="222"/>
        <v>1</v>
      </c>
      <c r="L418" s="65">
        <f t="shared" si="222"/>
        <v>4</v>
      </c>
      <c r="M418" s="65">
        <f t="shared" si="222"/>
        <v>0</v>
      </c>
      <c r="N418" s="65">
        <f t="shared" si="222"/>
        <v>0</v>
      </c>
      <c r="O418" s="65">
        <f t="shared" si="222"/>
        <v>0</v>
      </c>
      <c r="P418" s="65">
        <f t="shared" si="222"/>
        <v>0</v>
      </c>
      <c r="Q418" s="65">
        <f t="shared" si="222"/>
        <v>15</v>
      </c>
      <c r="R418" s="65">
        <f t="shared" si="222"/>
        <v>1</v>
      </c>
      <c r="S418" s="65">
        <f t="shared" si="222"/>
        <v>14</v>
      </c>
      <c r="T418" s="65">
        <f t="shared" si="222"/>
        <v>5</v>
      </c>
      <c r="U418" s="65">
        <f t="shared" si="222"/>
        <v>0</v>
      </c>
      <c r="V418" s="65">
        <f t="shared" si="222"/>
        <v>0</v>
      </c>
      <c r="W418" s="65">
        <f t="shared" si="222"/>
        <v>0</v>
      </c>
      <c r="X418" s="65">
        <f t="shared" si="222"/>
        <v>2</v>
      </c>
      <c r="Y418" s="65">
        <f t="shared" si="222"/>
        <v>2</v>
      </c>
      <c r="Z418" s="65">
        <f t="shared" si="222"/>
        <v>3</v>
      </c>
      <c r="AA418" s="65">
        <f t="shared" si="222"/>
        <v>0</v>
      </c>
      <c r="AB418" s="65">
        <f t="shared" si="222"/>
        <v>1</v>
      </c>
      <c r="AC418" s="65">
        <f t="shared" si="222"/>
        <v>5</v>
      </c>
      <c r="AD418" s="65">
        <f t="shared" si="222"/>
        <v>2</v>
      </c>
      <c r="AE418" s="65">
        <f t="shared" si="222"/>
        <v>1</v>
      </c>
      <c r="AF418" s="65">
        <f t="shared" si="222"/>
        <v>0</v>
      </c>
      <c r="AG418" s="65">
        <f t="shared" si="222"/>
        <v>17</v>
      </c>
      <c r="AH418" s="65">
        <f t="shared" si="222"/>
        <v>0</v>
      </c>
      <c r="AI418" s="65">
        <f>SUM(Q418:AH418)</f>
        <v>68</v>
      </c>
      <c r="AM418" s="65"/>
      <c r="AN418" s="65"/>
    </row>
    <row r="419" spans="1:40" ht="15" customHeight="1" x14ac:dyDescent="0.25">
      <c r="A419" s="78"/>
      <c r="B419" s="78"/>
      <c r="C419" s="78" t="s">
        <v>45</v>
      </c>
      <c r="D419" s="66">
        <f t="shared" ref="D419:AG419" si="223">D23+D31+D47+D55+D137+D152+D160+D168+D178+D190+D198+D227+D296+D304+D312+D351+D363+D391+D414+D406+D398+D382+D371+D39+D8+D71</f>
        <v>32</v>
      </c>
      <c r="E419" s="66">
        <f t="shared" si="223"/>
        <v>19</v>
      </c>
      <c r="F419" s="66">
        <f t="shared" si="223"/>
        <v>51</v>
      </c>
      <c r="G419" s="66">
        <f t="shared" si="223"/>
        <v>5</v>
      </c>
      <c r="H419" s="66">
        <f t="shared" si="223"/>
        <v>0</v>
      </c>
      <c r="I419" s="66">
        <f t="shared" si="223"/>
        <v>3</v>
      </c>
      <c r="J419" s="66">
        <f t="shared" si="223"/>
        <v>11</v>
      </c>
      <c r="K419" s="66">
        <f t="shared" si="223"/>
        <v>0</v>
      </c>
      <c r="L419" s="66">
        <f t="shared" si="223"/>
        <v>0</v>
      </c>
      <c r="M419" s="66">
        <f t="shared" si="223"/>
        <v>0</v>
      </c>
      <c r="N419" s="66">
        <f t="shared" si="223"/>
        <v>0</v>
      </c>
      <c r="O419" s="66">
        <f t="shared" si="223"/>
        <v>0</v>
      </c>
      <c r="P419" s="66">
        <f t="shared" si="223"/>
        <v>0</v>
      </c>
      <c r="Q419" s="66">
        <f t="shared" si="223"/>
        <v>14</v>
      </c>
      <c r="R419" s="66">
        <f t="shared" si="223"/>
        <v>0</v>
      </c>
      <c r="S419" s="66">
        <f t="shared" si="223"/>
        <v>3</v>
      </c>
      <c r="T419" s="66">
        <f t="shared" si="223"/>
        <v>10</v>
      </c>
      <c r="U419" s="66">
        <f t="shared" si="223"/>
        <v>5</v>
      </c>
      <c r="V419" s="66">
        <f t="shared" si="223"/>
        <v>0</v>
      </c>
      <c r="W419" s="66">
        <f t="shared" si="223"/>
        <v>0</v>
      </c>
      <c r="X419" s="66">
        <f t="shared" si="223"/>
        <v>3</v>
      </c>
      <c r="Y419" s="66">
        <f t="shared" si="223"/>
        <v>0</v>
      </c>
      <c r="Z419" s="66">
        <f t="shared" si="223"/>
        <v>0</v>
      </c>
      <c r="AA419" s="66">
        <f t="shared" si="223"/>
        <v>0</v>
      </c>
      <c r="AB419" s="66">
        <f t="shared" si="223"/>
        <v>0</v>
      </c>
      <c r="AC419" s="66">
        <f t="shared" si="223"/>
        <v>3</v>
      </c>
      <c r="AD419" s="66">
        <f t="shared" si="223"/>
        <v>4</v>
      </c>
      <c r="AE419" s="66">
        <f t="shared" si="223"/>
        <v>1</v>
      </c>
      <c r="AF419" s="66">
        <f t="shared" si="223"/>
        <v>0</v>
      </c>
      <c r="AG419" s="66">
        <f t="shared" si="223"/>
        <v>6</v>
      </c>
      <c r="AH419" s="65">
        <f>AH23+AH31+AH47+AH55+AH137+AH152+AH160+AH168+AH178+AH190+AH198+AH227+AH296+AH304+AH312+AH351+AH363+AH391+AH414</f>
        <v>2</v>
      </c>
      <c r="AI419" s="65">
        <f>SUM(Q419:AH419)</f>
        <v>51</v>
      </c>
      <c r="AM419" s="78"/>
      <c r="AN419" s="78"/>
    </row>
    <row r="420" spans="1:40" ht="15" customHeight="1" x14ac:dyDescent="0.25">
      <c r="A420" s="97"/>
      <c r="B420" s="112"/>
      <c r="C420" s="98" t="s">
        <v>49</v>
      </c>
      <c r="D420" s="66">
        <f>SUM(D418:D419)</f>
        <v>82</v>
      </c>
      <c r="E420" s="66">
        <f t="shared" ref="E420:AJ420" si="224">SUM(E418:E419)</f>
        <v>37</v>
      </c>
      <c r="F420" s="66">
        <f t="shared" si="224"/>
        <v>119</v>
      </c>
      <c r="G420" s="66">
        <f t="shared" ref="G420" si="225">SUM(G418:G419)</f>
        <v>15</v>
      </c>
      <c r="H420" s="66">
        <f t="shared" si="224"/>
        <v>0</v>
      </c>
      <c r="I420" s="66">
        <f t="shared" si="224"/>
        <v>5</v>
      </c>
      <c r="J420" s="66">
        <f t="shared" si="224"/>
        <v>19</v>
      </c>
      <c r="K420" s="66">
        <f t="shared" si="224"/>
        <v>1</v>
      </c>
      <c r="L420" s="66">
        <f t="shared" si="224"/>
        <v>4</v>
      </c>
      <c r="M420" s="66">
        <f t="shared" si="224"/>
        <v>0</v>
      </c>
      <c r="N420" s="66">
        <f t="shared" si="224"/>
        <v>0</v>
      </c>
      <c r="O420" s="66">
        <f t="shared" si="224"/>
        <v>0</v>
      </c>
      <c r="P420" s="66">
        <f t="shared" si="224"/>
        <v>0</v>
      </c>
      <c r="Q420" s="66">
        <f t="shared" si="224"/>
        <v>29</v>
      </c>
      <c r="R420" s="66">
        <f t="shared" si="224"/>
        <v>1</v>
      </c>
      <c r="S420" s="66">
        <f t="shared" si="224"/>
        <v>17</v>
      </c>
      <c r="T420" s="66">
        <f t="shared" si="224"/>
        <v>15</v>
      </c>
      <c r="U420" s="66">
        <f t="shared" si="224"/>
        <v>5</v>
      </c>
      <c r="V420" s="66">
        <f t="shared" si="224"/>
        <v>0</v>
      </c>
      <c r="W420" s="66">
        <f t="shared" si="224"/>
        <v>0</v>
      </c>
      <c r="X420" s="66">
        <f t="shared" si="224"/>
        <v>5</v>
      </c>
      <c r="Y420" s="66">
        <f t="shared" si="224"/>
        <v>2</v>
      </c>
      <c r="Z420" s="66">
        <f t="shared" si="224"/>
        <v>3</v>
      </c>
      <c r="AA420" s="66">
        <f t="shared" si="224"/>
        <v>0</v>
      </c>
      <c r="AB420" s="66">
        <f t="shared" si="224"/>
        <v>1</v>
      </c>
      <c r="AC420" s="66">
        <f t="shared" si="224"/>
        <v>8</v>
      </c>
      <c r="AD420" s="66">
        <f t="shared" si="224"/>
        <v>6</v>
      </c>
      <c r="AE420" s="66">
        <f t="shared" si="224"/>
        <v>2</v>
      </c>
      <c r="AF420" s="66">
        <f t="shared" si="224"/>
        <v>0</v>
      </c>
      <c r="AG420" s="66">
        <f t="shared" si="224"/>
        <v>23</v>
      </c>
      <c r="AH420" s="66">
        <f t="shared" si="224"/>
        <v>2</v>
      </c>
      <c r="AI420" s="66">
        <f t="shared" si="224"/>
        <v>119</v>
      </c>
      <c r="AJ420" s="66">
        <f t="shared" si="224"/>
        <v>0</v>
      </c>
      <c r="AM420" s="97"/>
      <c r="AN420" s="112"/>
    </row>
    <row r="421" spans="1:40" ht="15" hidden="1" customHeight="1" x14ac:dyDescent="0.25">
      <c r="A421" s="97"/>
      <c r="B421" s="112"/>
      <c r="C421" s="98"/>
      <c r="AI421" s="65"/>
      <c r="AM421" s="97"/>
      <c r="AN421" s="112"/>
    </row>
    <row r="422" spans="1:40" ht="15" customHeight="1" x14ac:dyDescent="0.25">
      <c r="A422" s="97"/>
      <c r="B422" s="112"/>
      <c r="C422" s="98"/>
      <c r="AI422" s="65"/>
      <c r="AM422" s="97"/>
      <c r="AN422" s="112"/>
    </row>
    <row r="423" spans="1:40" ht="15" customHeight="1" x14ac:dyDescent="0.25">
      <c r="A423" s="78"/>
      <c r="B423" s="113" t="s">
        <v>48</v>
      </c>
      <c r="C423" s="123" t="s">
        <v>50</v>
      </c>
      <c r="D423" s="98">
        <f>F420</f>
        <v>119</v>
      </c>
      <c r="AM423" s="78"/>
      <c r="AN423" s="113" t="s">
        <v>48</v>
      </c>
    </row>
    <row r="424" spans="1:40" hidden="1" x14ac:dyDescent="0.25"/>
    <row r="425" spans="1:40" hidden="1" x14ac:dyDescent="0.25"/>
    <row r="426" spans="1:40" hidden="1" x14ac:dyDescent="0.25"/>
    <row r="427" spans="1:40" hidden="1" x14ac:dyDescent="0.25"/>
    <row r="428" spans="1:40" hidden="1" x14ac:dyDescent="0.25"/>
    <row r="429" spans="1:40" hidden="1" x14ac:dyDescent="0.25"/>
    <row r="430" spans="1:40" hidden="1" x14ac:dyDescent="0.25"/>
    <row r="431" spans="1:40" hidden="1" x14ac:dyDescent="0.25"/>
    <row r="432" spans="1:40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</sheetData>
  <phoneticPr fontId="0" type="noConversion"/>
  <pageMargins left="0.27559055118110237" right="0.31496062992125984" top="0.43307086614173229" bottom="0.43307086614173229" header="0.19685039370078741" footer="0.31496062992125984"/>
  <pageSetup paperSize="9" scale="80" orientation="landscape" r:id="rId1"/>
  <headerFooter>
    <oddHeader>&amp;COVERZICHT TEWERKSTELLING 2017 - 2018</oddHeader>
    <oddFooter>&amp;Lp &amp;P van &amp;N&amp;RLode Brouckaert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tabColor indexed="10"/>
    <pageSetUpPr fitToPage="1"/>
  </sheetPr>
  <dimension ref="B1:Q12"/>
  <sheetViews>
    <sheetView zoomScale="89" zoomScaleNormal="89" workbookViewId="0">
      <selection activeCell="M9" sqref="M9"/>
    </sheetView>
  </sheetViews>
  <sheetFormatPr defaultColWidth="9.109375" defaultRowHeight="13.2" x14ac:dyDescent="0.25"/>
  <cols>
    <col min="1" max="1" width="0.88671875" style="9" customWidth="1"/>
    <col min="2" max="2" width="12.109375" style="9" bestFit="1" customWidth="1"/>
    <col min="3" max="3" width="8" style="9" customWidth="1"/>
    <col min="4" max="4" width="13.109375" style="9" bestFit="1" customWidth="1"/>
    <col min="5" max="5" width="7.44140625" style="9" customWidth="1"/>
    <col min="6" max="6" width="5.5546875" style="9" customWidth="1"/>
    <col min="7" max="7" width="9.44140625" style="9" bestFit="1" customWidth="1"/>
    <col min="8" max="8" width="7.88671875" style="9" customWidth="1"/>
    <col min="9" max="9" width="13.109375" style="9" bestFit="1" customWidth="1"/>
    <col min="10" max="10" width="7.44140625" style="9" customWidth="1"/>
    <col min="11" max="11" width="5.109375" style="9" customWidth="1"/>
    <col min="12" max="12" width="21.44140625" style="9" hidden="1" customWidth="1"/>
    <col min="13" max="13" width="7.6640625" style="9" customWidth="1"/>
    <col min="14" max="14" width="14.5546875" style="9" customWidth="1"/>
    <col min="15" max="15" width="7" style="9" customWidth="1"/>
    <col min="16" max="16" width="4.5546875" style="9" customWidth="1"/>
    <col min="17" max="17" width="21.77734375" style="9" customWidth="1"/>
    <col min="18" max="24" width="7" style="9" customWidth="1"/>
    <col min="25" max="16384" width="9.109375" style="9"/>
  </cols>
  <sheetData>
    <row r="1" spans="2:17" s="7" customFormat="1" x14ac:dyDescent="0.25">
      <c r="B1" s="6" t="s">
        <v>8</v>
      </c>
      <c r="C1" s="227" t="s">
        <v>103</v>
      </c>
      <c r="D1" s="227"/>
      <c r="E1" s="227"/>
      <c r="F1" s="227"/>
      <c r="G1" s="227"/>
      <c r="H1" s="227"/>
      <c r="I1" s="227"/>
      <c r="J1" s="227"/>
      <c r="K1" s="47"/>
    </row>
    <row r="2" spans="2:17" ht="15.9" customHeight="1" x14ac:dyDescent="0.25">
      <c r="B2" s="49" t="s">
        <v>9</v>
      </c>
      <c r="C2" s="7" t="s">
        <v>27</v>
      </c>
      <c r="F2" s="32"/>
      <c r="G2" s="49" t="s">
        <v>10</v>
      </c>
      <c r="H2" s="7" t="s">
        <v>27</v>
      </c>
      <c r="K2" s="32"/>
      <c r="M2" s="49" t="s">
        <v>28</v>
      </c>
      <c r="Q2" s="149" t="s">
        <v>130</v>
      </c>
    </row>
    <row r="3" spans="2:17" ht="14.25" customHeight="1" thickBot="1" x14ac:dyDescent="0.3">
      <c r="C3" s="52">
        <f>IF(ISERROR(Opleidingenblad!E47/Opleidingenblad!C47),"-",Opleidingenblad!E47/Opleidingenblad!C47)</f>
        <v>0.22058823529411764</v>
      </c>
      <c r="D3" s="53" t="s">
        <v>11</v>
      </c>
      <c r="E3" s="228">
        <f>IF(SUM(C3:C10)&gt;0,SUM(C3:C8)/SUM(C3:C10),"-")</f>
        <v>0.63235294117647056</v>
      </c>
      <c r="F3" s="31"/>
      <c r="H3" s="52">
        <f>IF(ISERROR(Opleidingenblad!F47/Opleidingenblad!D47),"-",Opleidingenblad!F47/Opleidingenblad!D47)</f>
        <v>0.27450980392156865</v>
      </c>
      <c r="I3" s="53" t="str">
        <f t="shared" ref="I3:I10" si="0">D3</f>
        <v>tewerkgesteld</v>
      </c>
      <c r="J3" s="228">
        <f>IF(SUM(H3:H10)&gt;0,SUM(H3:H8)/SUM(H3:H10),"-")</f>
        <v>0.72881355932203384</v>
      </c>
      <c r="M3" s="54">
        <f>IF(ISERROR(SUM(Opleidingenblad!E47:F47)/Opleidingenblad!B47),"-",SUM(Opleidingenblad!E47:F47)/Opleidingenblad!B47)</f>
        <v>0.24369747899159663</v>
      </c>
      <c r="N3" s="55" t="str">
        <f t="shared" ref="N3:N10" si="1">I3</f>
        <v>tewerkgesteld</v>
      </c>
      <c r="O3" s="228">
        <f>IF(SUM(M3:M10)&gt;0,SUM(M3:M8)/SUM(M3:M10),"-")</f>
        <v>0.65546218487394958</v>
      </c>
      <c r="Q3" s="150"/>
    </row>
    <row r="4" spans="2:17" ht="14.25" customHeight="1" thickBot="1" x14ac:dyDescent="0.3">
      <c r="C4" s="56">
        <f>IF(ISERROR(Opleidingenblad!G47/Opleidingenblad!C47),"-",Opleidingenblad!G47/Opleidingenblad!C47)</f>
        <v>1.4705882352941176E-2</v>
      </c>
      <c r="D4" s="57" t="s">
        <v>12</v>
      </c>
      <c r="E4" s="229"/>
      <c r="F4" s="31"/>
      <c r="G4" s="31"/>
      <c r="H4" s="56">
        <f>IF(ISERROR(Opleidingenblad!H47/Opleidingenblad!D47),"-",Opleidingenblad!H47/Opleidingenblad!D47)</f>
        <v>0</v>
      </c>
      <c r="I4" s="57" t="str">
        <f t="shared" si="0"/>
        <v>thuiswerkers</v>
      </c>
      <c r="J4" s="229"/>
      <c r="M4" s="58">
        <f>IF(ISERROR(SUM(Opleidingenblad!G47:H47)/Opleidingenblad!B47),"-",SUM(Opleidingenblad!G47:H47)/Opleidingenblad!B47)</f>
        <v>8.4033613445378148E-3</v>
      </c>
      <c r="N4" s="59" t="str">
        <f t="shared" si="1"/>
        <v>thuiswerkers</v>
      </c>
      <c r="O4" s="229"/>
      <c r="Q4" s="151">
        <f>leerlingen!G420</f>
        <v>15</v>
      </c>
    </row>
    <row r="5" spans="2:17" ht="14.25" customHeight="1" x14ac:dyDescent="0.25">
      <c r="C5" s="56">
        <f>IF(ISERROR(Opleidingenblad!I47/Opleidingenblad!C47),"-",Opleidingenblad!I47/Opleidingenblad!C47)</f>
        <v>0.20588235294117646</v>
      </c>
      <c r="D5" s="57" t="s">
        <v>13</v>
      </c>
      <c r="E5" s="229"/>
      <c r="F5" s="31"/>
      <c r="G5" s="31"/>
      <c r="H5" s="56">
        <f>IF(ISERROR(Opleidingenblad!J47/Opleidingenblad!D47),"-",Opleidingenblad!J47/Opleidingenblad!D47)</f>
        <v>5.8823529411764705E-2</v>
      </c>
      <c r="I5" s="57" t="str">
        <f t="shared" si="0"/>
        <v>in brug</v>
      </c>
      <c r="J5" s="229"/>
      <c r="M5" s="58">
        <f>IF(ISERROR(SUM(Opleidingenblad!I47:J47)/Opleidingenblad!B47),"-",SUM(Opleidingenblad!I47:J47)/Opleidingenblad!B47)</f>
        <v>0.14285714285714285</v>
      </c>
      <c r="N5" s="59" t="str">
        <f t="shared" si="1"/>
        <v>in brug</v>
      </c>
      <c r="O5" s="229"/>
    </row>
    <row r="6" spans="2:17" ht="14.25" customHeight="1" x14ac:dyDescent="0.25">
      <c r="C6" s="56">
        <f>IF(ISERROR(Opleidingenblad!K47/Opleidingenblad!C47),"-",Opleidingenblad!K47/Opleidingenblad!C47)</f>
        <v>7.3529411764705885E-2</v>
      </c>
      <c r="D6" s="57" t="s">
        <v>14</v>
      </c>
      <c r="E6" s="229"/>
      <c r="F6" s="31"/>
      <c r="G6" s="31"/>
      <c r="H6" s="56">
        <f>IF(ISERROR(Opleidingenblad!L47/Opleidingenblad!D47),"-",Opleidingenblad!L47/Opleidingenblad!D47)</f>
        <v>0.19607843137254902</v>
      </c>
      <c r="I6" s="57" t="str">
        <f t="shared" si="0"/>
        <v>voortraject</v>
      </c>
      <c r="J6" s="229"/>
      <c r="M6" s="58">
        <f>IF(ISERROR(SUM(Opleidingenblad!K47:L47)/Opleidingenblad!B47),"-",SUM(Opleidingenblad!K47:L47)/Opleidingenblad!B47)</f>
        <v>0.12605042016806722</v>
      </c>
      <c r="N6" s="59" t="str">
        <f t="shared" si="1"/>
        <v>voortraject</v>
      </c>
      <c r="O6" s="229"/>
    </row>
    <row r="7" spans="2:17" ht="14.25" customHeight="1" x14ac:dyDescent="0.25">
      <c r="C7" s="56">
        <f>IF(ISERROR(Opleidingenblad!M47/Opleidingenblad!C47),"-",Opleidingenblad!M47/Opleidingenblad!C47)</f>
        <v>8.8235294117647065E-2</v>
      </c>
      <c r="D7" s="57" t="s">
        <v>15</v>
      </c>
      <c r="E7" s="229"/>
      <c r="F7" s="31"/>
      <c r="G7" s="31"/>
      <c r="H7" s="56">
        <f>IF(ISERROR(Opleidingenblad!P47/Opleidingenblad!D47),"-",Opleidingenblad!P47/Opleidingenblad!D47)</f>
        <v>0.15686274509803921</v>
      </c>
      <c r="I7" s="57" t="str">
        <f t="shared" si="0"/>
        <v>andere</v>
      </c>
      <c r="J7" s="229"/>
      <c r="M7" s="58">
        <f>IF(ISERROR(SUM(Opleidingenblad!M47:N47)/Opleidingenblad!B47),"-",SUM(Opleidingenblad!M47:N47)/Opleidingenblad!B47)</f>
        <v>5.0420168067226892E-2</v>
      </c>
      <c r="N7" s="59" t="str">
        <f t="shared" si="1"/>
        <v>andere</v>
      </c>
      <c r="O7" s="229"/>
    </row>
    <row r="8" spans="2:17" ht="14.25" customHeight="1" x14ac:dyDescent="0.25">
      <c r="C8" s="60">
        <f>IF(ISERROR(Opleidingenblad!O47/Opleidingenblad!C47),"-",Opleidingenblad!O47/Opleidingenblad!C47)</f>
        <v>2.9411764705882353E-2</v>
      </c>
      <c r="D8" s="61" t="s">
        <v>33</v>
      </c>
      <c r="E8" s="230"/>
      <c r="F8" s="31"/>
      <c r="G8" s="31"/>
      <c r="H8" s="60">
        <f>IF(ISERROR(Opleidingenblad!P47/Opleidingenblad!D47),"-",Opleidingenblad!P47/Opleidingenblad!D47)</f>
        <v>0.15686274509803921</v>
      </c>
      <c r="I8" s="61" t="str">
        <f t="shared" si="0"/>
        <v>P.O.T.</v>
      </c>
      <c r="J8" s="230"/>
      <c r="M8" s="62">
        <f>IF(ISERROR(SUM(Opleidingenblad!O47:P47)/Opleidingenblad!B47),"-",SUM(Opleidingenblad!O47:P47)/Opleidingenblad!B47)</f>
        <v>8.4033613445378158E-2</v>
      </c>
      <c r="N8" s="63" t="str">
        <f t="shared" si="1"/>
        <v>P.O.T.</v>
      </c>
      <c r="O8" s="230"/>
    </row>
    <row r="9" spans="2:17" ht="14.25" customHeight="1" x14ac:dyDescent="0.25">
      <c r="C9" s="32">
        <f>IF(ISERROR(Opleidingenblad!Q47/Opleidingenblad!C47),"-",Opleidingenblad!Q47/Opleidingenblad!C47)</f>
        <v>0.10294117647058823</v>
      </c>
      <c r="D9" s="7" t="s">
        <v>2</v>
      </c>
      <c r="E9" s="64"/>
      <c r="F9" s="64"/>
      <c r="G9" s="64"/>
      <c r="H9" s="32">
        <f>IF(ISERROR(Opleidingenblad!R47/Opleidingenblad!D47),"-",Opleidingenblad!R47/Opleidingenblad!D47)</f>
        <v>0.13725490196078433</v>
      </c>
      <c r="I9" s="7" t="str">
        <f t="shared" si="0"/>
        <v>NOB</v>
      </c>
      <c r="M9" s="32">
        <f>IF(ISERROR(SUM(Opleidingenblad!Q47:R47)/Opleidingenblad!B47),"-",SUM(Opleidingenblad!Q47:R47)/Opleidingenblad!B47)</f>
        <v>0.11764705882352941</v>
      </c>
      <c r="N9" s="7" t="str">
        <f t="shared" si="1"/>
        <v>NOB</v>
      </c>
    </row>
    <row r="10" spans="2:17" ht="14.25" customHeight="1" x14ac:dyDescent="0.25">
      <c r="C10" s="32">
        <f>IF(ISERROR(Opleidingenblad!S47/Opleidingenblad!C47),"-",Opleidingenblad!S47/Opleidingenblad!C47)</f>
        <v>0.26470588235294118</v>
      </c>
      <c r="D10" s="7" t="s">
        <v>29</v>
      </c>
      <c r="E10" s="64"/>
      <c r="F10" s="64"/>
      <c r="G10" s="64"/>
      <c r="H10" s="32">
        <f>IF(ISERROR(Opleidingenblad!T47/Opleidingenblad!D47),"-",Opleidingenblad!T47/Opleidingenblad!D47)</f>
        <v>0.17647058823529413</v>
      </c>
      <c r="I10" s="7" t="str">
        <f t="shared" si="0"/>
        <v>geen voltijds engagement</v>
      </c>
      <c r="M10" s="32">
        <f>IF(ISERROR(SUM(Opleidingenblad!S47:T47)/Opleidingenblad!B47),"-",SUM(Opleidingenblad!S47:T47)/Opleidingenblad!B47)</f>
        <v>0.22689075630252101</v>
      </c>
      <c r="N10" s="7" t="str">
        <f t="shared" si="1"/>
        <v>geen voltijds engagement</v>
      </c>
    </row>
    <row r="11" spans="2:17" ht="14.25" customHeight="1" x14ac:dyDescent="0.25"/>
    <row r="12" spans="2:17" x14ac:dyDescent="0.25">
      <c r="C12" s="33"/>
      <c r="D12" s="33"/>
      <c r="G12" s="34"/>
    </row>
  </sheetData>
  <mergeCells count="4">
    <mergeCell ref="C1:J1"/>
    <mergeCell ref="E3:E8"/>
    <mergeCell ref="J3:J8"/>
    <mergeCell ref="O3:O8"/>
  </mergeCells>
  <phoneticPr fontId="0" type="noConversion"/>
  <pageMargins left="0.24" right="0.21" top="0.28000000000000003" bottom="0.28999999999999998" header="0.196850393700787" footer="0.21"/>
  <pageSetup paperSize="9" scale="9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B12" sqref="B12"/>
    </sheetView>
  </sheetViews>
  <sheetFormatPr defaultRowHeight="13.2" x14ac:dyDescent="0.25"/>
  <cols>
    <col min="1" max="1" width="0.5546875" style="9" customWidth="1"/>
    <col min="2" max="2" width="32" style="9" customWidth="1"/>
    <col min="3" max="3" width="5" style="9" bestFit="1" customWidth="1"/>
    <col min="4" max="4" width="5.5546875" style="9" bestFit="1" customWidth="1"/>
    <col min="5" max="5" width="4.6640625" style="9" customWidth="1"/>
    <col min="6" max="6" width="1.5546875" style="9" customWidth="1"/>
    <col min="7" max="7" width="31" style="9" customWidth="1"/>
    <col min="8" max="23" width="4" style="9" customWidth="1"/>
  </cols>
  <sheetData>
    <row r="1" spans="1:23" ht="13.8" thickBot="1" x14ac:dyDescent="0.3">
      <c r="A1" s="7"/>
      <c r="B1" s="6" t="s">
        <v>16</v>
      </c>
      <c r="C1" s="227" t="s">
        <v>103</v>
      </c>
      <c r="D1" s="227"/>
      <c r="E1" s="227"/>
      <c r="F1" s="227"/>
      <c r="G1" s="227"/>
      <c r="H1" s="47"/>
      <c r="I1" s="4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21.75" customHeight="1" thickBot="1" x14ac:dyDescent="0.3">
      <c r="B2" s="8"/>
      <c r="G2" s="231" t="s">
        <v>26</v>
      </c>
      <c r="H2" s="232"/>
      <c r="I2" s="232"/>
      <c r="J2" s="232"/>
      <c r="K2" s="232"/>
      <c r="L2" s="232"/>
      <c r="M2" s="232"/>
      <c r="N2" s="232"/>
      <c r="O2" s="232"/>
      <c r="P2" s="233"/>
      <c r="Q2" s="233"/>
      <c r="R2" s="233"/>
      <c r="S2" s="233"/>
      <c r="T2" s="233"/>
      <c r="U2" s="233"/>
      <c r="V2" s="233"/>
      <c r="W2" s="234"/>
    </row>
    <row r="3" spans="1:23" ht="21.75" customHeight="1" thickBot="1" x14ac:dyDescent="0.3">
      <c r="B3" s="235" t="s">
        <v>122</v>
      </c>
      <c r="C3" s="233"/>
      <c r="D3" s="233"/>
      <c r="E3" s="234"/>
      <c r="G3" s="236" t="s">
        <v>0</v>
      </c>
      <c r="H3" s="238" t="s">
        <v>21</v>
      </c>
      <c r="I3" s="239"/>
      <c r="J3" s="240"/>
      <c r="K3" s="238" t="s">
        <v>22</v>
      </c>
      <c r="L3" s="239"/>
      <c r="M3" s="240"/>
      <c r="N3" s="241" t="str">
        <f>LOWER(Opleidingenblad!E3)</f>
        <v xml:space="preserve">tewerkgesteld </v>
      </c>
      <c r="O3" s="241"/>
      <c r="P3" s="241" t="str">
        <f>LOWER(Opleidingenblad!I3)</f>
        <v>brug-project</v>
      </c>
      <c r="Q3" s="241"/>
      <c r="R3" s="241" t="str">
        <f>LOWER(Opleidingenblad!K3)</f>
        <v>voor-traject</v>
      </c>
      <c r="S3" s="241"/>
      <c r="T3" s="241" t="str">
        <f>Opleidingenblad!O3</f>
        <v>P.O.T.</v>
      </c>
      <c r="U3" s="241"/>
      <c r="V3" s="243" t="s">
        <v>2</v>
      </c>
      <c r="W3" s="243"/>
    </row>
    <row r="4" spans="1:23" ht="32.25" customHeight="1" thickBot="1" x14ac:dyDescent="0.3">
      <c r="A4" s="19"/>
      <c r="B4" s="115"/>
      <c r="C4" s="10" t="s">
        <v>4</v>
      </c>
      <c r="D4" s="11" t="s">
        <v>5</v>
      </c>
      <c r="E4" s="12" t="s">
        <v>18</v>
      </c>
      <c r="F4" s="13"/>
      <c r="G4" s="237"/>
      <c r="H4" s="14" t="s">
        <v>31</v>
      </c>
      <c r="I4" s="15" t="s">
        <v>32</v>
      </c>
      <c r="J4" s="16" t="s">
        <v>35</v>
      </c>
      <c r="K4" s="14" t="s">
        <v>31</v>
      </c>
      <c r="L4" s="15" t="s">
        <v>32</v>
      </c>
      <c r="M4" s="16" t="s">
        <v>35</v>
      </c>
      <c r="N4" s="17" t="s">
        <v>31</v>
      </c>
      <c r="O4" s="18" t="s">
        <v>32</v>
      </c>
      <c r="P4" s="17" t="s">
        <v>31</v>
      </c>
      <c r="Q4" s="18" t="s">
        <v>32</v>
      </c>
      <c r="R4" s="17" t="s">
        <v>31</v>
      </c>
      <c r="S4" s="18" t="s">
        <v>32</v>
      </c>
      <c r="T4" s="17" t="s">
        <v>31</v>
      </c>
      <c r="U4" s="18" t="s">
        <v>32</v>
      </c>
      <c r="V4" s="17" t="s">
        <v>31</v>
      </c>
      <c r="W4" s="18" t="s">
        <v>32</v>
      </c>
    </row>
    <row r="5" spans="1:23" x14ac:dyDescent="0.25">
      <c r="B5" s="114" t="s">
        <v>198</v>
      </c>
      <c r="C5" s="2">
        <v>1</v>
      </c>
      <c r="D5" s="3"/>
      <c r="E5" s="21">
        <f t="shared" ref="E5:E14" si="0">SUM(C5:D5)</f>
        <v>1</v>
      </c>
      <c r="G5" s="130" t="s">
        <v>82</v>
      </c>
      <c r="H5" s="137">
        <f>SUM(Opleidingenblad!Q7,Opleidingenblad!S7)</f>
        <v>0</v>
      </c>
      <c r="I5" s="138">
        <f>SUM(Opleidingenblad!R7,Opleidingenblad!T7)</f>
        <v>0</v>
      </c>
      <c r="J5" s="139">
        <f t="shared" ref="J5:J32" si="1">SUM(H5:I5)</f>
        <v>0</v>
      </c>
      <c r="K5" s="140">
        <f>N5+P5+R5+T5+V5</f>
        <v>0</v>
      </c>
      <c r="L5" s="140">
        <f>O5+Q5+S5+U5+W5</f>
        <v>0</v>
      </c>
      <c r="M5" s="139">
        <f>SUM(K5:L5)</f>
        <v>0</v>
      </c>
      <c r="N5" s="137">
        <f>leerlingen!AG5</f>
        <v>0</v>
      </c>
      <c r="O5" s="141">
        <f>leerlingen!AG8</f>
        <v>0</v>
      </c>
      <c r="P5" s="137">
        <f>leerlingen!AH5</f>
        <v>0</v>
      </c>
      <c r="Q5" s="141">
        <f>leerlingen!AH8</f>
        <v>0</v>
      </c>
      <c r="R5" s="137">
        <f>leerlingen!AF5</f>
        <v>0</v>
      </c>
      <c r="S5" s="141">
        <f>leerlingen!AF8</f>
        <v>0</v>
      </c>
      <c r="T5" s="137">
        <f>leerlingen!AE5</f>
        <v>0</v>
      </c>
      <c r="U5" s="141">
        <f>leerlingen!AE8</f>
        <v>0</v>
      </c>
      <c r="V5" s="137">
        <f>Opleidingenblad!Q7</f>
        <v>0</v>
      </c>
      <c r="W5" s="141">
        <f>Opleidingenblad!R7</f>
        <v>0</v>
      </c>
    </row>
    <row r="6" spans="1:23" x14ac:dyDescent="0.25">
      <c r="B6" s="114" t="s">
        <v>435</v>
      </c>
      <c r="C6" s="2"/>
      <c r="D6" s="3"/>
      <c r="E6" s="21">
        <f t="shared" si="0"/>
        <v>0</v>
      </c>
      <c r="G6" s="130" t="s">
        <v>91</v>
      </c>
      <c r="H6" s="137">
        <f>SUM(Opleidingenblad!Q8,Opleidingenblad!S8)</f>
        <v>0</v>
      </c>
      <c r="I6" s="138">
        <f>SUM(Opleidingenblad!R8,Opleidingenblad!T8)</f>
        <v>0</v>
      </c>
      <c r="J6" s="139">
        <f t="shared" si="1"/>
        <v>0</v>
      </c>
      <c r="K6" s="140">
        <f t="shared" ref="K6:K32" si="2">N6+P6+R6+T6+V6</f>
        <v>0</v>
      </c>
      <c r="L6" s="140">
        <f t="shared" ref="L6:L32" si="3">O6+Q6+S6+U6+W6</f>
        <v>0</v>
      </c>
      <c r="M6" s="139">
        <f t="shared" ref="M6:M32" si="4">SUM(K6:L6)</f>
        <v>0</v>
      </c>
      <c r="N6" s="137">
        <f>leerlingen!AG20</f>
        <v>0</v>
      </c>
      <c r="O6" s="141">
        <f>leerlingen!AG23</f>
        <v>0</v>
      </c>
      <c r="P6" s="137">
        <f>leerlingen!AH20</f>
        <v>0</v>
      </c>
      <c r="Q6" s="141">
        <f>leerlingen!AH23</f>
        <v>0</v>
      </c>
      <c r="R6" s="137">
        <f>leerlingen!AF20</f>
        <v>0</v>
      </c>
      <c r="S6" s="141">
        <f>leerlingen!AF23</f>
        <v>0</v>
      </c>
      <c r="T6" s="137">
        <f>leerlingen!AE20</f>
        <v>0</v>
      </c>
      <c r="U6" s="141">
        <f>leerlingen!AE23</f>
        <v>0</v>
      </c>
      <c r="V6" s="137">
        <f>Opleidingenblad!Q8</f>
        <v>0</v>
      </c>
      <c r="W6" s="141">
        <f>Opleidingenblad!R8</f>
        <v>0</v>
      </c>
    </row>
    <row r="7" spans="1:23" hidden="1" x14ac:dyDescent="0.25">
      <c r="B7" s="114"/>
      <c r="C7" s="2"/>
      <c r="D7" s="3"/>
      <c r="E7" s="21">
        <f t="shared" si="0"/>
        <v>0</v>
      </c>
      <c r="G7" s="119"/>
      <c r="H7" s="137">
        <f>SUM(Opleidingenblad!Q9,Opleidingenblad!S9)</f>
        <v>0</v>
      </c>
      <c r="I7" s="138">
        <f>SUM(Opleidingenblad!R9,Opleidingenblad!T9)</f>
        <v>0</v>
      </c>
      <c r="J7" s="139">
        <f t="shared" si="1"/>
        <v>0</v>
      </c>
      <c r="K7" s="140">
        <f t="shared" si="2"/>
        <v>0</v>
      </c>
      <c r="L7" s="140">
        <f t="shared" si="3"/>
        <v>0</v>
      </c>
      <c r="M7" s="139">
        <f t="shared" si="4"/>
        <v>0</v>
      </c>
      <c r="N7" s="137">
        <f>leerlingen!AG28</f>
        <v>0</v>
      </c>
      <c r="O7" s="141">
        <f>leerlingen!AG31</f>
        <v>0</v>
      </c>
      <c r="P7" s="137">
        <f>leerlingen!AH28</f>
        <v>0</v>
      </c>
      <c r="Q7" s="141">
        <f>leerlingen!AH31</f>
        <v>0</v>
      </c>
      <c r="R7" s="137">
        <f>leerlingen!AF28</f>
        <v>0</v>
      </c>
      <c r="S7" s="141">
        <f>leerlingen!AF31</f>
        <v>0</v>
      </c>
      <c r="T7" s="137">
        <f>leerlingen!AE28</f>
        <v>0</v>
      </c>
      <c r="U7" s="141">
        <f>leerlingen!AE31</f>
        <v>0</v>
      </c>
      <c r="V7" s="137">
        <f>Opleidingenblad!Q9</f>
        <v>0</v>
      </c>
      <c r="W7" s="141">
        <f>Opleidingenblad!R9</f>
        <v>0</v>
      </c>
    </row>
    <row r="8" spans="1:23" hidden="1" x14ac:dyDescent="0.25">
      <c r="B8" s="114"/>
      <c r="C8" s="2"/>
      <c r="D8" s="3"/>
      <c r="E8" s="21">
        <f t="shared" si="0"/>
        <v>0</v>
      </c>
      <c r="G8" s="130"/>
      <c r="H8" s="137">
        <f>SUM(Opleidingenblad!Q10,Opleidingenblad!S10)</f>
        <v>0</v>
      </c>
      <c r="I8" s="138">
        <f>SUM(Opleidingenblad!R10,Opleidingenblad!T10)</f>
        <v>0</v>
      </c>
      <c r="J8" s="139">
        <f t="shared" si="1"/>
        <v>0</v>
      </c>
      <c r="K8" s="140">
        <f t="shared" si="2"/>
        <v>0</v>
      </c>
      <c r="L8" s="140">
        <f t="shared" si="3"/>
        <v>0</v>
      </c>
      <c r="M8" s="139">
        <f t="shared" si="4"/>
        <v>0</v>
      </c>
      <c r="N8" s="137">
        <f>leerlingen!AG36</f>
        <v>0</v>
      </c>
      <c r="O8" s="141">
        <f>leerlingen!AG39</f>
        <v>0</v>
      </c>
      <c r="P8" s="137">
        <f>leerlingen!AH36</f>
        <v>0</v>
      </c>
      <c r="Q8" s="141">
        <f>leerlingen!AH39</f>
        <v>0</v>
      </c>
      <c r="R8" s="137">
        <f>leerlingen!AF36</f>
        <v>0</v>
      </c>
      <c r="S8" s="141">
        <f>leerlingen!AF39</f>
        <v>0</v>
      </c>
      <c r="T8" s="137">
        <f>leerlingen!AE36</f>
        <v>0</v>
      </c>
      <c r="U8" s="141">
        <f>leerlingen!AE39</f>
        <v>0</v>
      </c>
      <c r="V8" s="137">
        <f>Opleidingenblad!Q10</f>
        <v>0</v>
      </c>
      <c r="W8" s="141">
        <f>Opleidingenblad!R10</f>
        <v>0</v>
      </c>
    </row>
    <row r="9" spans="1:23" hidden="1" x14ac:dyDescent="0.25">
      <c r="B9" s="117"/>
      <c r="C9" s="2"/>
      <c r="D9" s="3"/>
      <c r="E9" s="21">
        <f t="shared" si="0"/>
        <v>0</v>
      </c>
      <c r="G9" s="130"/>
      <c r="H9" s="137">
        <f>SUM(Opleidingenblad!Q11,Opleidingenblad!S11)</f>
        <v>0</v>
      </c>
      <c r="I9" s="138">
        <f>SUM(Opleidingenblad!R11,Opleidingenblad!T11)</f>
        <v>0</v>
      </c>
      <c r="J9" s="139">
        <f t="shared" si="1"/>
        <v>0</v>
      </c>
      <c r="K9" s="140">
        <f t="shared" si="2"/>
        <v>0</v>
      </c>
      <c r="L9" s="140">
        <f t="shared" si="3"/>
        <v>0</v>
      </c>
      <c r="M9" s="139">
        <f t="shared" si="4"/>
        <v>0</v>
      </c>
      <c r="N9" s="137">
        <f>leerlingen!AG44</f>
        <v>0</v>
      </c>
      <c r="O9" s="141">
        <f>leerlingen!AG47</f>
        <v>0</v>
      </c>
      <c r="P9" s="137">
        <f>leerlingen!AH44</f>
        <v>0</v>
      </c>
      <c r="Q9" s="141">
        <f>leerlingen!AH47</f>
        <v>0</v>
      </c>
      <c r="R9" s="137">
        <f>leerlingen!AF44</f>
        <v>0</v>
      </c>
      <c r="S9" s="141">
        <f>leerlingen!AF47</f>
        <v>0</v>
      </c>
      <c r="T9" s="137">
        <f>leerlingen!AE44</f>
        <v>0</v>
      </c>
      <c r="U9" s="141">
        <f>leerlingen!AE47</f>
        <v>0</v>
      </c>
      <c r="V9" s="137">
        <f>Opleidingenblad!Q11</f>
        <v>0</v>
      </c>
      <c r="W9" s="141">
        <f>Opleidingenblad!R11</f>
        <v>0</v>
      </c>
    </row>
    <row r="10" spans="1:23" hidden="1" x14ac:dyDescent="0.25">
      <c r="B10" s="117"/>
      <c r="C10" s="2"/>
      <c r="D10" s="3"/>
      <c r="E10" s="21">
        <f t="shared" si="0"/>
        <v>0</v>
      </c>
      <c r="G10" s="130"/>
      <c r="H10" s="137">
        <f>SUM(Opleidingenblad!Q12,Opleidingenblad!S12)</f>
        <v>0</v>
      </c>
      <c r="I10" s="138">
        <f>SUM(Opleidingenblad!R12,Opleidingenblad!T12)</f>
        <v>0</v>
      </c>
      <c r="J10" s="139">
        <f t="shared" si="1"/>
        <v>0</v>
      </c>
      <c r="K10" s="140">
        <f t="shared" si="2"/>
        <v>0</v>
      </c>
      <c r="L10" s="140">
        <f t="shared" si="3"/>
        <v>0</v>
      </c>
      <c r="M10" s="139">
        <f t="shared" si="4"/>
        <v>0</v>
      </c>
      <c r="N10" s="137">
        <f>leerlingen!AG52</f>
        <v>0</v>
      </c>
      <c r="O10" s="141">
        <f>leerlingen!AG55</f>
        <v>0</v>
      </c>
      <c r="P10" s="137">
        <f>leerlingen!AH52</f>
        <v>0</v>
      </c>
      <c r="Q10" s="141">
        <f>leerlingen!AH55</f>
        <v>0</v>
      </c>
      <c r="R10" s="137">
        <f>leerlingen!AF52</f>
        <v>0</v>
      </c>
      <c r="S10" s="141">
        <f>leerlingen!AF55</f>
        <v>0</v>
      </c>
      <c r="T10" s="137">
        <f>leerlingen!AE52</f>
        <v>0</v>
      </c>
      <c r="U10" s="141">
        <f>leerlingen!AE55</f>
        <v>0</v>
      </c>
      <c r="V10" s="137">
        <f>Opleidingenblad!Q12</f>
        <v>0</v>
      </c>
      <c r="W10" s="141">
        <f>Opleidingenblad!R12</f>
        <v>0</v>
      </c>
    </row>
    <row r="11" spans="1:23" x14ac:dyDescent="0.25">
      <c r="B11" s="114" t="s">
        <v>333</v>
      </c>
      <c r="C11" s="2">
        <v>3</v>
      </c>
      <c r="D11" s="3"/>
      <c r="E11" s="21">
        <f t="shared" si="0"/>
        <v>3</v>
      </c>
      <c r="G11" s="119" t="s">
        <v>123</v>
      </c>
      <c r="H11" s="137">
        <f>SUM(Opleidingenblad!Q13,Opleidingenblad!S13)</f>
        <v>1</v>
      </c>
      <c r="I11" s="138">
        <f>SUM(Opleidingenblad!R13,Opleidingenblad!T13)</f>
        <v>0</v>
      </c>
      <c r="J11" s="139">
        <f t="shared" si="1"/>
        <v>1</v>
      </c>
      <c r="K11" s="140">
        <f t="shared" si="2"/>
        <v>1</v>
      </c>
      <c r="L11" s="140">
        <f t="shared" si="3"/>
        <v>0</v>
      </c>
      <c r="M11" s="139">
        <f t="shared" si="4"/>
        <v>1</v>
      </c>
      <c r="N11" s="137">
        <f>leerlingen!AG68</f>
        <v>1</v>
      </c>
      <c r="O11" s="141">
        <f>leerlingen!AG71</f>
        <v>0</v>
      </c>
      <c r="P11" s="137">
        <f>leerlingen!AH68</f>
        <v>0</v>
      </c>
      <c r="Q11" s="141">
        <f>leerlingen!AH71</f>
        <v>0</v>
      </c>
      <c r="R11" s="137">
        <f>leerlingen!AF68</f>
        <v>0</v>
      </c>
      <c r="S11" s="141">
        <f>leerlingen!AF71</f>
        <v>0</v>
      </c>
      <c r="T11" s="137">
        <f>leerlingen!AE68</f>
        <v>0</v>
      </c>
      <c r="U11" s="141">
        <f>leerlingen!AE71</f>
        <v>0</v>
      </c>
      <c r="V11" s="137">
        <f>Opleidingenblad!Q13</f>
        <v>0</v>
      </c>
      <c r="W11" s="141">
        <f>Opleidingenblad!R13</f>
        <v>0</v>
      </c>
    </row>
    <row r="12" spans="1:23" x14ac:dyDescent="0.25">
      <c r="B12" s="114" t="s">
        <v>366</v>
      </c>
      <c r="C12" s="171">
        <v>2</v>
      </c>
      <c r="D12" s="3"/>
      <c r="E12" s="21">
        <f t="shared" si="0"/>
        <v>2</v>
      </c>
      <c r="G12" s="130" t="s">
        <v>95</v>
      </c>
      <c r="H12" s="137">
        <f>SUM(Opleidingenblad!Q16,Opleidingenblad!S16)</f>
        <v>7</v>
      </c>
      <c r="I12" s="138">
        <f>SUM(Opleidingenblad!R16,Opleidingenblad!T16)</f>
        <v>6</v>
      </c>
      <c r="J12" s="139">
        <f t="shared" si="1"/>
        <v>13</v>
      </c>
      <c r="K12" s="140">
        <f t="shared" si="2"/>
        <v>7</v>
      </c>
      <c r="L12" s="140">
        <f t="shared" si="3"/>
        <v>6</v>
      </c>
      <c r="M12" s="139">
        <f t="shared" si="4"/>
        <v>13</v>
      </c>
      <c r="N12" s="137">
        <f>leerlingen!AG92</f>
        <v>5</v>
      </c>
      <c r="O12" s="141">
        <f>leerlingen!AG137</f>
        <v>2</v>
      </c>
      <c r="P12" s="137">
        <f>leerlingen!AH92</f>
        <v>0</v>
      </c>
      <c r="Q12" s="141">
        <f>leerlingen!AH137</f>
        <v>1</v>
      </c>
      <c r="R12" s="137">
        <f>leerlingen!AF92</f>
        <v>0</v>
      </c>
      <c r="S12" s="141">
        <f>leerlingen!AF137</f>
        <v>0</v>
      </c>
      <c r="T12" s="137">
        <f>leerlingen!AE92</f>
        <v>0</v>
      </c>
      <c r="U12" s="141">
        <f>leerlingen!AE137</f>
        <v>0</v>
      </c>
      <c r="V12" s="137">
        <f>Opleidingenblad!Q16</f>
        <v>2</v>
      </c>
      <c r="W12" s="141">
        <f>Opleidingenblad!R16</f>
        <v>3</v>
      </c>
    </row>
    <row r="13" spans="1:23" ht="13.8" thickBot="1" x14ac:dyDescent="0.3">
      <c r="B13" s="117"/>
      <c r="C13" s="4"/>
      <c r="D13" s="5"/>
      <c r="E13" s="22">
        <f t="shared" si="0"/>
        <v>0</v>
      </c>
      <c r="G13" s="130" t="s">
        <v>133</v>
      </c>
      <c r="H13" s="137">
        <f>SUM(Opleidingenblad!Q17,Opleidingenblad!S17)</f>
        <v>0</v>
      </c>
      <c r="I13" s="138">
        <f>SUM(Opleidingenblad!R17,Opleidingenblad!T17)</f>
        <v>0</v>
      </c>
      <c r="J13" s="139">
        <f t="shared" si="1"/>
        <v>0</v>
      </c>
      <c r="K13" s="140">
        <f t="shared" si="2"/>
        <v>0</v>
      </c>
      <c r="L13" s="140">
        <f t="shared" si="3"/>
        <v>0</v>
      </c>
      <c r="M13" s="139">
        <f t="shared" si="4"/>
        <v>0</v>
      </c>
      <c r="N13" s="137">
        <f>leerlingen!AG143</f>
        <v>0</v>
      </c>
      <c r="O13" s="141">
        <f>leerlingen!AG152</f>
        <v>0</v>
      </c>
      <c r="P13" s="137">
        <f>leerlingen!AH143</f>
        <v>0</v>
      </c>
      <c r="Q13" s="141">
        <f>leerlingen!AH152</f>
        <v>0</v>
      </c>
      <c r="R13" s="137">
        <f>leerlingen!AF143</f>
        <v>0</v>
      </c>
      <c r="S13" s="141">
        <f>leerlingen!AF152</f>
        <v>0</v>
      </c>
      <c r="T13" s="137">
        <f>leerlingen!AE143</f>
        <v>0</v>
      </c>
      <c r="U13" s="141">
        <f>leerlingen!AE152</f>
        <v>0</v>
      </c>
      <c r="V13" s="137">
        <f>Opleidingenblad!Q17</f>
        <v>0</v>
      </c>
      <c r="W13" s="141">
        <f>Opleidingenblad!R17</f>
        <v>0</v>
      </c>
    </row>
    <row r="14" spans="1:23" ht="13.8" thickBot="1" x14ac:dyDescent="0.3">
      <c r="B14" s="116"/>
      <c r="C14" s="24">
        <f>SUM(C5:C13)</f>
        <v>6</v>
      </c>
      <c r="D14" s="25">
        <f>SUM(D5:D13)</f>
        <v>0</v>
      </c>
      <c r="E14" s="26">
        <f t="shared" si="0"/>
        <v>6</v>
      </c>
      <c r="G14" s="119"/>
      <c r="H14" s="137"/>
      <c r="I14" s="138"/>
      <c r="J14" s="139"/>
      <c r="K14" s="140"/>
      <c r="L14" s="140"/>
      <c r="M14" s="139"/>
      <c r="N14" s="137"/>
      <c r="O14" s="141"/>
      <c r="P14" s="137"/>
      <c r="Q14" s="141"/>
      <c r="R14" s="137"/>
      <c r="S14" s="141"/>
      <c r="T14" s="137"/>
      <c r="U14" s="141"/>
      <c r="V14" s="137"/>
      <c r="W14" s="141"/>
    </row>
    <row r="15" spans="1:23" x14ac:dyDescent="0.25">
      <c r="B15" s="27" t="s">
        <v>17</v>
      </c>
      <c r="C15" s="28">
        <f>Opleidingenblad!M47</f>
        <v>6</v>
      </c>
      <c r="D15" s="28">
        <f>Opleidingenblad!N47</f>
        <v>0</v>
      </c>
      <c r="E15" s="29"/>
      <c r="G15" s="130" t="s">
        <v>110</v>
      </c>
      <c r="H15" s="137">
        <f>SUM(Opleidingenblad!Q18,Opleidingenblad!S18)</f>
        <v>0</v>
      </c>
      <c r="I15" s="138">
        <f>SUM(Opleidingenblad!R18,Opleidingenblad!T18)</f>
        <v>0</v>
      </c>
      <c r="J15" s="139">
        <f t="shared" si="1"/>
        <v>0</v>
      </c>
      <c r="K15" s="140">
        <f t="shared" si="2"/>
        <v>0</v>
      </c>
      <c r="L15" s="140">
        <f t="shared" si="3"/>
        <v>0</v>
      </c>
      <c r="M15" s="139">
        <f t="shared" si="4"/>
        <v>0</v>
      </c>
      <c r="N15" s="137">
        <f>leerlingen!AG157</f>
        <v>0</v>
      </c>
      <c r="O15" s="141">
        <f>leerlingen!AG160</f>
        <v>0</v>
      </c>
      <c r="P15" s="137">
        <f>leerlingen!AH157</f>
        <v>0</v>
      </c>
      <c r="Q15" s="141">
        <f>leerlingen!AH160</f>
        <v>0</v>
      </c>
      <c r="R15" s="137">
        <f>leerlingen!AF157</f>
        <v>0</v>
      </c>
      <c r="S15" s="141">
        <f>leerlingen!AF160</f>
        <v>0</v>
      </c>
      <c r="T15" s="137">
        <f>leerlingen!AE157</f>
        <v>0</v>
      </c>
      <c r="U15" s="141">
        <f>leerlingen!AE160</f>
        <v>0</v>
      </c>
      <c r="V15" s="137">
        <f>Opleidingenblad!Q18</f>
        <v>0</v>
      </c>
      <c r="W15" s="141">
        <f>Opleidingenblad!R18</f>
        <v>0</v>
      </c>
    </row>
    <row r="16" spans="1:23" x14ac:dyDescent="0.25">
      <c r="C16" s="242" t="str">
        <f>IF(SUM(C15:D15)=E14,"OK!","nog niet gelijk…")</f>
        <v>OK!</v>
      </c>
      <c r="D16" s="242"/>
      <c r="E16" s="242"/>
      <c r="G16" s="130" t="s">
        <v>137</v>
      </c>
      <c r="H16" s="137">
        <f>SUM(Opleidingenblad!Q21,Opleidingenblad!S21)</f>
        <v>0</v>
      </c>
      <c r="I16" s="138">
        <f>SUM(Opleidingenblad!R21,Opleidingenblad!T21)</f>
        <v>0</v>
      </c>
      <c r="J16" s="139">
        <f t="shared" si="1"/>
        <v>0</v>
      </c>
      <c r="K16" s="140">
        <f t="shared" si="2"/>
        <v>0</v>
      </c>
      <c r="L16" s="140">
        <f t="shared" si="3"/>
        <v>0</v>
      </c>
      <c r="M16" s="139">
        <f t="shared" si="4"/>
        <v>0</v>
      </c>
      <c r="N16" s="137">
        <f>leerlingen!AG165</f>
        <v>0</v>
      </c>
      <c r="O16" s="141">
        <f>leerlingen!AG168</f>
        <v>0</v>
      </c>
      <c r="P16" s="137">
        <f>leerlingen!AH165</f>
        <v>0</v>
      </c>
      <c r="Q16" s="141">
        <f>leerlingen!AH168</f>
        <v>0</v>
      </c>
      <c r="R16" s="137">
        <f>leerlingen!AF165</f>
        <v>0</v>
      </c>
      <c r="S16" s="141">
        <f>leerlingen!AF168</f>
        <v>0</v>
      </c>
      <c r="T16" s="137">
        <f>leerlingen!AE165</f>
        <v>0</v>
      </c>
      <c r="U16" s="141">
        <f>leerlingen!AE168</f>
        <v>0</v>
      </c>
      <c r="V16" s="137">
        <f>Opleidingenblad!Q21</f>
        <v>0</v>
      </c>
      <c r="W16" s="141">
        <f>Opleidingenblad!R21</f>
        <v>0</v>
      </c>
    </row>
    <row r="17" spans="2:23" x14ac:dyDescent="0.25">
      <c r="G17" s="152" t="s">
        <v>138</v>
      </c>
      <c r="H17" s="137">
        <f>SUM(Opleidingenblad!Q22,Opleidingenblad!S22)</f>
        <v>1</v>
      </c>
      <c r="I17" s="138">
        <f>SUM(Opleidingenblad!R22,Opleidingenblad!T22)</f>
        <v>0</v>
      </c>
      <c r="J17" s="139">
        <f t="shared" si="1"/>
        <v>1</v>
      </c>
      <c r="K17" s="140">
        <f t="shared" si="2"/>
        <v>1</v>
      </c>
      <c r="L17" s="140">
        <f t="shared" si="3"/>
        <v>0</v>
      </c>
      <c r="M17" s="139">
        <f t="shared" si="4"/>
        <v>1</v>
      </c>
      <c r="N17" s="137">
        <f>leerlingen!AG175</f>
        <v>1</v>
      </c>
      <c r="O17" s="141">
        <f>leerlingen!AG178</f>
        <v>0</v>
      </c>
      <c r="P17" s="137">
        <f>leerlingen!AH175</f>
        <v>0</v>
      </c>
      <c r="Q17" s="141">
        <f>leerlingen!AH178</f>
        <v>0</v>
      </c>
      <c r="R17" s="137">
        <f>leerlingen!AF175</f>
        <v>0</v>
      </c>
      <c r="S17" s="141">
        <f>leerlingen!AF178</f>
        <v>0</v>
      </c>
      <c r="T17" s="137">
        <f>leerlingen!AE175</f>
        <v>0</v>
      </c>
      <c r="U17" s="141">
        <f>leerlingen!AE178</f>
        <v>0</v>
      </c>
      <c r="V17" s="137">
        <f>Opleidingenblad!Q22</f>
        <v>0</v>
      </c>
      <c r="W17" s="141">
        <f>Opleidingenblad!R22</f>
        <v>0</v>
      </c>
    </row>
    <row r="18" spans="2:23" ht="13.8" thickBot="1" x14ac:dyDescent="0.3">
      <c r="G18" s="130" t="s">
        <v>134</v>
      </c>
      <c r="H18" s="137">
        <f>SUM(Opleidingenblad!Q25,Opleidingenblad!S25)</f>
        <v>3</v>
      </c>
      <c r="I18" s="138">
        <f>SUM(Opleidingenblad!R25,Opleidingenblad!T25)</f>
        <v>0</v>
      </c>
      <c r="J18" s="139">
        <f t="shared" si="1"/>
        <v>3</v>
      </c>
      <c r="K18" s="140">
        <f t="shared" si="2"/>
        <v>3</v>
      </c>
      <c r="L18" s="140">
        <f t="shared" si="3"/>
        <v>0</v>
      </c>
      <c r="M18" s="139">
        <f t="shared" si="4"/>
        <v>3</v>
      </c>
      <c r="N18" s="137">
        <f>leerlingen!AG187</f>
        <v>1</v>
      </c>
      <c r="O18" s="141">
        <f>leerlingen!AG190</f>
        <v>0</v>
      </c>
      <c r="P18" s="137">
        <f>leerlingen!AH187</f>
        <v>0</v>
      </c>
      <c r="Q18" s="141">
        <f>leerlingen!AH190</f>
        <v>0</v>
      </c>
      <c r="R18" s="137">
        <f>leerlingen!AF187</f>
        <v>0</v>
      </c>
      <c r="S18" s="141">
        <f>leerlingen!AF190</f>
        <v>0</v>
      </c>
      <c r="T18" s="137">
        <f>leerlingen!AE187</f>
        <v>0</v>
      </c>
      <c r="U18" s="141">
        <f>leerlingen!AE190</f>
        <v>0</v>
      </c>
      <c r="V18" s="137">
        <f>Opleidingenblad!Q25</f>
        <v>2</v>
      </c>
      <c r="W18" s="141">
        <f>Opleidingenblad!R25</f>
        <v>0</v>
      </c>
    </row>
    <row r="19" spans="2:23" ht="13.8" hidden="1" thickBot="1" x14ac:dyDescent="0.3">
      <c r="B19" s="235" t="str">
        <f>"indeling NOB" &amp; IF(SUM(Opleidingenblad!Q47:R47)&gt;0," (" &amp; SUM(Opleidingenblad!Q47:R47) &amp; " leerlingen)","")</f>
        <v>indeling NOB (14 leerlingen)</v>
      </c>
      <c r="C19" s="233"/>
      <c r="D19" s="233"/>
      <c r="E19" s="234"/>
      <c r="G19" s="119"/>
      <c r="H19" s="137"/>
      <c r="I19" s="138"/>
      <c r="J19" s="139"/>
      <c r="K19" s="140"/>
      <c r="L19" s="140"/>
      <c r="M19" s="139"/>
      <c r="N19" s="137"/>
      <c r="O19" s="141"/>
      <c r="P19" s="137"/>
      <c r="Q19" s="141"/>
      <c r="R19" s="137"/>
      <c r="S19" s="141"/>
      <c r="T19" s="137"/>
      <c r="U19" s="141"/>
      <c r="V19" s="137"/>
      <c r="W19" s="141"/>
    </row>
    <row r="20" spans="2:23" x14ac:dyDescent="0.25">
      <c r="B20" s="244" t="s">
        <v>139</v>
      </c>
      <c r="C20" s="246" t="s">
        <v>4</v>
      </c>
      <c r="D20" s="248" t="s">
        <v>5</v>
      </c>
      <c r="E20" s="250" t="s">
        <v>18</v>
      </c>
      <c r="G20" s="130"/>
      <c r="H20" s="137">
        <f>SUM(Opleidingenblad!Q26,Opleidingenblad!S26)</f>
        <v>0</v>
      </c>
      <c r="I20" s="138">
        <f>SUM(Opleidingenblad!R26,Opleidingenblad!T26)</f>
        <v>0</v>
      </c>
      <c r="J20" s="139">
        <f t="shared" si="1"/>
        <v>0</v>
      </c>
      <c r="K20" s="140">
        <f t="shared" si="2"/>
        <v>0</v>
      </c>
      <c r="L20" s="140">
        <f t="shared" si="3"/>
        <v>0</v>
      </c>
      <c r="M20" s="139">
        <f t="shared" si="4"/>
        <v>0</v>
      </c>
      <c r="N20" s="137">
        <f>leerlingen!AG195</f>
        <v>0</v>
      </c>
      <c r="O20" s="141">
        <f>leerlingen!AG198</f>
        <v>0</v>
      </c>
      <c r="P20" s="137">
        <f>leerlingen!AH195</f>
        <v>0</v>
      </c>
      <c r="Q20" s="141">
        <f>leerlingen!AH198</f>
        <v>0</v>
      </c>
      <c r="R20" s="137">
        <f>leerlingen!AF195</f>
        <v>0</v>
      </c>
      <c r="S20" s="141">
        <f>leerlingen!AF198</f>
        <v>0</v>
      </c>
      <c r="T20" s="137">
        <f>leerlingen!AE195</f>
        <v>0</v>
      </c>
      <c r="U20" s="141">
        <f>leerlingen!AE198</f>
        <v>0</v>
      </c>
      <c r="V20" s="137">
        <f>Opleidingenblad!Q26</f>
        <v>0</v>
      </c>
      <c r="W20" s="141">
        <f>Opleidingenblad!R26</f>
        <v>0</v>
      </c>
    </row>
    <row r="21" spans="2:23" ht="13.8" thickBot="1" x14ac:dyDescent="0.3">
      <c r="B21" s="245"/>
      <c r="C21" s="247"/>
      <c r="D21" s="249"/>
      <c r="E21" s="251"/>
      <c r="G21" s="130" t="s">
        <v>135</v>
      </c>
      <c r="H21" s="137">
        <f>SUM(Opleidingenblad!Q29,Opleidingenblad!S29)</f>
        <v>3</v>
      </c>
      <c r="I21" s="138">
        <f>SUM(Opleidingenblad!R29,Opleidingenblad!T29)</f>
        <v>1</v>
      </c>
      <c r="J21" s="139">
        <f t="shared" si="1"/>
        <v>4</v>
      </c>
      <c r="K21" s="140">
        <f t="shared" si="2"/>
        <v>3</v>
      </c>
      <c r="L21" s="140">
        <f t="shared" si="3"/>
        <v>1</v>
      </c>
      <c r="M21" s="139">
        <f t="shared" si="4"/>
        <v>4</v>
      </c>
      <c r="N21" s="137">
        <f>leerlingen!AG220</f>
        <v>1</v>
      </c>
      <c r="O21" s="141">
        <f>leerlingen!AG227</f>
        <v>0</v>
      </c>
      <c r="P21" s="137">
        <f>leerlingen!AH220</f>
        <v>0</v>
      </c>
      <c r="Q21" s="141">
        <f>leerlingen!AH227</f>
        <v>0</v>
      </c>
      <c r="R21" s="137">
        <f>leerlingen!AF220</f>
        <v>0</v>
      </c>
      <c r="S21" s="141">
        <f>leerlingen!AF227</f>
        <v>0</v>
      </c>
      <c r="T21" s="137">
        <f>leerlingen!AE220</f>
        <v>0</v>
      </c>
      <c r="U21" s="141">
        <f>leerlingen!AE227</f>
        <v>0</v>
      </c>
      <c r="V21" s="137">
        <f>Opleidingenblad!Q29</f>
        <v>2</v>
      </c>
      <c r="W21" s="141">
        <f>Opleidingenblad!R29</f>
        <v>1</v>
      </c>
    </row>
    <row r="22" spans="2:23" x14ac:dyDescent="0.25">
      <c r="B22" s="114" t="s">
        <v>84</v>
      </c>
      <c r="C22" s="126">
        <f>leerlingen!AC5+leerlingen!AC20+leerlingen!AC28+leerlingen!AC44+leerlingen!AC52+leerlingen!AC68+leerlingen!AC92+leerlingen!AC143+leerlingen!AC157+leerlingen!AC165+leerlingen!AC175+leerlingen!AC187+leerlingen!AC195+leerlingen!AC220+leerlingen!AC245+leerlingen!AC301+leerlingen!AC309+leerlingen!AC345+leerlingen!AC360+leerlingen!AC368+leerlingen!AC379+leerlingen!AC388+leerlingen!AC403</f>
        <v>5</v>
      </c>
      <c r="D22" s="127">
        <f>leerlingen!AC8+leerlingen!AC23+leerlingen!AC31+leerlingen!AC39+leerlingen!AC47+leerlingen!AC55+leerlingen!AC71+leerlingen!AC137+leerlingen!AC152+leerlingen!AC160+leerlingen!AC168+leerlingen!AC178+leerlingen!AC190+leerlingen!AC198+leerlingen!AC227+leerlingen!AC296+leerlingen!AC304+leerlingen!AC312+leerlingen!AC351+leerlingen!AC363+leerlingen!AC371+leerlingen!AC382+leerlingen!AC391+leerlingen!AC414</f>
        <v>3</v>
      </c>
      <c r="E22" s="48">
        <f>SUM(C22:D22)</f>
        <v>8</v>
      </c>
      <c r="G22" s="146" t="s">
        <v>117</v>
      </c>
      <c r="H22" s="137">
        <f>SUM(Opleidingenblad!Q32,Opleidingenblad!S32)</f>
        <v>2</v>
      </c>
      <c r="I22" s="138">
        <f>SUM(Opleidingenblad!R32,Opleidingenblad!T32)</f>
        <v>6</v>
      </c>
      <c r="J22" s="139">
        <f t="shared" si="1"/>
        <v>8</v>
      </c>
      <c r="K22" s="140">
        <f t="shared" si="2"/>
        <v>2</v>
      </c>
      <c r="L22" s="140">
        <f t="shared" si="3"/>
        <v>6</v>
      </c>
      <c r="M22" s="139">
        <f t="shared" si="4"/>
        <v>8</v>
      </c>
      <c r="N22" s="137">
        <f>leerlingen!AG245</f>
        <v>2</v>
      </c>
      <c r="O22" s="141">
        <f>leerlingen!AG296</f>
        <v>3</v>
      </c>
      <c r="P22" s="137">
        <f>leerlingen!AH245</f>
        <v>0</v>
      </c>
      <c r="Q22" s="141">
        <f>leerlingen!AH296</f>
        <v>1</v>
      </c>
      <c r="R22" s="137">
        <f>leerlingen!AF245</f>
        <v>0</v>
      </c>
      <c r="S22" s="141">
        <f>leerlingen!AF296</f>
        <v>0</v>
      </c>
      <c r="T22" s="137">
        <f>leerlingen!AE245</f>
        <v>0</v>
      </c>
      <c r="U22" s="141">
        <f>leerlingen!AE296</f>
        <v>1</v>
      </c>
      <c r="V22" s="137">
        <f>Opleidingenblad!Q32</f>
        <v>0</v>
      </c>
      <c r="W22" s="141">
        <f>Opleidingenblad!R32</f>
        <v>1</v>
      </c>
    </row>
    <row r="23" spans="2:23" x14ac:dyDescent="0.25">
      <c r="B23" s="114" t="s">
        <v>15</v>
      </c>
      <c r="C23" s="128">
        <f>leerlingen!AD5+leerlingen!AD20+leerlingen!AD28+leerlingen!AD36+leerlingen!AD44+leerlingen!AD52+leerlingen!AD68+leerlingen!AD92+leerlingen!AD143+leerlingen!AD157+leerlingen!AD165+leerlingen!AD175+leerlingen!AD187+leerlingen!AD195+leerlingen!AD220+leerlingen!AD245+leerlingen!AD301+leerlingen!AD309+leerlingen!AD345+leerlingen!AD360+leerlingen!AD368+leerlingen!AD379+leerlingen!AD388+leerlingen!AD403</f>
        <v>2</v>
      </c>
      <c r="D23" s="129">
        <f>leerlingen!AD8+leerlingen!AD23+leerlingen!AD31+leerlingen!AD39+leerlingen!AD47+leerlingen!AD55+leerlingen!AD71+leerlingen!AD137+leerlingen!AD152+leerlingen!AD160+leerlingen!AD168+leerlingen!AD178+leerlingen!AD190+leerlingen!AD198+leerlingen!AD227+leerlingen!AD296+leerlingen!AD304+leerlingen!AD312+leerlingen!AD351+leerlingen!AD363+leerlingen!AD371+leerlingen!AD382+leerlingen!AD391+leerlingen!AD414</f>
        <v>4</v>
      </c>
      <c r="E23" s="21">
        <f t="shared" ref="E23:E37" si="5">SUM(C23:D23)</f>
        <v>6</v>
      </c>
      <c r="G23" s="147" t="s">
        <v>117</v>
      </c>
      <c r="H23" s="137">
        <f>SUM(Opleidingenblad!Q33,Opleidingenblad!S33)</f>
        <v>0</v>
      </c>
      <c r="I23" s="138">
        <f>SUM(Opleidingenblad!R33,Opleidingenblad!T33)</f>
        <v>0</v>
      </c>
      <c r="J23" s="139">
        <f t="shared" si="1"/>
        <v>0</v>
      </c>
      <c r="K23" s="140">
        <f t="shared" si="2"/>
        <v>0</v>
      </c>
      <c r="L23" s="140">
        <f t="shared" si="3"/>
        <v>0</v>
      </c>
      <c r="M23" s="139">
        <f t="shared" si="4"/>
        <v>0</v>
      </c>
      <c r="N23" s="137">
        <f>leerlingen!AG301</f>
        <v>0</v>
      </c>
      <c r="O23" s="141">
        <f>leerlingen!AG304</f>
        <v>0</v>
      </c>
      <c r="P23" s="137">
        <f>leerlingen!AH301</f>
        <v>0</v>
      </c>
      <c r="Q23" s="141">
        <f>leerlingen!AH304</f>
        <v>0</v>
      </c>
      <c r="R23" s="137">
        <f>leerlingen!AF301</f>
        <v>0</v>
      </c>
      <c r="S23" s="141">
        <f>leerlingen!AF304</f>
        <v>0</v>
      </c>
      <c r="T23" s="137">
        <f>leerlingen!AE301</f>
        <v>0</v>
      </c>
      <c r="U23" s="141">
        <f>leerlingen!AE304</f>
        <v>0</v>
      </c>
      <c r="V23" s="137">
        <f>Opleidingenblad!Q33</f>
        <v>0</v>
      </c>
      <c r="W23" s="141">
        <f>Opleidingenblad!R33</f>
        <v>0</v>
      </c>
    </row>
    <row r="24" spans="2:23" x14ac:dyDescent="0.25">
      <c r="B24" s="114"/>
      <c r="C24" s="2"/>
      <c r="D24" s="3"/>
      <c r="E24" s="21">
        <f t="shared" si="5"/>
        <v>0</v>
      </c>
      <c r="G24" s="119" t="s">
        <v>124</v>
      </c>
      <c r="H24" s="137">
        <f>SUM(Opleidingenblad!Q34,Opleidingenblad!S34)</f>
        <v>0</v>
      </c>
      <c r="I24" s="138">
        <f>SUM(Opleidingenblad!R34,Opleidingenblad!T34)</f>
        <v>0</v>
      </c>
      <c r="J24" s="139">
        <f t="shared" si="1"/>
        <v>0</v>
      </c>
      <c r="K24" s="140">
        <f t="shared" si="2"/>
        <v>0</v>
      </c>
      <c r="L24" s="140">
        <f t="shared" si="3"/>
        <v>0</v>
      </c>
      <c r="M24" s="139">
        <f t="shared" si="4"/>
        <v>0</v>
      </c>
      <c r="N24" s="137">
        <f>leerlingen!AG309</f>
        <v>0</v>
      </c>
      <c r="O24" s="141">
        <f>leerlingen!AG312</f>
        <v>0</v>
      </c>
      <c r="P24" s="137">
        <f>leerlingen!AH309</f>
        <v>0</v>
      </c>
      <c r="Q24" s="141">
        <f>leerlingen!AH312</f>
        <v>0</v>
      </c>
      <c r="R24" s="137">
        <f>leerlingen!AF309</f>
        <v>0</v>
      </c>
      <c r="S24" s="141">
        <f>leerlingen!AF312</f>
        <v>0</v>
      </c>
      <c r="T24" s="137">
        <f>leerlingen!AE309</f>
        <v>0</v>
      </c>
      <c r="U24" s="141">
        <f>leerlingen!AE312</f>
        <v>0</v>
      </c>
      <c r="V24" s="137">
        <f>Opleidingenblad!Q34</f>
        <v>0</v>
      </c>
      <c r="W24" s="141">
        <f>Opleidingenblad!R34</f>
        <v>0</v>
      </c>
    </row>
    <row r="25" spans="2:23" x14ac:dyDescent="0.25">
      <c r="B25" s="114"/>
      <c r="C25" s="2"/>
      <c r="D25" s="3"/>
      <c r="E25" s="21">
        <f t="shared" si="5"/>
        <v>0</v>
      </c>
      <c r="G25" s="144" t="s">
        <v>52</v>
      </c>
      <c r="H25" s="137">
        <f>SUM(Opleidingenblad!Q37,Opleidingenblad!S37)</f>
        <v>5</v>
      </c>
      <c r="I25" s="138">
        <f>SUM(Opleidingenblad!R37,Opleidingenblad!T37)</f>
        <v>2</v>
      </c>
      <c r="J25" s="139">
        <f t="shared" si="1"/>
        <v>7</v>
      </c>
      <c r="K25" s="140">
        <f t="shared" si="2"/>
        <v>5</v>
      </c>
      <c r="L25" s="140">
        <f t="shared" si="3"/>
        <v>2</v>
      </c>
      <c r="M25" s="139">
        <f t="shared" si="4"/>
        <v>7</v>
      </c>
      <c r="N25" s="137">
        <f>leerlingen!AG345</f>
        <v>3</v>
      </c>
      <c r="O25" s="141">
        <f>leerlingen!AG351</f>
        <v>1</v>
      </c>
      <c r="P25" s="137">
        <f>leerlingen!AH345</f>
        <v>0</v>
      </c>
      <c r="Q25" s="141">
        <f>leerlingen!AH351</f>
        <v>0</v>
      </c>
      <c r="R25" s="137">
        <f>leerlingen!AF345</f>
        <v>0</v>
      </c>
      <c r="S25" s="141">
        <f>leerlingen!AF351</f>
        <v>0</v>
      </c>
      <c r="T25" s="137">
        <f>leerlingen!AE345</f>
        <v>1</v>
      </c>
      <c r="U25" s="141">
        <f>leerlingen!AE351</f>
        <v>0</v>
      </c>
      <c r="V25" s="137">
        <f>Opleidingenblad!Q37</f>
        <v>1</v>
      </c>
      <c r="W25" s="141">
        <f>Opleidingenblad!R37</f>
        <v>1</v>
      </c>
    </row>
    <row r="26" spans="2:23" x14ac:dyDescent="0.25">
      <c r="B26" s="114"/>
      <c r="C26" s="2"/>
      <c r="D26" s="3"/>
      <c r="E26" s="21">
        <f t="shared" si="5"/>
        <v>0</v>
      </c>
      <c r="G26" s="144" t="s">
        <v>51</v>
      </c>
      <c r="H26" s="137">
        <f>SUM(Opleidingenblad!Q38,Opleidingenblad!S38)</f>
        <v>2</v>
      </c>
      <c r="I26" s="138">
        <f>SUM(Opleidingenblad!R38,Opleidingenblad!T38)</f>
        <v>0</v>
      </c>
      <c r="J26" s="139">
        <f t="shared" si="1"/>
        <v>2</v>
      </c>
      <c r="K26" s="140">
        <f t="shared" si="2"/>
        <v>2</v>
      </c>
      <c r="L26" s="140">
        <f t="shared" si="3"/>
        <v>0</v>
      </c>
      <c r="M26" s="139">
        <f t="shared" si="4"/>
        <v>2</v>
      </c>
      <c r="N26" s="137">
        <f>leerlingen!AG360</f>
        <v>2</v>
      </c>
      <c r="O26" s="141">
        <f>leerlingen!AG363</f>
        <v>0</v>
      </c>
      <c r="P26" s="137">
        <f>leerlingen!AH360</f>
        <v>0</v>
      </c>
      <c r="Q26" s="141">
        <f>leerlingen!AH363</f>
        <v>0</v>
      </c>
      <c r="R26" s="137">
        <f>leerlingen!AF360</f>
        <v>0</v>
      </c>
      <c r="S26" s="141">
        <f>leerlingen!AF363</f>
        <v>0</v>
      </c>
      <c r="T26" s="137">
        <f>leerlingen!AE360</f>
        <v>0</v>
      </c>
      <c r="U26" s="141">
        <f>leerlingen!AE363</f>
        <v>0</v>
      </c>
      <c r="V26" s="137">
        <f>Opleidingenblad!Q38</f>
        <v>0</v>
      </c>
      <c r="W26" s="141">
        <f>Opleidingenblad!R38</f>
        <v>0</v>
      </c>
    </row>
    <row r="27" spans="2:23" x14ac:dyDescent="0.25">
      <c r="B27" s="114"/>
      <c r="C27" s="2"/>
      <c r="D27" s="3"/>
      <c r="E27" s="21">
        <f t="shared" si="5"/>
        <v>0</v>
      </c>
      <c r="G27" s="144" t="s">
        <v>119</v>
      </c>
      <c r="H27" s="137">
        <f>SUM(Opleidingenblad!Q39,Opleidingenblad!S39)</f>
        <v>0</v>
      </c>
      <c r="I27" s="138">
        <f>SUM(Opleidingenblad!R39,Opleidingenblad!T39)</f>
        <v>0</v>
      </c>
      <c r="J27" s="139">
        <f t="shared" si="1"/>
        <v>0</v>
      </c>
      <c r="K27" s="140">
        <f t="shared" si="2"/>
        <v>0</v>
      </c>
      <c r="L27" s="140">
        <f t="shared" si="3"/>
        <v>0</v>
      </c>
      <c r="M27" s="139">
        <f t="shared" si="4"/>
        <v>0</v>
      </c>
      <c r="N27" s="137">
        <f>leerlingen!AG368</f>
        <v>0</v>
      </c>
      <c r="O27" s="141">
        <f>leerlingen!AG371</f>
        <v>0</v>
      </c>
      <c r="P27" s="137">
        <f>leerlingen!AH368</f>
        <v>0</v>
      </c>
      <c r="Q27" s="141">
        <f>leerlingen!AH371</f>
        <v>0</v>
      </c>
      <c r="R27" s="137">
        <f>leerlingen!AF368</f>
        <v>0</v>
      </c>
      <c r="S27" s="141">
        <f>leerlingen!AF371</f>
        <v>0</v>
      </c>
      <c r="T27" s="137">
        <f>leerlingen!AE368</f>
        <v>0</v>
      </c>
      <c r="U27" s="141">
        <f>leerlingen!AE371</f>
        <v>0</v>
      </c>
      <c r="V27" s="137">
        <f>Opleidingenblad!Q39</f>
        <v>0</v>
      </c>
      <c r="W27" s="141">
        <f>Opleidingenblad!R39</f>
        <v>0</v>
      </c>
    </row>
    <row r="28" spans="2:23" x14ac:dyDescent="0.25">
      <c r="B28" s="114"/>
      <c r="C28" s="2"/>
      <c r="D28" s="3"/>
      <c r="E28" s="21">
        <f t="shared" si="5"/>
        <v>0</v>
      </c>
      <c r="G28" s="144" t="s">
        <v>83</v>
      </c>
      <c r="H28" s="137">
        <f>SUM(Opleidingenblad!Q40,Opleidingenblad!S40)</f>
        <v>1</v>
      </c>
      <c r="I28" s="138">
        <f>SUM(Opleidingenblad!R40,Opleidingenblad!T40)</f>
        <v>1</v>
      </c>
      <c r="J28" s="139">
        <f t="shared" si="1"/>
        <v>2</v>
      </c>
      <c r="K28" s="140">
        <f t="shared" si="2"/>
        <v>1</v>
      </c>
      <c r="L28" s="140">
        <f t="shared" si="3"/>
        <v>1</v>
      </c>
      <c r="M28" s="139">
        <f t="shared" si="4"/>
        <v>2</v>
      </c>
      <c r="N28" s="137">
        <f>leerlingen!AG379</f>
        <v>1</v>
      </c>
      <c r="O28" s="141">
        <f>leerlingen!AG382</f>
        <v>0</v>
      </c>
      <c r="P28" s="137">
        <f>leerlingen!AH379</f>
        <v>0</v>
      </c>
      <c r="Q28" s="141">
        <f>leerlingen!AH382</f>
        <v>0</v>
      </c>
      <c r="R28" s="137">
        <f>leerlingen!AF379</f>
        <v>0</v>
      </c>
      <c r="S28" s="141">
        <f>leerlingen!AF382</f>
        <v>0</v>
      </c>
      <c r="T28" s="137">
        <f>leerlingen!AE379</f>
        <v>0</v>
      </c>
      <c r="U28" s="141">
        <f>leerlingen!AE382</f>
        <v>0</v>
      </c>
      <c r="V28" s="137">
        <f>Opleidingenblad!Q40</f>
        <v>0</v>
      </c>
      <c r="W28" s="141">
        <f>Opleidingenblad!R40</f>
        <v>1</v>
      </c>
    </row>
    <row r="29" spans="2:23" x14ac:dyDescent="0.25">
      <c r="B29" s="114"/>
      <c r="C29" s="2"/>
      <c r="D29" s="3"/>
      <c r="E29" s="21">
        <f t="shared" si="5"/>
        <v>0</v>
      </c>
      <c r="G29" s="144" t="s">
        <v>93</v>
      </c>
      <c r="H29" s="137">
        <f>SUM(Opleidingenblad!Q41,Opleidingenblad!S41)</f>
        <v>0</v>
      </c>
      <c r="I29" s="138">
        <f>SUM(Opleidingenblad!R41,Opleidingenblad!T41)</f>
        <v>0</v>
      </c>
      <c r="J29" s="139">
        <f t="shared" si="1"/>
        <v>0</v>
      </c>
      <c r="K29" s="140">
        <f t="shared" si="2"/>
        <v>0</v>
      </c>
      <c r="L29" s="140">
        <f t="shared" si="3"/>
        <v>0</v>
      </c>
      <c r="M29" s="139">
        <f t="shared" si="4"/>
        <v>0</v>
      </c>
      <c r="N29" s="137">
        <f>leerlingen!AG388</f>
        <v>0</v>
      </c>
      <c r="O29" s="141">
        <f>leerlingen!AG391</f>
        <v>0</v>
      </c>
      <c r="P29" s="137">
        <f>leerlingen!AH388</f>
        <v>0</v>
      </c>
      <c r="Q29" s="141">
        <f>leerlingen!AH391</f>
        <v>0</v>
      </c>
      <c r="R29" s="137">
        <f>leerlingen!AF388</f>
        <v>0</v>
      </c>
      <c r="S29" s="141">
        <f>leerlingen!AF391</f>
        <v>0</v>
      </c>
      <c r="T29" s="137">
        <f>leerlingen!AE388</f>
        <v>0</v>
      </c>
      <c r="U29" s="141">
        <f>leerlingen!AE391</f>
        <v>0</v>
      </c>
      <c r="V29" s="137">
        <f>Opleidingenblad!Q41</f>
        <v>0</v>
      </c>
      <c r="W29" s="141">
        <f>Opleidingenblad!R41</f>
        <v>0</v>
      </c>
    </row>
    <row r="30" spans="2:23" x14ac:dyDescent="0.25">
      <c r="B30" s="114"/>
      <c r="C30" s="2"/>
      <c r="D30" s="3"/>
      <c r="E30" s="21">
        <f t="shared" si="5"/>
        <v>0</v>
      </c>
      <c r="G30" s="144" t="s">
        <v>380</v>
      </c>
      <c r="H30" s="137">
        <f>SUM(Opleidingenblad!Q42,Opleidingenblad!S42)</f>
        <v>0</v>
      </c>
      <c r="I30" s="138">
        <f>SUM(Opleidingenblad!R42,Opleidingenblad!T42)</f>
        <v>0</v>
      </c>
      <c r="J30" s="139">
        <f t="shared" si="1"/>
        <v>0</v>
      </c>
      <c r="K30" s="140">
        <f t="shared" si="2"/>
        <v>0</v>
      </c>
      <c r="L30" s="140">
        <f t="shared" si="3"/>
        <v>0</v>
      </c>
      <c r="M30" s="139">
        <f t="shared" si="4"/>
        <v>0</v>
      </c>
      <c r="N30" s="137">
        <f>leerlingen!AG395</f>
        <v>0</v>
      </c>
      <c r="O30" s="141">
        <f>leerlingen!AG398</f>
        <v>0</v>
      </c>
      <c r="P30" s="137">
        <f>leerlingen!AH395</f>
        <v>0</v>
      </c>
      <c r="Q30" s="141">
        <f>leerlingen!AH398</f>
        <v>0</v>
      </c>
      <c r="R30" s="137">
        <f>leerlingen!AF395</f>
        <v>0</v>
      </c>
      <c r="S30" s="141">
        <f>leerlingen!AF398</f>
        <v>0</v>
      </c>
      <c r="T30" s="137">
        <f>leerlingen!AE395</f>
        <v>0</v>
      </c>
      <c r="U30" s="141">
        <f>leerlingen!AE398</f>
        <v>0</v>
      </c>
      <c r="V30" s="137">
        <f>Opleidingenblad!Q42</f>
        <v>0</v>
      </c>
      <c r="W30" s="141">
        <f>Opleidingenblad!R42</f>
        <v>0</v>
      </c>
    </row>
    <row r="31" spans="2:23" x14ac:dyDescent="0.25">
      <c r="B31" s="114"/>
      <c r="C31" s="2"/>
      <c r="D31" s="3"/>
      <c r="E31" s="21">
        <f t="shared" si="5"/>
        <v>0</v>
      </c>
      <c r="G31" s="144"/>
      <c r="H31" s="137">
        <f>SUM(Opleidingenblad!Q43,Opleidingenblad!S43)</f>
        <v>0</v>
      </c>
      <c r="I31" s="138">
        <f>SUM(Opleidingenblad!R43,Opleidingenblad!T43)</f>
        <v>0</v>
      </c>
      <c r="J31" s="139">
        <f t="shared" si="1"/>
        <v>0</v>
      </c>
      <c r="K31" s="140">
        <f t="shared" si="2"/>
        <v>0</v>
      </c>
      <c r="L31" s="140">
        <f t="shared" si="3"/>
        <v>0</v>
      </c>
      <c r="M31" s="139">
        <f t="shared" si="4"/>
        <v>0</v>
      </c>
      <c r="N31" s="137">
        <f>leerlingen!AG403</f>
        <v>0</v>
      </c>
      <c r="O31" s="141">
        <f>leerlingen!AG406</f>
        <v>0</v>
      </c>
      <c r="P31" s="137">
        <f>leerlingen!AH403</f>
        <v>0</v>
      </c>
      <c r="Q31" s="141">
        <f>leerlingen!AH406</f>
        <v>0</v>
      </c>
      <c r="R31" s="137">
        <f>leerlingen!AF403</f>
        <v>0</v>
      </c>
      <c r="S31" s="141">
        <f>leerlingen!AF406</f>
        <v>0</v>
      </c>
      <c r="T31" s="137">
        <f>leerlingen!AE403</f>
        <v>0</v>
      </c>
      <c r="U31" s="141">
        <f>leerlingen!AE406</f>
        <v>0</v>
      </c>
      <c r="V31" s="137">
        <f>Opleidingenblad!Q43</f>
        <v>0</v>
      </c>
      <c r="W31" s="141">
        <f>Opleidingenblad!R43</f>
        <v>0</v>
      </c>
    </row>
    <row r="32" spans="2:23" x14ac:dyDescent="0.25">
      <c r="B32" s="114"/>
      <c r="C32" s="2"/>
      <c r="D32" s="3"/>
      <c r="E32" s="21">
        <f t="shared" si="5"/>
        <v>0</v>
      </c>
      <c r="G32" s="144"/>
      <c r="H32" s="137">
        <f>SUM(Opleidingenblad!Q45,Opleidingenblad!S45)</f>
        <v>0</v>
      </c>
      <c r="I32" s="138">
        <f>SUM(Opleidingenblad!R45,Opleidingenblad!T45)</f>
        <v>0</v>
      </c>
      <c r="J32" s="139">
        <f t="shared" si="1"/>
        <v>0</v>
      </c>
      <c r="K32" s="140">
        <f t="shared" si="2"/>
        <v>0</v>
      </c>
      <c r="L32" s="140">
        <f t="shared" si="3"/>
        <v>0</v>
      </c>
      <c r="M32" s="139">
        <f t="shared" si="4"/>
        <v>0</v>
      </c>
      <c r="N32" s="137">
        <f>leerlingen!AG411</f>
        <v>0</v>
      </c>
      <c r="O32" s="141">
        <f>leerlingen!AG414</f>
        <v>0</v>
      </c>
      <c r="P32" s="137">
        <f>leerlingen!AH411</f>
        <v>0</v>
      </c>
      <c r="Q32" s="141">
        <f>leerlingen!AH414</f>
        <v>0</v>
      </c>
      <c r="R32" s="137">
        <f>leerlingen!AF411</f>
        <v>0</v>
      </c>
      <c r="S32" s="141">
        <f>leerlingen!AF414</f>
        <v>0</v>
      </c>
      <c r="T32" s="137">
        <f>leerlingen!AE411</f>
        <v>0</v>
      </c>
      <c r="U32" s="141">
        <f>leerlingen!AE414</f>
        <v>0</v>
      </c>
      <c r="V32" s="137">
        <f>Opleidingenblad!Q45</f>
        <v>0</v>
      </c>
      <c r="W32" s="141">
        <f>Opleidingenblad!R45</f>
        <v>0</v>
      </c>
    </row>
    <row r="33" spans="2:23" ht="13.8" thickBot="1" x14ac:dyDescent="0.3">
      <c r="B33" s="117"/>
      <c r="C33" s="2"/>
      <c r="D33" s="3"/>
      <c r="E33" s="21">
        <f t="shared" si="5"/>
        <v>0</v>
      </c>
      <c r="G33" s="144"/>
      <c r="H33" s="145"/>
      <c r="I33" s="138"/>
      <c r="J33" s="139"/>
      <c r="K33" s="140"/>
      <c r="L33" s="140"/>
      <c r="M33" s="139"/>
      <c r="N33" s="142"/>
      <c r="O33" s="143"/>
      <c r="P33" s="142"/>
      <c r="Q33" s="143"/>
      <c r="R33" s="142"/>
      <c r="S33" s="143"/>
      <c r="T33" s="142"/>
      <c r="U33" s="143"/>
      <c r="V33" s="137"/>
      <c r="W33" s="141"/>
    </row>
    <row r="34" spans="2:23" ht="13.8" thickBot="1" x14ac:dyDescent="0.3">
      <c r="B34" s="117"/>
      <c r="C34" s="2"/>
      <c r="D34" s="3"/>
      <c r="E34" s="21">
        <f t="shared" si="5"/>
        <v>0</v>
      </c>
      <c r="G34" s="74" t="s">
        <v>19</v>
      </c>
      <c r="H34" s="75">
        <f t="shared" ref="H34:W34" si="6">SUM(H5:H33)</f>
        <v>25</v>
      </c>
      <c r="I34" s="75">
        <f t="shared" si="6"/>
        <v>16</v>
      </c>
      <c r="J34" s="75">
        <f t="shared" si="6"/>
        <v>41</v>
      </c>
      <c r="K34" s="75">
        <f t="shared" si="6"/>
        <v>25</v>
      </c>
      <c r="L34" s="75">
        <f t="shared" si="6"/>
        <v>16</v>
      </c>
      <c r="M34" s="75">
        <f t="shared" si="6"/>
        <v>41</v>
      </c>
      <c r="N34" s="76">
        <f t="shared" si="6"/>
        <v>17</v>
      </c>
      <c r="O34" s="77">
        <f t="shared" si="6"/>
        <v>6</v>
      </c>
      <c r="P34" s="76">
        <f t="shared" si="6"/>
        <v>0</v>
      </c>
      <c r="Q34" s="77">
        <f t="shared" si="6"/>
        <v>2</v>
      </c>
      <c r="R34" s="76">
        <f t="shared" si="6"/>
        <v>0</v>
      </c>
      <c r="S34" s="77">
        <f t="shared" si="6"/>
        <v>0</v>
      </c>
      <c r="T34" s="76">
        <f t="shared" si="6"/>
        <v>1</v>
      </c>
      <c r="U34" s="77">
        <f t="shared" si="6"/>
        <v>1</v>
      </c>
      <c r="V34" s="76">
        <f t="shared" si="6"/>
        <v>7</v>
      </c>
      <c r="W34" s="77">
        <f t="shared" si="6"/>
        <v>7</v>
      </c>
    </row>
    <row r="35" spans="2:23" ht="13.8" hidden="1" thickBot="1" x14ac:dyDescent="0.3">
      <c r="B35" s="111"/>
      <c r="C35" s="2"/>
      <c r="D35" s="3"/>
      <c r="E35" s="21">
        <f t="shared" si="5"/>
        <v>0</v>
      </c>
    </row>
    <row r="36" spans="2:23" ht="13.8" hidden="1" thickBot="1" x14ac:dyDescent="0.3">
      <c r="B36" s="1"/>
      <c r="C36" s="4"/>
      <c r="D36" s="5"/>
      <c r="E36" s="22">
        <f t="shared" si="5"/>
        <v>0</v>
      </c>
    </row>
    <row r="37" spans="2:23" ht="13.8" thickBot="1" x14ac:dyDescent="0.3">
      <c r="B37" s="23"/>
      <c r="C37" s="24">
        <f>SUM(C22:C36)</f>
        <v>7</v>
      </c>
      <c r="D37" s="25">
        <f>SUM(D22:D36)</f>
        <v>7</v>
      </c>
      <c r="E37" s="26">
        <f t="shared" si="5"/>
        <v>14</v>
      </c>
    </row>
    <row r="38" spans="2:23" x14ac:dyDescent="0.25">
      <c r="B38" s="27" t="s">
        <v>17</v>
      </c>
      <c r="C38" s="28">
        <f>Opleidingenblad!Q47</f>
        <v>7</v>
      </c>
      <c r="D38" s="28">
        <f>Opleidingenblad!R47</f>
        <v>7</v>
      </c>
      <c r="E38" s="30"/>
    </row>
    <row r="39" spans="2:23" x14ac:dyDescent="0.25">
      <c r="C39" s="242" t="str">
        <f>IF(SUM(C38:D38)=E37,"OK!","nog niet gelijk…")</f>
        <v>OK!</v>
      </c>
      <c r="D39" s="242"/>
      <c r="E39" s="242"/>
    </row>
  </sheetData>
  <mergeCells count="18">
    <mergeCell ref="C39:E39"/>
    <mergeCell ref="V3:W3"/>
    <mergeCell ref="C16:E16"/>
    <mergeCell ref="B19:E19"/>
    <mergeCell ref="B20:B21"/>
    <mergeCell ref="C20:C21"/>
    <mergeCell ref="D20:D21"/>
    <mergeCell ref="E20:E21"/>
    <mergeCell ref="C1:G1"/>
    <mergeCell ref="G2:W2"/>
    <mergeCell ref="B3:E3"/>
    <mergeCell ref="G3:G4"/>
    <mergeCell ref="H3:J3"/>
    <mergeCell ref="K3:M3"/>
    <mergeCell ref="N3:O3"/>
    <mergeCell ref="P3:Q3"/>
    <mergeCell ref="R3:S3"/>
    <mergeCell ref="T3:U3"/>
  </mergeCells>
  <phoneticPr fontId="0" type="noConversion"/>
  <conditionalFormatting sqref="G5:J33 N5:W33">
    <cfRule type="expression" dxfId="2" priority="1" stopIfTrue="1">
      <formula>$J5=0</formula>
    </cfRule>
  </conditionalFormatting>
  <conditionalFormatting sqref="K5:M33">
    <cfRule type="expression" dxfId="1" priority="2" stopIfTrue="1">
      <formula>$J5=0</formula>
    </cfRule>
    <cfRule type="cellIs" dxfId="0" priority="3" stopIfTrue="1" operator="notEqual">
      <formula>H5</formula>
    </cfRule>
  </conditionalFormatting>
  <pageMargins left="0.74803149606299213" right="0.74803149606299213" top="0.98425196850393704" bottom="0.74" header="0.51181102362204722" footer="0.51181102362204722"/>
  <pageSetup paperSize="9" scale="85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52" sqref="A52"/>
    </sheetView>
  </sheetViews>
  <sheetFormatPr defaultRowHeight="13.2" x14ac:dyDescent="0.25"/>
  <cols>
    <col min="1" max="1" width="31.77734375" customWidth="1"/>
    <col min="2" max="2" width="6.88671875" customWidth="1"/>
    <col min="3" max="3" width="6.44140625" customWidth="1"/>
    <col min="4" max="4" width="5.88671875" customWidth="1"/>
    <col min="5" max="5" width="5.33203125" customWidth="1"/>
    <col min="6" max="6" width="5.109375" customWidth="1"/>
    <col min="7" max="7" width="4.6640625" customWidth="1"/>
    <col min="8" max="8" width="4.88671875" customWidth="1"/>
    <col min="9" max="10" width="4.6640625" customWidth="1"/>
    <col min="11" max="11" width="4.109375" customWidth="1"/>
    <col min="12" max="12" width="4.88671875" customWidth="1"/>
    <col min="13" max="14" width="4.44140625" customWidth="1"/>
    <col min="15" max="16" width="4.33203125" customWidth="1"/>
    <col min="17" max="17" width="6.33203125" customWidth="1"/>
    <col min="18" max="18" width="5.5546875" customWidth="1"/>
    <col min="19" max="19" width="6.88671875" customWidth="1"/>
    <col min="20" max="20" width="7.44140625" customWidth="1"/>
  </cols>
  <sheetData>
    <row r="1" spans="1:20" x14ac:dyDescent="0.25">
      <c r="A1" s="6" t="s">
        <v>34</v>
      </c>
      <c r="B1" s="7"/>
      <c r="C1" s="252">
        <f ca="1">TODAY()</f>
        <v>43084</v>
      </c>
      <c r="D1" s="253"/>
      <c r="E1" s="254" t="str">
        <f>IF(ISBLANK(H1),"Kies uw school :","School :")</f>
        <v>School :</v>
      </c>
      <c r="F1" s="254"/>
      <c r="G1" s="254"/>
      <c r="H1" s="255" t="s">
        <v>103</v>
      </c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35"/>
    </row>
    <row r="2" spans="1:20" ht="13.8" thickBot="1" x14ac:dyDescent="0.3">
      <c r="B2" s="6"/>
      <c r="C2" s="7"/>
      <c r="D2" s="7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13.8" thickBot="1" x14ac:dyDescent="0.3">
      <c r="A3" s="256" t="s">
        <v>30</v>
      </c>
      <c r="B3" s="244" t="s">
        <v>7</v>
      </c>
      <c r="C3" s="244" t="s">
        <v>4</v>
      </c>
      <c r="D3" s="244" t="s">
        <v>5</v>
      </c>
      <c r="E3" s="263" t="s">
        <v>78</v>
      </c>
      <c r="F3" s="264"/>
      <c r="G3" s="267" t="s">
        <v>23</v>
      </c>
      <c r="H3" s="268"/>
      <c r="I3" s="267" t="s">
        <v>20</v>
      </c>
      <c r="J3" s="268"/>
      <c r="K3" s="267" t="s">
        <v>3</v>
      </c>
      <c r="L3" s="268"/>
      <c r="M3" s="231" t="s">
        <v>1</v>
      </c>
      <c r="N3" s="270"/>
      <c r="O3" s="231" t="s">
        <v>33</v>
      </c>
      <c r="P3" s="270"/>
      <c r="Q3" s="235" t="s">
        <v>24</v>
      </c>
      <c r="R3" s="233"/>
      <c r="S3" s="233"/>
      <c r="T3" s="234"/>
    </row>
    <row r="4" spans="1:20" ht="13.8" thickBot="1" x14ac:dyDescent="0.3">
      <c r="A4" s="257"/>
      <c r="B4" s="259"/>
      <c r="C4" s="259"/>
      <c r="D4" s="261"/>
      <c r="E4" s="265"/>
      <c r="F4" s="266"/>
      <c r="G4" s="262"/>
      <c r="H4" s="269"/>
      <c r="I4" s="262"/>
      <c r="J4" s="269"/>
      <c r="K4" s="262"/>
      <c r="L4" s="269"/>
      <c r="M4" s="271"/>
      <c r="N4" s="272"/>
      <c r="O4" s="271"/>
      <c r="P4" s="272"/>
      <c r="Q4" s="273" t="s">
        <v>2</v>
      </c>
      <c r="R4" s="273"/>
      <c r="S4" s="274" t="s">
        <v>25</v>
      </c>
      <c r="T4" s="275"/>
    </row>
    <row r="5" spans="1:20" ht="13.8" thickBot="1" x14ac:dyDescent="0.3">
      <c r="A5" s="258"/>
      <c r="B5" s="260"/>
      <c r="C5" s="260"/>
      <c r="D5" s="262"/>
      <c r="E5" s="36" t="s">
        <v>31</v>
      </c>
      <c r="F5" s="37" t="s">
        <v>32</v>
      </c>
      <c r="G5" s="36" t="s">
        <v>31</v>
      </c>
      <c r="H5" s="37" t="s">
        <v>32</v>
      </c>
      <c r="I5" s="36" t="s">
        <v>31</v>
      </c>
      <c r="J5" s="37" t="s">
        <v>32</v>
      </c>
      <c r="K5" s="36" t="s">
        <v>31</v>
      </c>
      <c r="L5" s="37" t="s">
        <v>32</v>
      </c>
      <c r="M5" s="36" t="s">
        <v>31</v>
      </c>
      <c r="N5" s="37" t="s">
        <v>32</v>
      </c>
      <c r="O5" s="36" t="s">
        <v>31</v>
      </c>
      <c r="P5" s="37" t="s">
        <v>32</v>
      </c>
      <c r="Q5" s="36" t="s">
        <v>31</v>
      </c>
      <c r="R5" s="37" t="s">
        <v>32</v>
      </c>
      <c r="S5" s="36" t="s">
        <v>31</v>
      </c>
      <c r="T5" s="37" t="s">
        <v>32</v>
      </c>
    </row>
    <row r="6" spans="1:20" x14ac:dyDescent="0.25">
      <c r="A6" s="50"/>
      <c r="B6" s="20"/>
      <c r="C6" s="20"/>
      <c r="D6" s="41"/>
      <c r="E6" s="42"/>
      <c r="F6" s="43"/>
      <c r="G6" s="42"/>
      <c r="H6" s="43"/>
      <c r="I6" s="42"/>
      <c r="J6" s="43"/>
      <c r="K6" s="42"/>
      <c r="L6" s="43"/>
      <c r="M6" s="42"/>
      <c r="N6" s="43"/>
      <c r="O6" s="42"/>
      <c r="P6" s="43"/>
      <c r="Q6" s="42"/>
      <c r="R6" s="43"/>
      <c r="S6" s="42"/>
      <c r="T6" s="43"/>
    </row>
    <row r="7" spans="1:20" x14ac:dyDescent="0.25">
      <c r="A7" s="50" t="s">
        <v>82</v>
      </c>
      <c r="B7" s="48">
        <f>C7+D7</f>
        <v>1</v>
      </c>
      <c r="C7" s="48">
        <f>E7+G7+I7+K7+M7+O7+Q7+S7</f>
        <v>1</v>
      </c>
      <c r="D7" s="134">
        <f>F7+H7+J7+L7+N7+P7+R7+T7</f>
        <v>0</v>
      </c>
      <c r="E7" s="135">
        <f>leerlingen!Q5</f>
        <v>0</v>
      </c>
      <c r="F7" s="136">
        <f>leerlingen!Q8</f>
        <v>0</v>
      </c>
      <c r="G7" s="136">
        <f>leerlingen!R5</f>
        <v>0</v>
      </c>
      <c r="H7" s="136">
        <f>leerlingen!R8</f>
        <v>0</v>
      </c>
      <c r="I7" s="136">
        <f>leerlingen!S5</f>
        <v>0</v>
      </c>
      <c r="J7" s="136">
        <f>leerlingen!S8</f>
        <v>0</v>
      </c>
      <c r="K7" s="136">
        <f>leerlingen!T5</f>
        <v>0</v>
      </c>
      <c r="L7" s="136">
        <f>leerlingen!T8</f>
        <v>0</v>
      </c>
      <c r="M7" s="45">
        <f>leerlingen!Y5+leerlingen!Z5+leerlingen!AA5+leerlingen!AB5</f>
        <v>0</v>
      </c>
      <c r="N7" s="136">
        <f>leerlingen!Y8+leerlingen!Z8+leerlingen!AA8+leerlingen!AB8</f>
        <v>0</v>
      </c>
      <c r="O7" s="135">
        <f>leerlingen!U5+leerlingen!V5+leerlingen!W5+leerlingen!X5</f>
        <v>1</v>
      </c>
      <c r="P7" s="135">
        <f>leerlingen!U8+leerlingen!V8+leerlingen!W8+leerlingen!X8</f>
        <v>0</v>
      </c>
      <c r="Q7" s="45">
        <f>leerlingen!AC5+leerlingen!AD5</f>
        <v>0</v>
      </c>
      <c r="R7" s="136">
        <f>leerlingen!AC8+leerlingen!AD8</f>
        <v>0</v>
      </c>
      <c r="S7" s="45">
        <f>leerlingen!AE5+leerlingen!AF5+leerlingen!AG5+leerlingen!AH5</f>
        <v>0</v>
      </c>
      <c r="T7" s="136">
        <f>leerlingen!AE8+leerlingen!AF8+leerlingen!AG8+leerlingen!AH8</f>
        <v>0</v>
      </c>
    </row>
    <row r="8" spans="1:20" x14ac:dyDescent="0.25">
      <c r="A8" s="50" t="s">
        <v>91</v>
      </c>
      <c r="B8" s="48">
        <f t="shared" ref="B8:B45" si="0">C8+D8</f>
        <v>5</v>
      </c>
      <c r="C8" s="48">
        <f t="shared" ref="C8:C45" si="1">E8+G8+I8+K8+M8+O8+Q8+S8</f>
        <v>5</v>
      </c>
      <c r="D8" s="134">
        <f t="shared" ref="D8:D45" si="2">F8+H8+J8+L8+N8+P8+R8+T8</f>
        <v>0</v>
      </c>
      <c r="E8" s="135">
        <f>leerlingen!Q20</f>
        <v>3</v>
      </c>
      <c r="F8" s="136">
        <f>leerlingen!Q23</f>
        <v>0</v>
      </c>
      <c r="G8" s="136">
        <f>leerlingen!R20</f>
        <v>0</v>
      </c>
      <c r="H8" s="136">
        <f>leerlingen!R23</f>
        <v>0</v>
      </c>
      <c r="I8" s="136">
        <f>leerlingen!S20</f>
        <v>1</v>
      </c>
      <c r="J8" s="136">
        <f>leerlingen!S23</f>
        <v>0</v>
      </c>
      <c r="K8" s="136">
        <f>leerlingen!T20</f>
        <v>1</v>
      </c>
      <c r="L8" s="136">
        <f>leerlingen!T23</f>
        <v>0</v>
      </c>
      <c r="M8" s="45">
        <f>leerlingen!Y20+leerlingen!Z20+leerlingen!AA20+leerlingen!AB20</f>
        <v>0</v>
      </c>
      <c r="N8" s="136">
        <f>leerlingen!Y23+leerlingen!Z23+leerlingen!AA23+leerlingen!AB23</f>
        <v>0</v>
      </c>
      <c r="O8" s="135">
        <f>leerlingen!U20+leerlingen!V20+leerlingen!W20+leerlingen!X20</f>
        <v>0</v>
      </c>
      <c r="P8" s="135">
        <f>leerlingen!U23+leerlingen!V23+leerlingen!W23+leerlingen!X23</f>
        <v>0</v>
      </c>
      <c r="Q8" s="45">
        <f>leerlingen!AC20+leerlingen!AD20</f>
        <v>0</v>
      </c>
      <c r="R8" s="136">
        <f>leerlingen!AC23+leerlingen!AD23</f>
        <v>0</v>
      </c>
      <c r="S8" s="45">
        <f>leerlingen!AE20+leerlingen!AF20+leerlingen!AG20+leerlingen!AH20</f>
        <v>0</v>
      </c>
      <c r="T8" s="136">
        <f>leerlingen!AE23+leerlingen!AF23+leerlingen!AG23+leerlingen!AH23</f>
        <v>0</v>
      </c>
    </row>
    <row r="9" spans="1:20" hidden="1" x14ac:dyDescent="0.25">
      <c r="A9" s="51"/>
      <c r="B9" s="48">
        <f t="shared" si="0"/>
        <v>0</v>
      </c>
      <c r="C9" s="48">
        <f t="shared" si="1"/>
        <v>0</v>
      </c>
      <c r="D9" s="134">
        <f t="shared" si="2"/>
        <v>0</v>
      </c>
      <c r="E9" s="135">
        <f>leerlingen!Q28</f>
        <v>0</v>
      </c>
      <c r="F9" s="136">
        <f>leerlingen!Q31</f>
        <v>0</v>
      </c>
      <c r="G9" s="136">
        <f>leerlingen!R28</f>
        <v>0</v>
      </c>
      <c r="H9" s="136">
        <f>leerlingen!R31</f>
        <v>0</v>
      </c>
      <c r="I9" s="136">
        <f>leerlingen!S28</f>
        <v>0</v>
      </c>
      <c r="J9" s="136">
        <f>leerlingen!S31</f>
        <v>0</v>
      </c>
      <c r="K9" s="136">
        <f>leerlingen!T28</f>
        <v>0</v>
      </c>
      <c r="L9" s="136">
        <f>leerlingen!T31</f>
        <v>0</v>
      </c>
      <c r="M9" s="45">
        <f>leerlingen!Y28+leerlingen!Z28+leerlingen!AA28+leerlingen!AB28</f>
        <v>0</v>
      </c>
      <c r="N9" s="136">
        <f>leerlingen!Y31+leerlingen!Z31+leerlingen!AA31+leerlingen!AB31</f>
        <v>0</v>
      </c>
      <c r="O9" s="135">
        <f>leerlingen!U28+leerlingen!V28+leerlingen!W28+leerlingen!X28</f>
        <v>0</v>
      </c>
      <c r="P9" s="135">
        <f>leerlingen!U31+leerlingen!V31+leerlingen!W31+leerlingen!X31</f>
        <v>0</v>
      </c>
      <c r="Q9" s="45">
        <f>leerlingen!AC28+leerlingen!AD28</f>
        <v>0</v>
      </c>
      <c r="R9" s="136">
        <f>leerlingen!AC31+leerlingen!AD31</f>
        <v>0</v>
      </c>
      <c r="S9" s="45">
        <f>leerlingen!AE28+leerlingen!AF28+leerlingen!AG28+leerlingen!AH28</f>
        <v>0</v>
      </c>
      <c r="T9" s="136">
        <f>leerlingen!AE31+leerlingen!AF31+leerlingen!AG31+leerlingen!AH31</f>
        <v>0</v>
      </c>
    </row>
    <row r="10" spans="1:20" hidden="1" x14ac:dyDescent="0.25">
      <c r="A10" s="51"/>
      <c r="B10" s="48">
        <f t="shared" si="0"/>
        <v>0</v>
      </c>
      <c r="C10" s="48">
        <f t="shared" si="1"/>
        <v>0</v>
      </c>
      <c r="D10" s="134">
        <f t="shared" si="2"/>
        <v>0</v>
      </c>
      <c r="E10" s="135">
        <f>leerlingen!Q36</f>
        <v>0</v>
      </c>
      <c r="F10" s="136">
        <f>leerlingen!Q39</f>
        <v>0</v>
      </c>
      <c r="G10" s="136">
        <f>leerlingen!R36</f>
        <v>0</v>
      </c>
      <c r="H10" s="136">
        <f>leerlingen!R39</f>
        <v>0</v>
      </c>
      <c r="I10" s="136">
        <f>leerlingen!S36</f>
        <v>0</v>
      </c>
      <c r="J10" s="136">
        <f>leerlingen!S39</f>
        <v>0</v>
      </c>
      <c r="K10" s="136">
        <f>leerlingen!T36</f>
        <v>0</v>
      </c>
      <c r="L10" s="136">
        <f>leerlingen!T39</f>
        <v>0</v>
      </c>
      <c r="M10" s="45">
        <f>leerlingen!Y36+leerlingen!Z36+leerlingen!AA36+leerlingen!AB36</f>
        <v>0</v>
      </c>
      <c r="N10" s="136">
        <f>leerlingen!Y39+leerlingen!Z39+leerlingen!AA39+leerlingen!AB39</f>
        <v>0</v>
      </c>
      <c r="O10" s="135">
        <f>leerlingen!U36+leerlingen!V36+leerlingen!W36+leerlingen!X36</f>
        <v>0</v>
      </c>
      <c r="P10" s="135">
        <f>leerlingen!U39+leerlingen!V39+leerlingen!W39+leerlingen!X39</f>
        <v>0</v>
      </c>
      <c r="Q10" s="45">
        <f>leerlingen!AC36+leerlingen!AD36</f>
        <v>0</v>
      </c>
      <c r="R10" s="136">
        <f>leerlingen!AC39+leerlingen!AD39</f>
        <v>0</v>
      </c>
      <c r="S10" s="45">
        <f>leerlingen!AE36+leerlingen!AF36+leerlingen!AG36+leerlingen!AH36</f>
        <v>0</v>
      </c>
      <c r="T10" s="136">
        <f>leerlingen!AE39+leerlingen!AF39+leerlingen!AG39+leerlingen!AH39</f>
        <v>0</v>
      </c>
    </row>
    <row r="11" spans="1:20" hidden="1" x14ac:dyDescent="0.25">
      <c r="A11" s="51"/>
      <c r="B11" s="48">
        <f t="shared" si="0"/>
        <v>0</v>
      </c>
      <c r="C11" s="48">
        <f t="shared" si="1"/>
        <v>0</v>
      </c>
      <c r="D11" s="134">
        <f t="shared" si="2"/>
        <v>0</v>
      </c>
      <c r="E11" s="135">
        <f>leerlingen!Q44</f>
        <v>0</v>
      </c>
      <c r="F11" s="136">
        <f>leerlingen!Q47</f>
        <v>0</v>
      </c>
      <c r="G11" s="136">
        <f>leerlingen!R44</f>
        <v>0</v>
      </c>
      <c r="H11" s="136">
        <f>leerlingen!R47</f>
        <v>0</v>
      </c>
      <c r="I11" s="136">
        <f>leerlingen!S44</f>
        <v>0</v>
      </c>
      <c r="J11" s="136">
        <f>leerlingen!S47</f>
        <v>0</v>
      </c>
      <c r="K11" s="136">
        <f>leerlingen!T44</f>
        <v>0</v>
      </c>
      <c r="L11" s="136">
        <f>leerlingen!T47</f>
        <v>0</v>
      </c>
      <c r="M11" s="45">
        <f>leerlingen!Y44+leerlingen!Z44+leerlingen!AA44+leerlingen!AB44</f>
        <v>0</v>
      </c>
      <c r="N11" s="136">
        <f>leerlingen!Y47+leerlingen!Z47+leerlingen!AA47+leerlingen!AB47</f>
        <v>0</v>
      </c>
      <c r="O11" s="135">
        <f>leerlingen!U44+leerlingen!V44+leerlingen!W44+leerlingen!X44</f>
        <v>0</v>
      </c>
      <c r="P11" s="135">
        <f>leerlingen!U47+leerlingen!V47+leerlingen!W47+leerlingen!X47</f>
        <v>0</v>
      </c>
      <c r="Q11" s="45">
        <f>leerlingen!AC44+leerlingen!AD44</f>
        <v>0</v>
      </c>
      <c r="R11" s="136">
        <f>leerlingen!AC47+leerlingen!AD47</f>
        <v>0</v>
      </c>
      <c r="S11" s="45">
        <f>leerlingen!AE44+leerlingen!AF44+leerlingen!AG44+leerlingen!AH44</f>
        <v>0</v>
      </c>
      <c r="T11" s="136">
        <f>leerlingen!AE47+leerlingen!AF47+leerlingen!AG47+leerlingen!AH47</f>
        <v>0</v>
      </c>
    </row>
    <row r="12" spans="1:20" hidden="1" x14ac:dyDescent="0.25">
      <c r="A12" s="51"/>
      <c r="B12" s="48">
        <f t="shared" si="0"/>
        <v>0</v>
      </c>
      <c r="C12" s="48">
        <f t="shared" si="1"/>
        <v>0</v>
      </c>
      <c r="D12" s="134">
        <f t="shared" si="2"/>
        <v>0</v>
      </c>
      <c r="E12" s="135">
        <f>leerlingen!Q52</f>
        <v>0</v>
      </c>
      <c r="F12" s="136">
        <f>leerlingen!Q55</f>
        <v>0</v>
      </c>
      <c r="G12" s="136">
        <f>leerlingen!R52</f>
        <v>0</v>
      </c>
      <c r="H12" s="136">
        <f>leerlingen!R55</f>
        <v>0</v>
      </c>
      <c r="I12" s="136">
        <f>leerlingen!S52</f>
        <v>0</v>
      </c>
      <c r="J12" s="136">
        <f>leerlingen!S55</f>
        <v>0</v>
      </c>
      <c r="K12" s="136">
        <f>leerlingen!T52</f>
        <v>0</v>
      </c>
      <c r="L12" s="136">
        <f>leerlingen!T55</f>
        <v>0</v>
      </c>
      <c r="M12" s="45">
        <f>leerlingen!Y52+leerlingen!Z52+leerlingen!AA52+leerlingen!AB52</f>
        <v>0</v>
      </c>
      <c r="N12" s="136">
        <f>leerlingen!Y55+leerlingen!Z55+leerlingen!AA55+leerlingen!AB55</f>
        <v>0</v>
      </c>
      <c r="O12" s="135">
        <f>leerlingen!U52+leerlingen!V52+leerlingen!W52+leerlingen!X52</f>
        <v>0</v>
      </c>
      <c r="P12" s="135">
        <f>leerlingen!U55+leerlingen!V55+leerlingen!W55+leerlingen!X55</f>
        <v>0</v>
      </c>
      <c r="Q12" s="45">
        <f>leerlingen!AC52+leerlingen!AD52</f>
        <v>0</v>
      </c>
      <c r="R12" s="136">
        <f>leerlingen!AC55+leerlingen!AD55</f>
        <v>0</v>
      </c>
      <c r="S12" s="45">
        <f>leerlingen!AE52+leerlingen!AF52+leerlingen!AG52+leerlingen!AH52</f>
        <v>0</v>
      </c>
      <c r="T12" s="136">
        <f>leerlingen!AE55+leerlingen!AF55+leerlingen!AG55+leerlingen!AH55</f>
        <v>0</v>
      </c>
    </row>
    <row r="13" spans="1:20" x14ac:dyDescent="0.25">
      <c r="A13" s="51" t="s">
        <v>107</v>
      </c>
      <c r="B13" s="48">
        <f t="shared" si="0"/>
        <v>6</v>
      </c>
      <c r="C13" s="48">
        <f t="shared" si="1"/>
        <v>6</v>
      </c>
      <c r="D13" s="134">
        <f t="shared" si="2"/>
        <v>0</v>
      </c>
      <c r="E13" s="135">
        <f>leerlingen!Q68</f>
        <v>3</v>
      </c>
      <c r="F13" s="136">
        <f>leerlingen!Q71</f>
        <v>0</v>
      </c>
      <c r="G13" s="136">
        <f>leerlingen!R68</f>
        <v>0</v>
      </c>
      <c r="H13" s="136">
        <f>leerlingen!R71</f>
        <v>0</v>
      </c>
      <c r="I13" s="136">
        <f>leerlingen!S68</f>
        <v>2</v>
      </c>
      <c r="J13" s="136">
        <f>leerlingen!S71</f>
        <v>0</v>
      </c>
      <c r="K13" s="136">
        <f>leerlingen!T68</f>
        <v>0</v>
      </c>
      <c r="L13" s="136">
        <f>leerlingen!T71</f>
        <v>0</v>
      </c>
      <c r="M13" s="45">
        <f>leerlingen!Y68+leerlingen!Z68+leerlingen!AA68+leerlingen!AB68</f>
        <v>0</v>
      </c>
      <c r="N13" s="136">
        <f>leerlingen!Y71+leerlingen!Z71+leerlingen!AA71+leerlingen!AB71</f>
        <v>0</v>
      </c>
      <c r="O13" s="135">
        <f>leerlingen!U68+leerlingen!V68+leerlingen!W68+leerlingen!X68</f>
        <v>0</v>
      </c>
      <c r="P13" s="135">
        <f>leerlingen!U71+leerlingen!V71+leerlingen!W71+leerlingen!X71</f>
        <v>0</v>
      </c>
      <c r="Q13" s="45">
        <f>leerlingen!AC68+leerlingen!AD68</f>
        <v>0</v>
      </c>
      <c r="R13" s="136">
        <f>leerlingen!AC71+leerlingen!AD71</f>
        <v>0</v>
      </c>
      <c r="S13" s="45">
        <f>leerlingen!AE68+leerlingen!AF68+leerlingen!AG68+leerlingen!AH68</f>
        <v>1</v>
      </c>
      <c r="T13" s="136">
        <f>leerlingen!AE71+leerlingen!AF71+leerlingen!AG71+leerlingen!AH71</f>
        <v>0</v>
      </c>
    </row>
    <row r="14" spans="1:20" hidden="1" x14ac:dyDescent="0.25">
      <c r="A14" s="51"/>
      <c r="B14" s="48"/>
      <c r="C14" s="48"/>
      <c r="D14" s="134"/>
      <c r="E14" s="135"/>
      <c r="F14" s="136"/>
      <c r="G14" s="136"/>
      <c r="H14" s="136"/>
      <c r="I14" s="136"/>
      <c r="J14" s="136"/>
      <c r="K14" s="136"/>
      <c r="L14" s="136"/>
      <c r="M14" s="45"/>
      <c r="N14" s="136"/>
      <c r="O14" s="135"/>
      <c r="P14" s="135"/>
      <c r="Q14" s="45"/>
      <c r="R14" s="136"/>
      <c r="S14" s="45"/>
      <c r="T14" s="136"/>
    </row>
    <row r="15" spans="1:20" hidden="1" x14ac:dyDescent="0.25">
      <c r="A15" s="51"/>
      <c r="B15" s="48"/>
      <c r="C15" s="48"/>
      <c r="D15" s="134"/>
      <c r="E15" s="135"/>
      <c r="F15" s="136"/>
      <c r="G15" s="136"/>
      <c r="H15" s="136"/>
      <c r="I15" s="136"/>
      <c r="J15" s="136"/>
      <c r="K15" s="136"/>
      <c r="L15" s="136"/>
      <c r="M15" s="45"/>
      <c r="N15" s="136"/>
      <c r="O15" s="135"/>
      <c r="P15" s="135"/>
      <c r="Q15" s="45"/>
      <c r="R15" s="136"/>
      <c r="S15" s="45"/>
      <c r="T15" s="136"/>
    </row>
    <row r="16" spans="1:20" x14ac:dyDescent="0.25">
      <c r="A16" s="131" t="s">
        <v>95</v>
      </c>
      <c r="B16" s="48">
        <f t="shared" si="0"/>
        <v>31</v>
      </c>
      <c r="C16" s="48">
        <f t="shared" si="1"/>
        <v>12</v>
      </c>
      <c r="D16" s="134">
        <f t="shared" si="2"/>
        <v>19</v>
      </c>
      <c r="E16" s="135">
        <f>leerlingen!Q92</f>
        <v>1</v>
      </c>
      <c r="F16" s="136">
        <f>leerlingen!Q137</f>
        <v>7</v>
      </c>
      <c r="G16" s="136">
        <f>leerlingen!R92</f>
        <v>1</v>
      </c>
      <c r="H16" s="136">
        <f>leerlingen!R2170</f>
        <v>0</v>
      </c>
      <c r="I16" s="136">
        <f>leerlingen!S92</f>
        <v>0</v>
      </c>
      <c r="J16" s="136">
        <f>leerlingen!S137</f>
        <v>3</v>
      </c>
      <c r="K16" s="136">
        <f>leerlingen!T92</f>
        <v>0</v>
      </c>
      <c r="L16" s="136">
        <f>leerlingen!T137</f>
        <v>2</v>
      </c>
      <c r="M16" s="45">
        <f>leerlingen!Y92+leerlingen!Z92+leerlingen!AA92+leerlingen!AB92</f>
        <v>3</v>
      </c>
      <c r="N16" s="136">
        <f>leerlingen!Y137+leerlingen!Z137+leerlingen!AA137+leerlingen!AB137</f>
        <v>0</v>
      </c>
      <c r="O16" s="135">
        <f>leerlingen!U92+leerlingen!V92+leerlingen!W92+leerlingen!X92</f>
        <v>0</v>
      </c>
      <c r="P16" s="135">
        <f>leerlingen!U137+leerlingen!V137+leerlingen!W137+leerlingen!X137</f>
        <v>1</v>
      </c>
      <c r="Q16" s="45">
        <f>leerlingen!AC92+leerlingen!AD92</f>
        <v>2</v>
      </c>
      <c r="R16" s="136">
        <f>leerlingen!AC137+leerlingen!AD137</f>
        <v>3</v>
      </c>
      <c r="S16" s="45">
        <f>leerlingen!AE92+leerlingen!AF92+leerlingen!AG92+leerlingen!AH92</f>
        <v>5</v>
      </c>
      <c r="T16" s="136">
        <f>leerlingen!AE137+leerlingen!AF137+leerlingen!AG137+leerlingen!AH137</f>
        <v>3</v>
      </c>
    </row>
    <row r="17" spans="1:20" x14ac:dyDescent="0.25">
      <c r="A17" s="131" t="s">
        <v>133</v>
      </c>
      <c r="B17" s="48">
        <f t="shared" si="0"/>
        <v>4</v>
      </c>
      <c r="C17" s="48">
        <f t="shared" si="1"/>
        <v>1</v>
      </c>
      <c r="D17" s="134">
        <f t="shared" si="2"/>
        <v>3</v>
      </c>
      <c r="E17" s="135">
        <f>leerlingen!Q143</f>
        <v>0</v>
      </c>
      <c r="F17" s="136">
        <f>leerlingen!Q152</f>
        <v>0</v>
      </c>
      <c r="G17" s="136">
        <f>leerlingen!R143</f>
        <v>0</v>
      </c>
      <c r="H17" s="136">
        <f>leerlingen!R152</f>
        <v>0</v>
      </c>
      <c r="I17" s="136">
        <f>leerlingen!S143</f>
        <v>1</v>
      </c>
      <c r="J17" s="136">
        <f>leerlingen!S152</f>
        <v>0</v>
      </c>
      <c r="K17" s="136">
        <f>leerlingen!T143</f>
        <v>0</v>
      </c>
      <c r="L17" s="136">
        <f>leerlingen!T152</f>
        <v>1</v>
      </c>
      <c r="M17" s="45">
        <f>leerlingen!Y143+leerlingen!Z143+leerlingen!AA143+leerlingen!AB143</f>
        <v>0</v>
      </c>
      <c r="N17" s="136">
        <f>leerlingen!Y152+leerlingen!Z152+leerlingen!AA152+leerlingen!AB152</f>
        <v>0</v>
      </c>
      <c r="O17" s="135">
        <f>leerlingen!U143+leerlingen!V143+leerlingen!W143+leerlingen!X143</f>
        <v>0</v>
      </c>
      <c r="P17" s="135">
        <f>leerlingen!U152+leerlingen!V152+leerlingen!W152+leerlingen!X152</f>
        <v>2</v>
      </c>
      <c r="Q17" s="45">
        <f>leerlingen!AC143+leerlingen!AD143</f>
        <v>0</v>
      </c>
      <c r="R17" s="136">
        <f>leerlingen!AC152+leerlingen!AD152</f>
        <v>0</v>
      </c>
      <c r="S17" s="45">
        <f>leerlingen!AE143+leerlingen!AF143+leerlingen!AG143+leerlingen!AH143</f>
        <v>0</v>
      </c>
      <c r="T17" s="136">
        <f>leerlingen!AE152+leerlingen!AF152+leerlingen!AG152+leerlingen!AH152</f>
        <v>0</v>
      </c>
    </row>
    <row r="18" spans="1:20" x14ac:dyDescent="0.25">
      <c r="A18" s="51" t="s">
        <v>110</v>
      </c>
      <c r="B18" s="48">
        <f t="shared" si="0"/>
        <v>0</v>
      </c>
      <c r="C18" s="48">
        <f t="shared" si="1"/>
        <v>0</v>
      </c>
      <c r="D18" s="134">
        <f t="shared" si="2"/>
        <v>0</v>
      </c>
      <c r="E18" s="135">
        <f>leerlingen!Q157</f>
        <v>0</v>
      </c>
      <c r="F18" s="136">
        <f>leerlingen!Q160</f>
        <v>0</v>
      </c>
      <c r="G18" s="136">
        <f>leerlingen!R157</f>
        <v>0</v>
      </c>
      <c r="H18" s="136">
        <f>leerlingen!R160</f>
        <v>0</v>
      </c>
      <c r="I18" s="136">
        <f>leerlingen!S157</f>
        <v>0</v>
      </c>
      <c r="J18" s="136">
        <f>leerlingen!S160</f>
        <v>0</v>
      </c>
      <c r="K18" s="136">
        <f>leerlingen!T157</f>
        <v>0</v>
      </c>
      <c r="L18" s="136">
        <f>leerlingen!T160</f>
        <v>0</v>
      </c>
      <c r="M18" s="45">
        <f>leerlingen!Y157+leerlingen!Z157+leerlingen!AA157+leerlingen!AB157</f>
        <v>0</v>
      </c>
      <c r="N18" s="136">
        <f>leerlingen!Y160+leerlingen!Z160+leerlingen!AA160+leerlingen!AB160</f>
        <v>0</v>
      </c>
      <c r="O18" s="135">
        <f>leerlingen!U157+leerlingen!V157+leerlingen!W157+leerlingen!X157</f>
        <v>0</v>
      </c>
      <c r="P18" s="135">
        <f>leerlingen!U160+leerlingen!V160+leerlingen!W160+leerlingen!X160</f>
        <v>0</v>
      </c>
      <c r="Q18" s="45">
        <f>leerlingen!AC157+leerlingen!AD157</f>
        <v>0</v>
      </c>
      <c r="R18" s="136">
        <f>leerlingen!AC160+leerlingen!AD160</f>
        <v>0</v>
      </c>
      <c r="S18" s="45">
        <f>leerlingen!AE157+leerlingen!AF157+leerlingen!AG157+leerlingen!AH157</f>
        <v>0</v>
      </c>
      <c r="T18" s="136">
        <f>leerlingen!AE160+leerlingen!AF160+leerlingen!AG160+leerlingen!AH160</f>
        <v>0</v>
      </c>
    </row>
    <row r="19" spans="1:20" hidden="1" x14ac:dyDescent="0.25">
      <c r="A19" s="51"/>
      <c r="B19" s="48"/>
      <c r="C19" s="48"/>
      <c r="D19" s="134"/>
      <c r="E19" s="135"/>
      <c r="F19" s="136"/>
      <c r="G19" s="136"/>
      <c r="H19" s="136"/>
      <c r="I19" s="136"/>
      <c r="J19" s="136"/>
      <c r="K19" s="136"/>
      <c r="L19" s="136"/>
      <c r="M19" s="45"/>
      <c r="N19" s="136"/>
      <c r="O19" s="135"/>
      <c r="P19" s="135"/>
      <c r="Q19" s="45"/>
      <c r="R19" s="136"/>
      <c r="S19" s="45"/>
      <c r="T19" s="136"/>
    </row>
    <row r="20" spans="1:20" hidden="1" x14ac:dyDescent="0.25">
      <c r="A20" s="51"/>
      <c r="B20" s="48"/>
      <c r="C20" s="48"/>
      <c r="D20" s="134"/>
      <c r="E20" s="135"/>
      <c r="F20" s="136"/>
      <c r="G20" s="136"/>
      <c r="H20" s="136"/>
      <c r="I20" s="136"/>
      <c r="J20" s="136"/>
      <c r="K20" s="136"/>
      <c r="L20" s="136"/>
      <c r="M20" s="45"/>
      <c r="N20" s="136"/>
      <c r="O20" s="135"/>
      <c r="P20" s="135"/>
      <c r="Q20" s="45"/>
      <c r="R20" s="136"/>
      <c r="S20" s="45"/>
      <c r="T20" s="136"/>
    </row>
    <row r="21" spans="1:20" x14ac:dyDescent="0.25">
      <c r="A21" s="131" t="s">
        <v>137</v>
      </c>
      <c r="B21" s="48">
        <f t="shared" si="0"/>
        <v>0</v>
      </c>
      <c r="C21" s="48">
        <f t="shared" si="1"/>
        <v>0</v>
      </c>
      <c r="D21" s="134">
        <f t="shared" si="2"/>
        <v>0</v>
      </c>
      <c r="E21" s="135">
        <f>leerlingen!Q165</f>
        <v>0</v>
      </c>
      <c r="F21" s="136">
        <f>leerlingen!Q168</f>
        <v>0</v>
      </c>
      <c r="G21" s="136">
        <f>leerlingen!R165</f>
        <v>0</v>
      </c>
      <c r="H21" s="136">
        <f>leerlingen!R168</f>
        <v>0</v>
      </c>
      <c r="I21" s="136">
        <f>leerlingen!S165</f>
        <v>0</v>
      </c>
      <c r="J21" s="136">
        <f>leerlingen!S168</f>
        <v>0</v>
      </c>
      <c r="K21" s="136">
        <f>leerlingen!T165</f>
        <v>0</v>
      </c>
      <c r="L21" s="136">
        <f>leerlingen!T168</f>
        <v>0</v>
      </c>
      <c r="M21" s="45">
        <f>leerlingen!Y165+leerlingen!Z165+leerlingen!AA165+leerlingen!AB165</f>
        <v>0</v>
      </c>
      <c r="N21" s="136">
        <f>leerlingen!Y168+leerlingen!Z168+leerlingen!AA168+leerlingen!AB168</f>
        <v>0</v>
      </c>
      <c r="O21" s="135">
        <f>leerlingen!U165+leerlingen!V165+leerlingen!W165+leerlingen!X165</f>
        <v>0</v>
      </c>
      <c r="P21" s="135">
        <f>leerlingen!U168+leerlingen!V168+leerlingen!W168+leerlingen!X168</f>
        <v>0</v>
      </c>
      <c r="Q21" s="45">
        <f>leerlingen!AC165+leerlingen!AD165</f>
        <v>0</v>
      </c>
      <c r="R21" s="136">
        <f>leerlingen!AC168+leerlingen!AD168</f>
        <v>0</v>
      </c>
      <c r="S21" s="45">
        <f>leerlingen!AE165+leerlingen!AF165+leerlingen!AG165+leerlingen!AH165</f>
        <v>0</v>
      </c>
      <c r="T21" s="136">
        <f>leerlingen!AE168+leerlingen!AF168+leerlingen!AG168+leerlingen!AH168</f>
        <v>0</v>
      </c>
    </row>
    <row r="22" spans="1:20" x14ac:dyDescent="0.25">
      <c r="A22" s="131" t="s">
        <v>158</v>
      </c>
      <c r="B22" s="48">
        <f t="shared" si="0"/>
        <v>2</v>
      </c>
      <c r="C22" s="48">
        <f t="shared" si="1"/>
        <v>2</v>
      </c>
      <c r="D22" s="134">
        <f t="shared" si="2"/>
        <v>0</v>
      </c>
      <c r="E22" s="135">
        <f>leerlingen!Q175</f>
        <v>1</v>
      </c>
      <c r="F22" s="136">
        <f>leerlingen!Q178</f>
        <v>0</v>
      </c>
      <c r="G22" s="136">
        <f>leerlingen!R175</f>
        <v>0</v>
      </c>
      <c r="H22" s="136">
        <f>leerlingen!R178</f>
        <v>0</v>
      </c>
      <c r="I22" s="136">
        <f>leerlingen!S175</f>
        <v>0</v>
      </c>
      <c r="J22" s="136">
        <f>leerlingen!S178</f>
        <v>0</v>
      </c>
      <c r="K22" s="136">
        <f>leerlingen!T175</f>
        <v>0</v>
      </c>
      <c r="L22" s="136">
        <f>leerlingen!T178</f>
        <v>0</v>
      </c>
      <c r="M22" s="45">
        <f>leerlingen!Y175+leerlingen!Z175+leerlingen!AA175+leerlingen!AB175</f>
        <v>0</v>
      </c>
      <c r="N22" s="136">
        <f>leerlingen!Y178+leerlingen!Z178+leerlingen!AA178+leerlingen!AB178</f>
        <v>0</v>
      </c>
      <c r="O22" s="135">
        <f>leerlingen!U175+leerlingen!V175+leerlingen!W175+leerlingen!X175</f>
        <v>0</v>
      </c>
      <c r="P22" s="135">
        <f>leerlingen!U178+leerlingen!V178+leerlingen!W178+leerlingen!X178</f>
        <v>0</v>
      </c>
      <c r="Q22" s="45">
        <f>leerlingen!AC175+leerlingen!AD175</f>
        <v>0</v>
      </c>
      <c r="R22" s="136">
        <f>leerlingen!AC178+leerlingen!AD178</f>
        <v>0</v>
      </c>
      <c r="S22" s="45">
        <f>leerlingen!AE175+leerlingen!AF175+leerlingen!AG175+leerlingen!AH175</f>
        <v>1</v>
      </c>
      <c r="T22" s="136">
        <f>leerlingen!AE178+leerlingen!AF178+leerlingen!AG178+leerlingen!AH178</f>
        <v>0</v>
      </c>
    </row>
    <row r="23" spans="1:20" hidden="1" x14ac:dyDescent="0.25">
      <c r="A23" s="51"/>
      <c r="B23" s="48"/>
      <c r="C23" s="48"/>
      <c r="D23" s="134"/>
      <c r="E23" s="135"/>
      <c r="F23" s="136"/>
      <c r="G23" s="136"/>
      <c r="H23" s="136"/>
      <c r="I23" s="136"/>
      <c r="J23" s="136"/>
      <c r="K23" s="136"/>
      <c r="L23" s="136"/>
      <c r="M23" s="45"/>
      <c r="N23" s="136"/>
      <c r="O23" s="135"/>
      <c r="P23" s="135"/>
      <c r="Q23" s="45"/>
      <c r="R23" s="136"/>
      <c r="S23" s="45"/>
      <c r="T23" s="136"/>
    </row>
    <row r="24" spans="1:20" hidden="1" x14ac:dyDescent="0.25">
      <c r="A24" s="51"/>
      <c r="B24" s="48"/>
      <c r="C24" s="48"/>
      <c r="D24" s="134"/>
      <c r="E24" s="135"/>
      <c r="F24" s="136"/>
      <c r="G24" s="136"/>
      <c r="H24" s="136"/>
      <c r="I24" s="136"/>
      <c r="J24" s="136"/>
      <c r="K24" s="136"/>
      <c r="L24" s="136"/>
      <c r="M24" s="45"/>
      <c r="N24" s="136"/>
      <c r="O24" s="135"/>
      <c r="P24" s="135"/>
      <c r="Q24" s="45"/>
      <c r="R24" s="136"/>
      <c r="S24" s="45"/>
      <c r="T24" s="136"/>
    </row>
    <row r="25" spans="1:20" x14ac:dyDescent="0.25">
      <c r="A25" s="51" t="s">
        <v>159</v>
      </c>
      <c r="B25" s="48">
        <f t="shared" si="0"/>
        <v>4</v>
      </c>
      <c r="C25" s="48">
        <f t="shared" si="1"/>
        <v>4</v>
      </c>
      <c r="D25" s="134">
        <f t="shared" si="2"/>
        <v>0</v>
      </c>
      <c r="E25" s="135">
        <f>leerlingen!Q187</f>
        <v>0</v>
      </c>
      <c r="F25" s="136">
        <f>leerlingen!Q190</f>
        <v>0</v>
      </c>
      <c r="G25" s="136">
        <f>leerlingen!R187</f>
        <v>0</v>
      </c>
      <c r="H25" s="136">
        <f>leerlingen!R190</f>
        <v>0</v>
      </c>
      <c r="I25" s="136">
        <f>leerlingen!S187</f>
        <v>1</v>
      </c>
      <c r="J25" s="136">
        <f>leerlingen!S190</f>
        <v>0</v>
      </c>
      <c r="K25" s="136">
        <f>leerlingen!T187</f>
        <v>0</v>
      </c>
      <c r="L25" s="136">
        <f>leerlingen!T190</f>
        <v>0</v>
      </c>
      <c r="M25" s="45">
        <f>leerlingen!Y187+leerlingen!Z187+leerlingen!AA187+leerlingen!AB187</f>
        <v>0</v>
      </c>
      <c r="N25" s="136">
        <f>leerlingen!Y190+leerlingen!Z190+leerlingen!AA190+leerlingen!AB190</f>
        <v>0</v>
      </c>
      <c r="O25" s="135">
        <f>leerlingen!U187+leerlingen!V187+leerlingen!W187+leerlingen!X187</f>
        <v>0</v>
      </c>
      <c r="P25" s="135">
        <f>leerlingen!U190+leerlingen!V190+leerlingen!W190+leerlingen!X190</f>
        <v>0</v>
      </c>
      <c r="Q25" s="45">
        <f>leerlingen!AC187+leerlingen!AD187</f>
        <v>2</v>
      </c>
      <c r="R25" s="136">
        <f>leerlingen!AC190+leerlingen!AD190</f>
        <v>0</v>
      </c>
      <c r="S25" s="45">
        <f>leerlingen!AE187+leerlingen!AF187+leerlingen!AG187+leerlingen!AH187</f>
        <v>1</v>
      </c>
      <c r="T25" s="136">
        <f>leerlingen!AE190+leerlingen!AF190+leerlingen!AG190+leerlingen!AH190</f>
        <v>0</v>
      </c>
    </row>
    <row r="26" spans="1:20" hidden="1" x14ac:dyDescent="0.25">
      <c r="A26" s="51" t="s">
        <v>113</v>
      </c>
      <c r="B26" s="48">
        <f t="shared" si="0"/>
        <v>0</v>
      </c>
      <c r="C26" s="48">
        <f t="shared" si="1"/>
        <v>0</v>
      </c>
      <c r="D26" s="134">
        <f t="shared" si="2"/>
        <v>0</v>
      </c>
      <c r="E26" s="135">
        <f>leerlingen!Q195</f>
        <v>0</v>
      </c>
      <c r="F26" s="136">
        <f>leerlingen!Q198</f>
        <v>0</v>
      </c>
      <c r="G26" s="136">
        <f>leerlingen!R195</f>
        <v>0</v>
      </c>
      <c r="H26" s="136">
        <f>leerlingen!R198</f>
        <v>0</v>
      </c>
      <c r="I26" s="136">
        <f>leerlingen!S195</f>
        <v>0</v>
      </c>
      <c r="J26" s="136">
        <f>leerlingen!S198</f>
        <v>0</v>
      </c>
      <c r="K26" s="136">
        <f>leerlingen!T195</f>
        <v>0</v>
      </c>
      <c r="L26" s="136">
        <f>leerlingen!T198</f>
        <v>0</v>
      </c>
      <c r="M26" s="45">
        <f>leerlingen!Y195+leerlingen!Z195+leerlingen!AA195+leerlingen!AB195</f>
        <v>0</v>
      </c>
      <c r="N26" s="136">
        <f>leerlingen!Y198+leerlingen!Z198+leerlingen!AA198+leerlingen!AB198</f>
        <v>0</v>
      </c>
      <c r="O26" s="135">
        <f>leerlingen!U195+leerlingen!V195+leerlingen!W195+leerlingen!X195</f>
        <v>0</v>
      </c>
      <c r="P26" s="135">
        <f>leerlingen!U198+leerlingen!V198+leerlingen!W198+leerlingen!X198</f>
        <v>0</v>
      </c>
      <c r="Q26" s="45">
        <f>leerlingen!AC195+leerlingen!AD195</f>
        <v>0</v>
      </c>
      <c r="R26" s="136">
        <f>leerlingen!AC198+leerlingen!AD198</f>
        <v>0</v>
      </c>
      <c r="S26" s="45">
        <f>leerlingen!AE195+leerlingen!AF195+leerlingen!AG195+leerlingen!AH195</f>
        <v>0</v>
      </c>
      <c r="T26" s="136">
        <f>leerlingen!AE198+leerlingen!AF198+leerlingen!AG198+leerlingen!AH198</f>
        <v>0</v>
      </c>
    </row>
    <row r="27" spans="1:20" hidden="1" x14ac:dyDescent="0.25">
      <c r="A27" s="51"/>
      <c r="B27" s="48"/>
      <c r="C27" s="48"/>
      <c r="D27" s="134"/>
      <c r="E27" s="135"/>
      <c r="F27" s="136"/>
      <c r="G27" s="136"/>
      <c r="H27" s="136"/>
      <c r="I27" s="136"/>
      <c r="J27" s="136"/>
      <c r="K27" s="136"/>
      <c r="L27" s="136"/>
      <c r="M27" s="45"/>
      <c r="N27" s="136"/>
      <c r="O27" s="135"/>
      <c r="P27" s="135"/>
      <c r="Q27" s="45"/>
      <c r="R27" s="136"/>
      <c r="S27" s="45"/>
      <c r="T27" s="136"/>
    </row>
    <row r="28" spans="1:20" hidden="1" x14ac:dyDescent="0.25">
      <c r="A28" s="51"/>
      <c r="B28" s="48"/>
      <c r="C28" s="48"/>
      <c r="D28" s="134"/>
      <c r="E28" s="135"/>
      <c r="F28" s="136"/>
      <c r="G28" s="136"/>
      <c r="H28" s="136"/>
      <c r="I28" s="136"/>
      <c r="J28" s="136"/>
      <c r="K28" s="136"/>
      <c r="L28" s="136"/>
      <c r="M28" s="45"/>
      <c r="N28" s="136"/>
      <c r="O28" s="135"/>
      <c r="P28" s="135"/>
      <c r="Q28" s="45"/>
      <c r="R28" s="136"/>
      <c r="S28" s="45"/>
      <c r="T28" s="136"/>
    </row>
    <row r="29" spans="1:20" x14ac:dyDescent="0.25">
      <c r="A29" s="51" t="s">
        <v>135</v>
      </c>
      <c r="B29" s="48">
        <f t="shared" si="0"/>
        <v>13</v>
      </c>
      <c r="C29" s="48">
        <f t="shared" si="1"/>
        <v>11</v>
      </c>
      <c r="D29" s="134">
        <f t="shared" si="2"/>
        <v>2</v>
      </c>
      <c r="E29" s="135">
        <f>leerlingen!Q220</f>
        <v>0</v>
      </c>
      <c r="F29" s="136">
        <f>leerlingen!Q227</f>
        <v>0</v>
      </c>
      <c r="G29" s="136">
        <f>leerlingen!R220</f>
        <v>0</v>
      </c>
      <c r="H29" s="136">
        <f>leerlingen!R227</f>
        <v>0</v>
      </c>
      <c r="I29" s="136">
        <f>leerlingen!S220</f>
        <v>3</v>
      </c>
      <c r="J29" s="136">
        <f>leerlingen!S227</f>
        <v>0</v>
      </c>
      <c r="K29" s="136">
        <f>leerlingen!T220</f>
        <v>2</v>
      </c>
      <c r="L29" s="136">
        <f>leerlingen!T227</f>
        <v>1</v>
      </c>
      <c r="M29" s="45">
        <f>leerlingen!Y220+leerlingen!Z220+leerlingen!AA220+leerlingen!AB220</f>
        <v>3</v>
      </c>
      <c r="N29" s="136">
        <f>leerlingen!Y227+leerlingen!Z227+leerlingen!AA227+leerlingen!AB227</f>
        <v>0</v>
      </c>
      <c r="O29" s="135">
        <f>leerlingen!U220+leerlingen!V220+leerlingen!W220+leerlingen!X220</f>
        <v>0</v>
      </c>
      <c r="P29" s="135">
        <f>leerlingen!U227+leerlingen!V227+leerlingen!W227+leerlingen!X227</f>
        <v>0</v>
      </c>
      <c r="Q29" s="45">
        <f>leerlingen!AC220+leerlingen!AD220</f>
        <v>2</v>
      </c>
      <c r="R29" s="136">
        <f>leerlingen!AC227+leerlingen!AD227</f>
        <v>1</v>
      </c>
      <c r="S29" s="45">
        <f>leerlingen!AE220+leerlingen!AF220+leerlingen!AG220+leerlingen!AH220</f>
        <v>1</v>
      </c>
      <c r="T29" s="136">
        <f>leerlingen!AE227+leerlingen!AF227+leerlingen!AG227+leerlingen!AH227</f>
        <v>0</v>
      </c>
    </row>
    <row r="30" spans="1:20" hidden="1" x14ac:dyDescent="0.25">
      <c r="A30" s="51"/>
      <c r="B30" s="48"/>
      <c r="C30" s="48"/>
      <c r="D30" s="134"/>
      <c r="E30" s="135"/>
      <c r="F30" s="136"/>
      <c r="G30" s="136"/>
      <c r="H30" s="136"/>
      <c r="I30" s="136"/>
      <c r="J30" s="136"/>
      <c r="K30" s="136"/>
      <c r="L30" s="136"/>
      <c r="M30" s="45"/>
      <c r="N30" s="136"/>
      <c r="O30" s="135"/>
      <c r="P30" s="135"/>
      <c r="Q30" s="45"/>
      <c r="R30" s="136"/>
      <c r="S30" s="45"/>
      <c r="T30" s="136"/>
    </row>
    <row r="31" spans="1:20" hidden="1" x14ac:dyDescent="0.25">
      <c r="A31" s="51"/>
      <c r="B31" s="48"/>
      <c r="C31" s="48"/>
      <c r="D31" s="134"/>
      <c r="E31" s="135"/>
      <c r="F31" s="136"/>
      <c r="G31" s="136"/>
      <c r="H31" s="136"/>
      <c r="I31" s="136"/>
      <c r="J31" s="136"/>
      <c r="K31" s="136"/>
      <c r="L31" s="136"/>
      <c r="M31" s="45"/>
      <c r="N31" s="136"/>
      <c r="O31" s="135"/>
      <c r="P31" s="135"/>
      <c r="Q31" s="45"/>
      <c r="R31" s="136"/>
      <c r="S31" s="45"/>
      <c r="T31" s="136"/>
    </row>
    <row r="32" spans="1:20" x14ac:dyDescent="0.25">
      <c r="A32" s="131" t="s">
        <v>117</v>
      </c>
      <c r="B32" s="48">
        <f t="shared" si="0"/>
        <v>27</v>
      </c>
      <c r="C32" s="48">
        <f t="shared" si="1"/>
        <v>6</v>
      </c>
      <c r="D32" s="134">
        <f t="shared" si="2"/>
        <v>21</v>
      </c>
      <c r="E32" s="135">
        <f>leerlingen!Q245</f>
        <v>0</v>
      </c>
      <c r="F32" s="136">
        <f>leerlingen!Q296</f>
        <v>5</v>
      </c>
      <c r="G32" s="136">
        <f>leerlingen!R245</f>
        <v>0</v>
      </c>
      <c r="H32" s="136">
        <f>leerlingen!R296</f>
        <v>0</v>
      </c>
      <c r="I32" s="136">
        <f>leerlingen!S245</f>
        <v>3</v>
      </c>
      <c r="J32" s="136">
        <f>leerlingen!S296</f>
        <v>0</v>
      </c>
      <c r="K32" s="136">
        <f>leerlingen!T245</f>
        <v>0</v>
      </c>
      <c r="L32" s="136">
        <f>leerlingen!T296</f>
        <v>6</v>
      </c>
      <c r="M32" s="45">
        <f>leerlingen!Y245+leerlingen!Z245+leerlingen!AA245+leerlingen!AB245</f>
        <v>0</v>
      </c>
      <c r="N32" s="136">
        <f>leerlingen!Y296+leerlingen!Z296+leerlingen!AA296+leerlingen!AB296</f>
        <v>0</v>
      </c>
      <c r="O32" s="135">
        <f>leerlingen!U245+leerlingen!V245+leerlingen!W245+leerlingen!X245</f>
        <v>1</v>
      </c>
      <c r="P32" s="135">
        <f>leerlingen!U296+leerlingen!V296+leerlingen!W296+leerlingen!X296</f>
        <v>4</v>
      </c>
      <c r="Q32" s="45">
        <f>leerlingen!AC245+leerlingen!AD245</f>
        <v>0</v>
      </c>
      <c r="R32" s="136">
        <f>leerlingen!AC296+leerlingen!AD296</f>
        <v>1</v>
      </c>
      <c r="S32" s="45">
        <f>leerlingen!AE245+leerlingen!AF245+leerlingen!AG245+leerlingen!AH245</f>
        <v>2</v>
      </c>
      <c r="T32" s="136">
        <f>leerlingen!AE296+leerlingen!AF296+leerlingen!AG296+leerlingen!AH296</f>
        <v>5</v>
      </c>
    </row>
    <row r="33" spans="1:20" hidden="1" x14ac:dyDescent="0.25">
      <c r="A33" s="131" t="s">
        <v>117</v>
      </c>
      <c r="B33" s="48">
        <f t="shared" si="0"/>
        <v>0</v>
      </c>
      <c r="C33" s="48">
        <f t="shared" si="1"/>
        <v>0</v>
      </c>
      <c r="D33" s="134">
        <f t="shared" si="2"/>
        <v>0</v>
      </c>
      <c r="E33" s="135">
        <f>leerlingen!Q301</f>
        <v>0</v>
      </c>
      <c r="F33" s="136">
        <f>leerlingen!Q304</f>
        <v>0</v>
      </c>
      <c r="G33" s="136">
        <f>leerlingen!R301</f>
        <v>0</v>
      </c>
      <c r="H33" s="136">
        <f>leerlingen!R304</f>
        <v>0</v>
      </c>
      <c r="I33" s="136">
        <f>leerlingen!S301</f>
        <v>0</v>
      </c>
      <c r="J33" s="136">
        <f>leerlingen!S304</f>
        <v>0</v>
      </c>
      <c r="K33" s="136">
        <f>leerlingen!T301</f>
        <v>0</v>
      </c>
      <c r="L33" s="136">
        <f>leerlingen!T304</f>
        <v>0</v>
      </c>
      <c r="M33" s="45">
        <f>leerlingen!Y301+leerlingen!Z301+leerlingen!AA301+leerlingen!AB301</f>
        <v>0</v>
      </c>
      <c r="N33" s="136">
        <f>leerlingen!Y304+leerlingen!Z304+leerlingen!AA304+leerlingen!AB304</f>
        <v>0</v>
      </c>
      <c r="O33" s="135">
        <f>leerlingen!U301+leerlingen!V301+leerlingen!W301+leerlingen!X301</f>
        <v>0</v>
      </c>
      <c r="P33" s="135">
        <f>leerlingen!U304+leerlingen!V304+leerlingen!W304+leerlingen!X304</f>
        <v>0</v>
      </c>
      <c r="Q33" s="45">
        <f>leerlingen!AC301+leerlingen!AD301</f>
        <v>0</v>
      </c>
      <c r="R33" s="136">
        <f>leerlingen!AC304+leerlingen!AD304</f>
        <v>0</v>
      </c>
      <c r="S33" s="45">
        <f>leerlingen!AE301+leerlingen!AF301+leerlingen!AG301+leerlingen!AH301</f>
        <v>0</v>
      </c>
      <c r="T33" s="136">
        <f>leerlingen!AE304+leerlingen!AF304+leerlingen!AG304+leerlingen!AH304</f>
        <v>0</v>
      </c>
    </row>
    <row r="34" spans="1:20" x14ac:dyDescent="0.25">
      <c r="A34" s="51" t="s">
        <v>118</v>
      </c>
      <c r="B34" s="48">
        <f t="shared" si="0"/>
        <v>0</v>
      </c>
      <c r="C34" s="48">
        <f t="shared" si="1"/>
        <v>0</v>
      </c>
      <c r="D34" s="134">
        <f t="shared" si="2"/>
        <v>0</v>
      </c>
      <c r="E34" s="135">
        <f>leerlingen!Q309</f>
        <v>0</v>
      </c>
      <c r="F34" s="136">
        <f>leerlingen!Q312</f>
        <v>0</v>
      </c>
      <c r="G34" s="136">
        <f>leerlingen!R309</f>
        <v>0</v>
      </c>
      <c r="H34" s="136">
        <f>leerlingen!R312</f>
        <v>0</v>
      </c>
      <c r="I34" s="136">
        <f>leerlingen!S309</f>
        <v>0</v>
      </c>
      <c r="J34" s="136">
        <f>leerlingen!S312</f>
        <v>0</v>
      </c>
      <c r="K34" s="136">
        <f>leerlingen!T309</f>
        <v>0</v>
      </c>
      <c r="L34" s="136">
        <f>leerlingen!T312</f>
        <v>0</v>
      </c>
      <c r="M34" s="45">
        <f>leerlingen!Y309+leerlingen!Z309+leerlingen!AA309+leerlingen!AB309</f>
        <v>0</v>
      </c>
      <c r="N34" s="136">
        <f>leerlingen!Y312+leerlingen!Z312+leerlingen!AA312+leerlingen!AB312</f>
        <v>0</v>
      </c>
      <c r="O34" s="135">
        <f>leerlingen!U309+leerlingen!V309+leerlingen!W309+leerlingen!X309</f>
        <v>0</v>
      </c>
      <c r="P34" s="135">
        <f>leerlingen!U312+leerlingen!V312+leerlingen!W312+leerlingen!X312</f>
        <v>0</v>
      </c>
      <c r="Q34" s="45">
        <f>leerlingen!AC309+leerlingen!AD309</f>
        <v>0</v>
      </c>
      <c r="R34" s="136">
        <f>leerlingen!AC312+leerlingen!AD312</f>
        <v>0</v>
      </c>
      <c r="S34" s="45">
        <f>leerlingen!AE309+leerlingen!AF309+leerlingen!AG309+leerlingen!AH309</f>
        <v>0</v>
      </c>
      <c r="T34" s="136">
        <f>leerlingen!AE312+leerlingen!AF312+leerlingen!AG312+leerlingen!AH312</f>
        <v>0</v>
      </c>
    </row>
    <row r="35" spans="1:20" hidden="1" x14ac:dyDescent="0.25">
      <c r="A35" s="51"/>
      <c r="B35" s="48"/>
      <c r="C35" s="48"/>
      <c r="D35" s="134"/>
      <c r="E35" s="135"/>
      <c r="F35" s="136"/>
      <c r="G35" s="136"/>
      <c r="H35" s="136"/>
      <c r="I35" s="136"/>
      <c r="J35" s="136"/>
      <c r="K35" s="136"/>
      <c r="L35" s="136"/>
      <c r="M35" s="45"/>
      <c r="N35" s="136"/>
      <c r="O35" s="135"/>
      <c r="P35" s="135"/>
      <c r="Q35" s="45"/>
      <c r="R35" s="136"/>
      <c r="S35" s="45"/>
      <c r="T35" s="136"/>
    </row>
    <row r="36" spans="1:20" hidden="1" x14ac:dyDescent="0.25">
      <c r="A36" s="51"/>
      <c r="B36" s="48"/>
      <c r="C36" s="48"/>
      <c r="D36" s="134"/>
      <c r="E36" s="135"/>
      <c r="F36" s="136"/>
      <c r="G36" s="136"/>
      <c r="H36" s="136"/>
      <c r="I36" s="136"/>
      <c r="J36" s="136"/>
      <c r="K36" s="136"/>
      <c r="L36" s="136"/>
      <c r="M36" s="45"/>
      <c r="N36" s="136"/>
      <c r="O36" s="135"/>
      <c r="P36" s="135"/>
      <c r="Q36" s="45"/>
      <c r="R36" s="136"/>
      <c r="S36" s="45"/>
      <c r="T36" s="136"/>
    </row>
    <row r="37" spans="1:20" x14ac:dyDescent="0.25">
      <c r="A37" s="51" t="s">
        <v>52</v>
      </c>
      <c r="B37" s="48">
        <f t="shared" si="0"/>
        <v>16</v>
      </c>
      <c r="C37" s="48">
        <f t="shared" si="1"/>
        <v>12</v>
      </c>
      <c r="D37" s="134">
        <f t="shared" si="2"/>
        <v>4</v>
      </c>
      <c r="E37" s="135">
        <f>leerlingen!Q345</f>
        <v>2</v>
      </c>
      <c r="F37" s="136">
        <f>leerlingen!Q351</f>
        <v>1</v>
      </c>
      <c r="G37" s="136">
        <f>leerlingen!R345</f>
        <v>0</v>
      </c>
      <c r="H37" s="136">
        <f>leerlingen!R351</f>
        <v>0</v>
      </c>
      <c r="I37" s="136">
        <f>leerlingen!S345</f>
        <v>3</v>
      </c>
      <c r="J37" s="136">
        <f>leerlingen!S351</f>
        <v>0</v>
      </c>
      <c r="K37" s="136">
        <f>leerlingen!T345</f>
        <v>2</v>
      </c>
      <c r="L37" s="136">
        <f>leerlingen!T351</f>
        <v>0</v>
      </c>
      <c r="M37" s="45">
        <f>leerlingen!Y345+leerlingen!Z345+leerlingen!AA345+leerlingen!AB345</f>
        <v>0</v>
      </c>
      <c r="N37" s="136">
        <f>leerlingen!Y351+leerlingen!Z351+leerlingen!AA351+leerlingen!AB351</f>
        <v>0</v>
      </c>
      <c r="O37" s="135">
        <f>leerlingen!U345+leerlingen!V345+leerlingen!W345+leerlingen!X345</f>
        <v>0</v>
      </c>
      <c r="P37" s="135">
        <f>leerlingen!U351+leerlingen!V351+leerlingen!W351+leerlingen!X351</f>
        <v>1</v>
      </c>
      <c r="Q37" s="45">
        <f>leerlingen!AC345+leerlingen!AD345</f>
        <v>1</v>
      </c>
      <c r="R37" s="136">
        <f>leerlingen!AC351+leerlingen!AD351</f>
        <v>1</v>
      </c>
      <c r="S37" s="45">
        <f>leerlingen!AE345+leerlingen!AF345+leerlingen!AG345+leerlingen!AH345</f>
        <v>4</v>
      </c>
      <c r="T37" s="136">
        <f>leerlingen!AE351+leerlingen!AF351+leerlingen!AG351+leerlingen!AH351</f>
        <v>1</v>
      </c>
    </row>
    <row r="38" spans="1:20" x14ac:dyDescent="0.25">
      <c r="A38" s="51" t="s">
        <v>51</v>
      </c>
      <c r="B38" s="48">
        <f t="shared" si="0"/>
        <v>5</v>
      </c>
      <c r="C38" s="48">
        <f t="shared" si="1"/>
        <v>4</v>
      </c>
      <c r="D38" s="134">
        <f t="shared" si="2"/>
        <v>1</v>
      </c>
      <c r="E38" s="135">
        <f>leerlingen!Q360</f>
        <v>2</v>
      </c>
      <c r="F38" s="136">
        <f>leerlingen!Q363</f>
        <v>1</v>
      </c>
      <c r="G38" s="136">
        <f>leerlingen!R360</f>
        <v>0</v>
      </c>
      <c r="H38" s="136">
        <f>leerlingen!R363</f>
        <v>0</v>
      </c>
      <c r="I38" s="136">
        <f>leerlingen!S360</f>
        <v>0</v>
      </c>
      <c r="J38" s="136">
        <f>leerlingen!S363</f>
        <v>0</v>
      </c>
      <c r="K38" s="136">
        <f>leerlingen!T360</f>
        <v>0</v>
      </c>
      <c r="L38" s="136">
        <f>leerlingen!T363</f>
        <v>0</v>
      </c>
      <c r="M38" s="45">
        <f>leerlingen!Y360+leerlingen!Z360+leerlingen!AA360+leerlingen!AB360</f>
        <v>0</v>
      </c>
      <c r="N38" s="136">
        <f>leerlingen!Y363+leerlingen!Z363+leerlingen!AA363+leerlingen!AB363</f>
        <v>0</v>
      </c>
      <c r="O38" s="135">
        <f>leerlingen!U360+leerlingen!V360+leerlingen!W360+leerlingen!X360</f>
        <v>0</v>
      </c>
      <c r="P38" s="135">
        <f>leerlingen!U363+leerlingen!V363+leerlingen!W363+leerlingen!X363</f>
        <v>0</v>
      </c>
      <c r="Q38" s="45">
        <f>leerlingen!AC360+leerlingen!AD360</f>
        <v>0</v>
      </c>
      <c r="R38" s="136">
        <f>leerlingen!AC363+leerlingen!AD363</f>
        <v>0</v>
      </c>
      <c r="S38" s="45">
        <f>leerlingen!AE360+leerlingen!AF360+leerlingen!AG360+leerlingen!AH360</f>
        <v>2</v>
      </c>
      <c r="T38" s="136">
        <f>leerlingen!AE363+leerlingen!AF363+leerlingen!AG363+leerlingen!AH363</f>
        <v>0</v>
      </c>
    </row>
    <row r="39" spans="1:20" x14ac:dyDescent="0.25">
      <c r="A39" s="51" t="s">
        <v>119</v>
      </c>
      <c r="B39" s="48">
        <f t="shared" si="0"/>
        <v>0</v>
      </c>
      <c r="C39" s="48">
        <f t="shared" si="1"/>
        <v>0</v>
      </c>
      <c r="D39" s="134">
        <f t="shared" si="2"/>
        <v>0</v>
      </c>
      <c r="E39" s="135">
        <f>leerlingen!Q368</f>
        <v>0</v>
      </c>
      <c r="F39" s="136">
        <f>leerlingen!Q371</f>
        <v>0</v>
      </c>
      <c r="G39" s="136">
        <f>leerlingen!R368</f>
        <v>0</v>
      </c>
      <c r="H39" s="136">
        <f>leerlingen!R371</f>
        <v>0</v>
      </c>
      <c r="I39" s="136">
        <f>leerlingen!S368</f>
        <v>0</v>
      </c>
      <c r="J39" s="136">
        <f>leerlingen!S371</f>
        <v>0</v>
      </c>
      <c r="K39" s="136">
        <f>leerlingen!T368</f>
        <v>0</v>
      </c>
      <c r="L39" s="136">
        <f>leerlingen!T371</f>
        <v>0</v>
      </c>
      <c r="M39" s="45">
        <f>leerlingen!Y368+leerlingen!Z368+leerlingen!AA368+leerlingen!AB368</f>
        <v>0</v>
      </c>
      <c r="N39" s="136">
        <f>leerlingen!Y371+leerlingen!Z371+leerlingen!AA371+leerlingen!AB371</f>
        <v>0</v>
      </c>
      <c r="O39" s="135">
        <f>leerlingen!U368+leerlingen!V368+leerlingen!W368+leerlingen!X368</f>
        <v>0</v>
      </c>
      <c r="P39" s="135">
        <f>leerlingen!U371+leerlingen!V371+leerlingen!W371+leerlingen!X371</f>
        <v>0</v>
      </c>
      <c r="Q39" s="45">
        <f>leerlingen!AC368+leerlingen!AD368</f>
        <v>0</v>
      </c>
      <c r="R39" s="136">
        <f>leerlingen!AC371+leerlingen!AD371</f>
        <v>0</v>
      </c>
      <c r="S39" s="45">
        <f>leerlingen!AE368+leerlingen!AF368+leerlingen!AG368+leerlingen!AH368</f>
        <v>0</v>
      </c>
      <c r="T39" s="136">
        <f>leerlingen!AE371+leerlingen!AF371+leerlingen!AG371+leerlingen!AH371</f>
        <v>0</v>
      </c>
    </row>
    <row r="40" spans="1:20" x14ac:dyDescent="0.25">
      <c r="A40" s="51" t="s">
        <v>83</v>
      </c>
      <c r="B40" s="48">
        <f t="shared" si="0"/>
        <v>3</v>
      </c>
      <c r="C40" s="48">
        <f t="shared" si="1"/>
        <v>2</v>
      </c>
      <c r="D40" s="134">
        <f t="shared" si="2"/>
        <v>1</v>
      </c>
      <c r="E40" s="135">
        <f>leerlingen!Q379</f>
        <v>1</v>
      </c>
      <c r="F40" s="136">
        <f>leerlingen!Q382</f>
        <v>0</v>
      </c>
      <c r="G40" s="136">
        <f>leerlingen!R379</f>
        <v>0</v>
      </c>
      <c r="H40" s="136">
        <f>leerlingen!R382</f>
        <v>0</v>
      </c>
      <c r="I40" s="136">
        <f>leerlingen!S379</f>
        <v>0</v>
      </c>
      <c r="J40" s="136">
        <f>leerlingen!S382</f>
        <v>0</v>
      </c>
      <c r="K40" s="136">
        <f>leerlingen!T39379</f>
        <v>0</v>
      </c>
      <c r="L40" s="136">
        <f>leerlingen!T382</f>
        <v>0</v>
      </c>
      <c r="M40" s="45">
        <f>leerlingen!Y379+leerlingen!Z379+leerlingen!AA379+leerlingen!AB379</f>
        <v>0</v>
      </c>
      <c r="N40" s="136">
        <f>leerlingen!Y382+leerlingen!Z382+leerlingen!AA382+leerlingen!AB382</f>
        <v>0</v>
      </c>
      <c r="O40" s="135">
        <f>leerlingen!U379+leerlingen!V379+leerlingen!W379+leerlingen!X379</f>
        <v>0</v>
      </c>
      <c r="P40" s="135">
        <f>leerlingen!U382+leerlingen!V382+leerlingen!W382+leerlingen!X382</f>
        <v>0</v>
      </c>
      <c r="Q40" s="45">
        <f>leerlingen!AC379+leerlingen!AD379</f>
        <v>0</v>
      </c>
      <c r="R40" s="136">
        <f>leerlingen!AC382+leerlingen!AD382</f>
        <v>1</v>
      </c>
      <c r="S40" s="45">
        <f>leerlingen!AE379+leerlingen!AF379+leerlingen!AG379+leerlingen!AH379</f>
        <v>1</v>
      </c>
      <c r="T40" s="136">
        <f>leerlingen!AE382+leerlingen!AF382+leerlingen!AG382+leerlingen!AH382</f>
        <v>0</v>
      </c>
    </row>
    <row r="41" spans="1:20" x14ac:dyDescent="0.25">
      <c r="A41" s="51" t="s">
        <v>93</v>
      </c>
      <c r="B41" s="48">
        <f t="shared" si="0"/>
        <v>2</v>
      </c>
      <c r="C41" s="48">
        <f t="shared" si="1"/>
        <v>2</v>
      </c>
      <c r="D41" s="134">
        <f t="shared" si="2"/>
        <v>0</v>
      </c>
      <c r="E41" s="135">
        <f>leerlingen!Q388</f>
        <v>2</v>
      </c>
      <c r="F41" s="136">
        <f>leerlingen!Q391</f>
        <v>0</v>
      </c>
      <c r="G41" s="136">
        <f>leerlingen!R388</f>
        <v>0</v>
      </c>
      <c r="H41" s="136">
        <f>leerlingen!R391</f>
        <v>0</v>
      </c>
      <c r="I41" s="136">
        <f>leerlingen!S388</f>
        <v>0</v>
      </c>
      <c r="J41" s="136">
        <f>leerlingen!S391</f>
        <v>0</v>
      </c>
      <c r="K41" s="136">
        <f>leerlingen!T388</f>
        <v>0</v>
      </c>
      <c r="L41" s="136">
        <f>leerlingen!T391</f>
        <v>0</v>
      </c>
      <c r="M41" s="45">
        <f>leerlingen!Y388+leerlingen!Z388+leerlingen!AA388+leerlingen!AB388</f>
        <v>0</v>
      </c>
      <c r="N41" s="136">
        <f>leerlingen!Y391+leerlingen!Z391+leerlingen!AA391+leerlingen!AB391</f>
        <v>0</v>
      </c>
      <c r="O41" s="135">
        <f>leerlingen!U388+leerlingen!V388+leerlingen!W388+leerlingen!X388</f>
        <v>0</v>
      </c>
      <c r="P41" s="135">
        <f>leerlingen!U391+leerlingen!V391+leerlingen!W391+leerlingen!X391</f>
        <v>0</v>
      </c>
      <c r="Q41" s="45">
        <f>leerlingen!AC388+leerlingen!AD388</f>
        <v>0</v>
      </c>
      <c r="R41" s="136">
        <f>leerlingen!AC391+leerlingen!AD391</f>
        <v>0</v>
      </c>
      <c r="S41" s="45">
        <f>leerlingen!AE388+leerlingen!AF388+leerlingen!AG388+leerlingen!AH388</f>
        <v>0</v>
      </c>
      <c r="T41" s="136">
        <f>leerlingen!AE391+leerlingen!AF391+leerlingen!AG391+leerlingen!AH391</f>
        <v>0</v>
      </c>
    </row>
    <row r="42" spans="1:20" hidden="1" x14ac:dyDescent="0.25">
      <c r="A42" s="51" t="s">
        <v>101</v>
      </c>
      <c r="B42" s="48">
        <f t="shared" si="0"/>
        <v>0</v>
      </c>
      <c r="C42" s="48">
        <f t="shared" si="1"/>
        <v>0</v>
      </c>
      <c r="D42" s="134">
        <f t="shared" si="2"/>
        <v>0</v>
      </c>
      <c r="E42" s="135">
        <f>leerlingen!Q395</f>
        <v>0</v>
      </c>
      <c r="F42" s="136">
        <f>leerlingen!Q398</f>
        <v>0</v>
      </c>
      <c r="G42" s="136">
        <f>leerlingen!R395</f>
        <v>0</v>
      </c>
      <c r="H42" s="136">
        <f>leerlingen!R398</f>
        <v>0</v>
      </c>
      <c r="I42" s="136">
        <f>leerlingen!S395</f>
        <v>0</v>
      </c>
      <c r="J42" s="136">
        <f>leerlingen!S398</f>
        <v>0</v>
      </c>
      <c r="K42" s="136">
        <f>leerlingen!T395</f>
        <v>0</v>
      </c>
      <c r="L42" s="136">
        <f>leerlingen!T398</f>
        <v>0</v>
      </c>
      <c r="M42" s="45">
        <f>leerlingen!Y395+leerlingen!Z395+leerlingen!AA395+leerlingen!AB395</f>
        <v>0</v>
      </c>
      <c r="N42" s="136">
        <f>leerlingen!Y398+leerlingen!Z398+leerlingen!AA398+leerlingen!AB398</f>
        <v>0</v>
      </c>
      <c r="O42" s="135">
        <f>leerlingen!U395+leerlingen!V395+leerlingen!W395+leerlingen!X395</f>
        <v>0</v>
      </c>
      <c r="P42" s="135">
        <f>leerlingen!U398+leerlingen!V398+leerlingen!W398+leerlingen!X398</f>
        <v>0</v>
      </c>
      <c r="Q42" s="45">
        <f>leerlingen!AC395+leerlingen!AD395</f>
        <v>0</v>
      </c>
      <c r="R42" s="136">
        <f>leerlingen!AC398+leerlingen!AD398</f>
        <v>0</v>
      </c>
      <c r="S42" s="45">
        <f>leerlingen!AE395+leerlingen!AF395+leerlingen!AG395+leerlingen!AH395</f>
        <v>0</v>
      </c>
      <c r="T42" s="136">
        <f>leerlingen!AE398+leerlingen!AF398+leerlingen!AG398+leerlingen!AH398</f>
        <v>0</v>
      </c>
    </row>
    <row r="43" spans="1:20" hidden="1" x14ac:dyDescent="0.25">
      <c r="A43" s="51" t="s">
        <v>102</v>
      </c>
      <c r="B43" s="48">
        <f t="shared" si="0"/>
        <v>0</v>
      </c>
      <c r="C43" s="48">
        <f t="shared" si="1"/>
        <v>0</v>
      </c>
      <c r="D43" s="134">
        <f t="shared" si="2"/>
        <v>0</v>
      </c>
      <c r="E43" s="135">
        <f>leerlingen!Q403</f>
        <v>0</v>
      </c>
      <c r="F43" s="136">
        <f>leerlingen!Q406</f>
        <v>0</v>
      </c>
      <c r="G43" s="136">
        <f>leerlingen!R403</f>
        <v>0</v>
      </c>
      <c r="H43" s="136">
        <f>leerlingen!R406</f>
        <v>0</v>
      </c>
      <c r="I43" s="136">
        <f>leerlingen!S403</f>
        <v>0</v>
      </c>
      <c r="J43" s="136">
        <f>leerlingen!S406</f>
        <v>0</v>
      </c>
      <c r="K43" s="136">
        <f>leerlingen!T403</f>
        <v>0</v>
      </c>
      <c r="L43" s="136">
        <f>leerlingen!T406</f>
        <v>0</v>
      </c>
      <c r="M43" s="45">
        <f>leerlingen!Y403+leerlingen!Z403+leerlingen!AA403+leerlingen!AB403</f>
        <v>0</v>
      </c>
      <c r="N43" s="136">
        <f>leerlingen!Y406+leerlingen!Z406+leerlingen!AA406+leerlingen!AB406</f>
        <v>0</v>
      </c>
      <c r="O43" s="135">
        <f>leerlingen!U403+leerlingen!V403+leerlingen!W403+leerlingen!X403</f>
        <v>0</v>
      </c>
      <c r="P43" s="135">
        <f>leerlingen!U406+leerlingen!V406+leerlingen!W406+leerlingen!X406</f>
        <v>0</v>
      </c>
      <c r="Q43" s="45">
        <f>leerlingen!AC403+leerlingen!AD403</f>
        <v>0</v>
      </c>
      <c r="R43" s="136">
        <f>leerlingen!AC406+leerlingen!AD406</f>
        <v>0</v>
      </c>
      <c r="S43" s="45">
        <f>leerlingen!AE403+leerlingen!AF403+leerlingen!AG403+leerlingen!AH403</f>
        <v>0</v>
      </c>
      <c r="T43" s="136">
        <f>leerlingen!AE406+leerlingen!AF406+leerlingen!AG406+leerlingen!AH406</f>
        <v>0</v>
      </c>
    </row>
    <row r="44" spans="1:20" hidden="1" x14ac:dyDescent="0.25">
      <c r="A44" s="51"/>
      <c r="B44" s="48"/>
      <c r="C44" s="48"/>
      <c r="D44" s="134"/>
      <c r="E44" s="135"/>
      <c r="F44" s="136"/>
      <c r="G44" s="136"/>
      <c r="H44" s="136"/>
      <c r="I44" s="136"/>
      <c r="J44" s="136"/>
      <c r="K44" s="136"/>
      <c r="L44" s="136"/>
      <c r="M44" s="45"/>
      <c r="N44" s="136"/>
      <c r="O44" s="135"/>
      <c r="P44" s="135"/>
      <c r="Q44" s="45"/>
      <c r="R44" s="136"/>
      <c r="S44" s="45"/>
      <c r="T44" s="136"/>
    </row>
    <row r="45" spans="1:20" hidden="1" x14ac:dyDescent="0.25">
      <c r="A45" s="51" t="s">
        <v>100</v>
      </c>
      <c r="B45" s="48">
        <f t="shared" si="0"/>
        <v>0</v>
      </c>
      <c r="C45" s="48">
        <f t="shared" si="1"/>
        <v>0</v>
      </c>
      <c r="D45" s="134">
        <f t="shared" si="2"/>
        <v>0</v>
      </c>
      <c r="E45" s="135">
        <f>leerlingen!Q411</f>
        <v>0</v>
      </c>
      <c r="F45" s="136">
        <f>leerlingen!Q414</f>
        <v>0</v>
      </c>
      <c r="G45" s="136">
        <f>leerlingen!R411</f>
        <v>0</v>
      </c>
      <c r="H45" s="136">
        <f>leerlingen!R414</f>
        <v>0</v>
      </c>
      <c r="I45" s="136">
        <f>leerlingen!S411</f>
        <v>0</v>
      </c>
      <c r="J45" s="136">
        <f>leerlingen!S414</f>
        <v>0</v>
      </c>
      <c r="K45" s="136">
        <f>leerlingen!T411</f>
        <v>0</v>
      </c>
      <c r="L45" s="136">
        <f>leerlingen!T414</f>
        <v>0</v>
      </c>
      <c r="M45" s="45">
        <f>leerlingen!Y411+leerlingen!Z411+leerlingen!AA411+leerlingen!AB411</f>
        <v>0</v>
      </c>
      <c r="N45" s="136">
        <f>leerlingen!Y414+leerlingen!Z414+leerlingen!AA414+leerlingen!AB414</f>
        <v>0</v>
      </c>
      <c r="O45" s="135">
        <f>leerlingen!U411+leerlingen!V411+leerlingen!W411+leerlingen!X411</f>
        <v>0</v>
      </c>
      <c r="P45" s="135">
        <f>leerlingen!U414+leerlingen!V414+leerlingen!W414+leerlingen!X414</f>
        <v>0</v>
      </c>
      <c r="Q45" s="45">
        <f>leerlingen!AC411+leerlingen!AD411</f>
        <v>0</v>
      </c>
      <c r="R45" s="136">
        <f>leerlingen!AC414+leerlingen!AD414</f>
        <v>0</v>
      </c>
      <c r="S45" s="45">
        <f>leerlingen!AE411+leerlingen!AF411+leerlingen!AG411+leerlingen!AH411</f>
        <v>0</v>
      </c>
      <c r="T45" s="136">
        <f>leerlingen!AE414+leerlingen!AF414+leerlingen!AG414+leerlingen!AH414</f>
        <v>0</v>
      </c>
    </row>
    <row r="46" spans="1:20" ht="13.8" thickBot="1" x14ac:dyDescent="0.3">
      <c r="A46" s="51"/>
      <c r="B46" s="21"/>
      <c r="C46" s="21"/>
      <c r="D46" s="44"/>
      <c r="E46" s="45"/>
      <c r="F46" s="46"/>
      <c r="G46" s="45"/>
      <c r="H46" s="46"/>
      <c r="I46" s="45"/>
      <c r="J46" s="46"/>
      <c r="K46" s="45"/>
      <c r="L46" s="46"/>
      <c r="M46" s="45"/>
      <c r="N46" s="46"/>
      <c r="O46" s="45"/>
      <c r="P46" s="46"/>
      <c r="Q46" s="45"/>
      <c r="R46" s="46"/>
      <c r="S46" s="45"/>
      <c r="T46" s="46"/>
    </row>
    <row r="47" spans="1:20" ht="16.2" thickBot="1" x14ac:dyDescent="0.3">
      <c r="A47" s="39" t="s">
        <v>6</v>
      </c>
      <c r="B47" s="40">
        <f>C47+D47</f>
        <v>119</v>
      </c>
      <c r="C47" s="40">
        <f>E47+G47+I47+K47+M47+O47+Q47+S47</f>
        <v>68</v>
      </c>
      <c r="D47" s="40">
        <f>F47+H47+J47+L47+N47+P47+R47+T47</f>
        <v>51</v>
      </c>
      <c r="E47" s="40">
        <f>SUM(E6:E46)</f>
        <v>15</v>
      </c>
      <c r="F47" s="40">
        <f t="shared" ref="F47:T47" si="3">SUM(F6:F46)</f>
        <v>14</v>
      </c>
      <c r="G47" s="40">
        <f t="shared" si="3"/>
        <v>1</v>
      </c>
      <c r="H47" s="40">
        <f t="shared" si="3"/>
        <v>0</v>
      </c>
      <c r="I47" s="40">
        <f t="shared" si="3"/>
        <v>14</v>
      </c>
      <c r="J47" s="40">
        <f t="shared" si="3"/>
        <v>3</v>
      </c>
      <c r="K47" s="40">
        <f t="shared" si="3"/>
        <v>5</v>
      </c>
      <c r="L47" s="40">
        <f t="shared" si="3"/>
        <v>10</v>
      </c>
      <c r="M47" s="40">
        <f t="shared" si="3"/>
        <v>6</v>
      </c>
      <c r="N47" s="40">
        <f t="shared" si="3"/>
        <v>0</v>
      </c>
      <c r="O47" s="40">
        <f t="shared" si="3"/>
        <v>2</v>
      </c>
      <c r="P47" s="40">
        <f t="shared" si="3"/>
        <v>8</v>
      </c>
      <c r="Q47" s="40">
        <f t="shared" si="3"/>
        <v>7</v>
      </c>
      <c r="R47" s="40">
        <f t="shared" si="3"/>
        <v>7</v>
      </c>
      <c r="S47" s="40">
        <f t="shared" si="3"/>
        <v>18</v>
      </c>
      <c r="T47" s="38">
        <f t="shared" si="3"/>
        <v>9</v>
      </c>
    </row>
  </sheetData>
  <mergeCells count="16">
    <mergeCell ref="C1:D1"/>
    <mergeCell ref="E1:G1"/>
    <mergeCell ref="H1:S1"/>
    <mergeCell ref="A3:A5"/>
    <mergeCell ref="B3:B5"/>
    <mergeCell ref="C3:C5"/>
    <mergeCell ref="D3:D5"/>
    <mergeCell ref="E3:F4"/>
    <mergeCell ref="G3:H4"/>
    <mergeCell ref="I3:J4"/>
    <mergeCell ref="K3:L4"/>
    <mergeCell ref="M3:N4"/>
    <mergeCell ref="O3:P4"/>
    <mergeCell ref="Q3:T3"/>
    <mergeCell ref="Q4:R4"/>
    <mergeCell ref="S4:T4"/>
  </mergeCells>
  <phoneticPr fontId="0" type="noConversion"/>
  <dataValidations count="2">
    <dataValidation allowBlank="1" showInputMessage="1" showErrorMessage="1" prompt="Vul hier de datum in" sqref="C1:D1"/>
    <dataValidation type="list" allowBlank="1" showInputMessage="1" showErrorMessage="1" error="een geldige selectie" prompt="de lijst is gesorteerd per postcode" sqref="H1:S1">
      <formula1>Scholen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1</vt:i4>
      </vt:variant>
    </vt:vector>
  </HeadingPairs>
  <TitlesOfParts>
    <vt:vector size="6" baseType="lpstr">
      <vt:lpstr>leerlingen</vt:lpstr>
      <vt:lpstr>Statistieken</vt:lpstr>
      <vt:lpstr> detail NOB</vt:lpstr>
      <vt:lpstr>Opleidingenblad</vt:lpstr>
      <vt:lpstr>Blad1</vt:lpstr>
      <vt:lpstr>leerlingen!Afdruktitels</vt:lpstr>
    </vt:vector>
  </TitlesOfParts>
  <Company>MVG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Cornelis</dc:creator>
  <cp:lastModifiedBy>Riwan Carpentier</cp:lastModifiedBy>
  <cp:lastPrinted>2017-10-25T05:49:42Z</cp:lastPrinted>
  <dcterms:created xsi:type="dcterms:W3CDTF">2005-12-22T09:40:09Z</dcterms:created>
  <dcterms:modified xsi:type="dcterms:W3CDTF">2017-12-15T22:58:33Z</dcterms:modified>
</cp:coreProperties>
</file>