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Module 1 Challenge\excel-challenge\"/>
    </mc:Choice>
  </mc:AlternateContent>
  <xr:revisionPtr revIDLastSave="0" documentId="13_ncr:1_{9205A5C8-97FF-4EB2-AFF9-0DA512A70618}" xr6:coauthVersionLast="47" xr6:coauthVersionMax="47" xr10:uidLastSave="{00000000-0000-0000-0000-000000000000}"/>
  <bookViews>
    <workbookView xWindow="22215" yWindow="150" windowWidth="25830" windowHeight="17970" activeTab="6" xr2:uid="{00000000-000D-0000-FFFF-FFFF00000000}"/>
  </bookViews>
  <sheets>
    <sheet name="Crowdfunding" sheetId="1" r:id="rId1"/>
    <sheet name="Sheet1" sheetId="2" r:id="rId2"/>
    <sheet name="Sheet2" sheetId="5" r:id="rId3"/>
    <sheet name="Sheet5" sheetId="6" r:id="rId4"/>
    <sheet name="Questions" sheetId="9" r:id="rId5"/>
    <sheet name="Bonus" sheetId="7" r:id="rId6"/>
    <sheet name="Bonus Statistical Analysis" sheetId="8" r:id="rId7"/>
  </sheets>
  <definedNames>
    <definedName name="_xlnm._FilterDatabase" localSheetId="6" hidden="1">'Bonus Statistical Analysis'!$A$1:$B$566</definedName>
    <definedName name="_xlnm._FilterDatabase" localSheetId="0" hidden="1">Crowdfunding!$A$1:$U$1001</definedName>
  </definedNames>
  <calcPr calcId="191029"/>
  <pivotCaches>
    <pivotCache cacheId="6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J13" i="8"/>
  <c r="J14" i="8"/>
  <c r="J15" i="8"/>
  <c r="J16" i="8"/>
  <c r="J17" i="8"/>
  <c r="J18" i="8"/>
  <c r="J19" i="8"/>
  <c r="J20" i="8"/>
  <c r="J21" i="8"/>
  <c r="J22" i="8"/>
  <c r="J12" i="8"/>
  <c r="I13" i="8"/>
  <c r="I14" i="8"/>
  <c r="I15" i="8"/>
  <c r="I16" i="8"/>
  <c r="I17" i="8"/>
  <c r="I18" i="8"/>
  <c r="I19" i="8"/>
  <c r="I20" i="8"/>
  <c r="I21" i="8"/>
  <c r="I22" i="8"/>
  <c r="I12" i="8"/>
  <c r="B2" i="7"/>
  <c r="I8" i="8"/>
  <c r="H8" i="8"/>
  <c r="I7" i="8"/>
  <c r="H7" i="8"/>
  <c r="I6" i="8"/>
  <c r="H6" i="8"/>
  <c r="I5" i="8"/>
  <c r="H5" i="8"/>
  <c r="I4" i="8"/>
  <c r="H4" i="8"/>
  <c r="I2" i="8"/>
  <c r="H2" i="8"/>
  <c r="I3" i="8"/>
  <c r="H3" i="8"/>
  <c r="D13" i="7"/>
  <c r="D2" i="7"/>
  <c r="C13" i="7"/>
  <c r="C2" i="7"/>
  <c r="B13" i="7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U49" i="1" s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U163" i="1" s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U277" i="1" s="1"/>
  <c r="S278" i="1"/>
  <c r="T278" i="1"/>
  <c r="S279" i="1"/>
  <c r="T279" i="1"/>
  <c r="S280" i="1"/>
  <c r="T280" i="1"/>
  <c r="U280" i="1" s="1"/>
  <c r="S281" i="1"/>
  <c r="T281" i="1"/>
  <c r="S282" i="1"/>
  <c r="T282" i="1"/>
  <c r="S283" i="1"/>
  <c r="T283" i="1"/>
  <c r="U283" i="1" s="1"/>
  <c r="S284" i="1"/>
  <c r="T284" i="1"/>
  <c r="S285" i="1"/>
  <c r="T285" i="1"/>
  <c r="S286" i="1"/>
  <c r="T286" i="1"/>
  <c r="U286" i="1" s="1"/>
  <c r="S287" i="1"/>
  <c r="T287" i="1"/>
  <c r="S288" i="1"/>
  <c r="T288" i="1"/>
  <c r="S289" i="1"/>
  <c r="T289" i="1"/>
  <c r="U289" i="1" s="1"/>
  <c r="S290" i="1"/>
  <c r="T290" i="1"/>
  <c r="S291" i="1"/>
  <c r="T291" i="1"/>
  <c r="S292" i="1"/>
  <c r="T292" i="1"/>
  <c r="U292" i="1" s="1"/>
  <c r="S293" i="1"/>
  <c r="T293" i="1"/>
  <c r="S294" i="1"/>
  <c r="T294" i="1"/>
  <c r="S295" i="1"/>
  <c r="T295" i="1"/>
  <c r="U295" i="1" s="1"/>
  <c r="S296" i="1"/>
  <c r="T296" i="1"/>
  <c r="S297" i="1"/>
  <c r="T297" i="1"/>
  <c r="S298" i="1"/>
  <c r="T298" i="1"/>
  <c r="U298" i="1" s="1"/>
  <c r="S299" i="1"/>
  <c r="T299" i="1"/>
  <c r="S300" i="1"/>
  <c r="T300" i="1"/>
  <c r="S301" i="1"/>
  <c r="T301" i="1"/>
  <c r="U301" i="1" s="1"/>
  <c r="S302" i="1"/>
  <c r="T302" i="1"/>
  <c r="S303" i="1"/>
  <c r="T303" i="1"/>
  <c r="S304" i="1"/>
  <c r="T304" i="1"/>
  <c r="U304" i="1" s="1"/>
  <c r="S305" i="1"/>
  <c r="T305" i="1"/>
  <c r="S306" i="1"/>
  <c r="T306" i="1"/>
  <c r="S307" i="1"/>
  <c r="T307" i="1"/>
  <c r="U307" i="1" s="1"/>
  <c r="S308" i="1"/>
  <c r="T308" i="1"/>
  <c r="S309" i="1"/>
  <c r="T309" i="1"/>
  <c r="S310" i="1"/>
  <c r="T310" i="1"/>
  <c r="U310" i="1" s="1"/>
  <c r="S311" i="1"/>
  <c r="T311" i="1"/>
  <c r="S312" i="1"/>
  <c r="T312" i="1"/>
  <c r="S313" i="1"/>
  <c r="T313" i="1"/>
  <c r="U313" i="1" s="1"/>
  <c r="S314" i="1"/>
  <c r="T314" i="1"/>
  <c r="S315" i="1"/>
  <c r="T315" i="1"/>
  <c r="S316" i="1"/>
  <c r="T316" i="1"/>
  <c r="U316" i="1" s="1"/>
  <c r="S317" i="1"/>
  <c r="T317" i="1"/>
  <c r="S318" i="1"/>
  <c r="T318" i="1"/>
  <c r="S319" i="1"/>
  <c r="T319" i="1"/>
  <c r="U319" i="1" s="1"/>
  <c r="S320" i="1"/>
  <c r="T320" i="1"/>
  <c r="S321" i="1"/>
  <c r="T321" i="1"/>
  <c r="S322" i="1"/>
  <c r="T322" i="1"/>
  <c r="U322" i="1" s="1"/>
  <c r="S323" i="1"/>
  <c r="T323" i="1"/>
  <c r="S324" i="1"/>
  <c r="T324" i="1"/>
  <c r="S325" i="1"/>
  <c r="T325" i="1"/>
  <c r="U325" i="1" s="1"/>
  <c r="S326" i="1"/>
  <c r="T326" i="1"/>
  <c r="S327" i="1"/>
  <c r="T327" i="1"/>
  <c r="S328" i="1"/>
  <c r="T328" i="1"/>
  <c r="U328" i="1" s="1"/>
  <c r="S329" i="1"/>
  <c r="T329" i="1"/>
  <c r="S330" i="1"/>
  <c r="T330" i="1"/>
  <c r="S331" i="1"/>
  <c r="T331" i="1"/>
  <c r="U331" i="1" s="1"/>
  <c r="S332" i="1"/>
  <c r="T332" i="1"/>
  <c r="S333" i="1"/>
  <c r="T333" i="1"/>
  <c r="S334" i="1"/>
  <c r="T334" i="1"/>
  <c r="U334" i="1" s="1"/>
  <c r="S335" i="1"/>
  <c r="T335" i="1"/>
  <c r="S336" i="1"/>
  <c r="T336" i="1"/>
  <c r="S337" i="1"/>
  <c r="T337" i="1"/>
  <c r="U337" i="1" s="1"/>
  <c r="S338" i="1"/>
  <c r="T338" i="1"/>
  <c r="S339" i="1"/>
  <c r="T339" i="1"/>
  <c r="S340" i="1"/>
  <c r="T340" i="1"/>
  <c r="U340" i="1" s="1"/>
  <c r="S341" i="1"/>
  <c r="T341" i="1"/>
  <c r="S342" i="1"/>
  <c r="T342" i="1"/>
  <c r="S343" i="1"/>
  <c r="T343" i="1"/>
  <c r="U343" i="1" s="1"/>
  <c r="S344" i="1"/>
  <c r="T344" i="1"/>
  <c r="S345" i="1"/>
  <c r="T345" i="1"/>
  <c r="S346" i="1"/>
  <c r="T346" i="1"/>
  <c r="U346" i="1" s="1"/>
  <c r="S347" i="1"/>
  <c r="T347" i="1"/>
  <c r="S348" i="1"/>
  <c r="T348" i="1"/>
  <c r="S349" i="1"/>
  <c r="T349" i="1"/>
  <c r="U349" i="1" s="1"/>
  <c r="S350" i="1"/>
  <c r="T350" i="1"/>
  <c r="S351" i="1"/>
  <c r="T351" i="1"/>
  <c r="S352" i="1"/>
  <c r="T352" i="1"/>
  <c r="U352" i="1" s="1"/>
  <c r="S353" i="1"/>
  <c r="T353" i="1"/>
  <c r="S354" i="1"/>
  <c r="T354" i="1"/>
  <c r="S355" i="1"/>
  <c r="T355" i="1"/>
  <c r="U355" i="1" s="1"/>
  <c r="S356" i="1"/>
  <c r="T356" i="1"/>
  <c r="S357" i="1"/>
  <c r="T357" i="1"/>
  <c r="S358" i="1"/>
  <c r="T358" i="1"/>
  <c r="U358" i="1" s="1"/>
  <c r="S359" i="1"/>
  <c r="T359" i="1"/>
  <c r="S360" i="1"/>
  <c r="T360" i="1"/>
  <c r="S361" i="1"/>
  <c r="T361" i="1"/>
  <c r="U361" i="1" s="1"/>
  <c r="S362" i="1"/>
  <c r="T362" i="1"/>
  <c r="S363" i="1"/>
  <c r="T363" i="1"/>
  <c r="S364" i="1"/>
  <c r="T364" i="1"/>
  <c r="U364" i="1" s="1"/>
  <c r="S365" i="1"/>
  <c r="T365" i="1"/>
  <c r="S366" i="1"/>
  <c r="T366" i="1"/>
  <c r="S367" i="1"/>
  <c r="T367" i="1"/>
  <c r="U367" i="1" s="1"/>
  <c r="S368" i="1"/>
  <c r="T368" i="1"/>
  <c r="S369" i="1"/>
  <c r="T369" i="1"/>
  <c r="S370" i="1"/>
  <c r="T370" i="1"/>
  <c r="U370" i="1" s="1"/>
  <c r="S371" i="1"/>
  <c r="T371" i="1"/>
  <c r="S372" i="1"/>
  <c r="T372" i="1"/>
  <c r="S373" i="1"/>
  <c r="T373" i="1"/>
  <c r="U373" i="1" s="1"/>
  <c r="S374" i="1"/>
  <c r="T374" i="1"/>
  <c r="S375" i="1"/>
  <c r="T375" i="1"/>
  <c r="S376" i="1"/>
  <c r="T376" i="1"/>
  <c r="U376" i="1" s="1"/>
  <c r="S377" i="1"/>
  <c r="T377" i="1"/>
  <c r="S378" i="1"/>
  <c r="T378" i="1"/>
  <c r="S379" i="1"/>
  <c r="T379" i="1"/>
  <c r="U379" i="1" s="1"/>
  <c r="S380" i="1"/>
  <c r="T380" i="1"/>
  <c r="S381" i="1"/>
  <c r="T381" i="1"/>
  <c r="S382" i="1"/>
  <c r="T382" i="1"/>
  <c r="U382" i="1" s="1"/>
  <c r="S383" i="1"/>
  <c r="T383" i="1"/>
  <c r="S384" i="1"/>
  <c r="T384" i="1"/>
  <c r="S385" i="1"/>
  <c r="T385" i="1"/>
  <c r="U385" i="1" s="1"/>
  <c r="S386" i="1"/>
  <c r="T386" i="1"/>
  <c r="S387" i="1"/>
  <c r="T387" i="1"/>
  <c r="S388" i="1"/>
  <c r="T388" i="1"/>
  <c r="U388" i="1" s="1"/>
  <c r="S389" i="1"/>
  <c r="T389" i="1"/>
  <c r="S390" i="1"/>
  <c r="T390" i="1"/>
  <c r="S391" i="1"/>
  <c r="T391" i="1"/>
  <c r="U391" i="1" s="1"/>
  <c r="S392" i="1"/>
  <c r="T392" i="1"/>
  <c r="S393" i="1"/>
  <c r="T393" i="1"/>
  <c r="S394" i="1"/>
  <c r="T394" i="1"/>
  <c r="U394" i="1" s="1"/>
  <c r="S395" i="1"/>
  <c r="T395" i="1"/>
  <c r="S396" i="1"/>
  <c r="T396" i="1"/>
  <c r="S397" i="1"/>
  <c r="T397" i="1"/>
  <c r="U397" i="1" s="1"/>
  <c r="S398" i="1"/>
  <c r="T398" i="1"/>
  <c r="S399" i="1"/>
  <c r="T399" i="1"/>
  <c r="S400" i="1"/>
  <c r="T400" i="1"/>
  <c r="U400" i="1" s="1"/>
  <c r="S401" i="1"/>
  <c r="T401" i="1"/>
  <c r="S402" i="1"/>
  <c r="T402" i="1"/>
  <c r="S403" i="1"/>
  <c r="T403" i="1"/>
  <c r="U403" i="1" s="1"/>
  <c r="S404" i="1"/>
  <c r="T404" i="1"/>
  <c r="S405" i="1"/>
  <c r="T405" i="1"/>
  <c r="S406" i="1"/>
  <c r="T406" i="1"/>
  <c r="U406" i="1" s="1"/>
  <c r="S407" i="1"/>
  <c r="T407" i="1"/>
  <c r="S408" i="1"/>
  <c r="T408" i="1"/>
  <c r="S409" i="1"/>
  <c r="T409" i="1"/>
  <c r="U409" i="1" s="1"/>
  <c r="S410" i="1"/>
  <c r="T410" i="1"/>
  <c r="S411" i="1"/>
  <c r="T411" i="1"/>
  <c r="S412" i="1"/>
  <c r="T412" i="1"/>
  <c r="U412" i="1" s="1"/>
  <c r="S413" i="1"/>
  <c r="T413" i="1"/>
  <c r="S414" i="1"/>
  <c r="T414" i="1"/>
  <c r="S415" i="1"/>
  <c r="T415" i="1"/>
  <c r="U415" i="1" s="1"/>
  <c r="S416" i="1"/>
  <c r="T416" i="1"/>
  <c r="S417" i="1"/>
  <c r="T417" i="1"/>
  <c r="S418" i="1"/>
  <c r="T418" i="1"/>
  <c r="U418" i="1" s="1"/>
  <c r="S419" i="1"/>
  <c r="T419" i="1"/>
  <c r="S420" i="1"/>
  <c r="T420" i="1"/>
  <c r="S421" i="1"/>
  <c r="T421" i="1"/>
  <c r="U421" i="1" s="1"/>
  <c r="S422" i="1"/>
  <c r="T422" i="1"/>
  <c r="S423" i="1"/>
  <c r="T423" i="1"/>
  <c r="S424" i="1"/>
  <c r="T424" i="1"/>
  <c r="U424" i="1" s="1"/>
  <c r="S425" i="1"/>
  <c r="T425" i="1"/>
  <c r="S426" i="1"/>
  <c r="T426" i="1"/>
  <c r="S427" i="1"/>
  <c r="T427" i="1"/>
  <c r="U427" i="1" s="1"/>
  <c r="S428" i="1"/>
  <c r="T428" i="1"/>
  <c r="S429" i="1"/>
  <c r="T429" i="1"/>
  <c r="S430" i="1"/>
  <c r="T430" i="1"/>
  <c r="U430" i="1" s="1"/>
  <c r="S431" i="1"/>
  <c r="T431" i="1"/>
  <c r="S432" i="1"/>
  <c r="T432" i="1"/>
  <c r="S433" i="1"/>
  <c r="T433" i="1"/>
  <c r="U433" i="1" s="1"/>
  <c r="S434" i="1"/>
  <c r="T434" i="1"/>
  <c r="S435" i="1"/>
  <c r="T435" i="1"/>
  <c r="S436" i="1"/>
  <c r="T436" i="1"/>
  <c r="U436" i="1" s="1"/>
  <c r="S437" i="1"/>
  <c r="T437" i="1"/>
  <c r="S438" i="1"/>
  <c r="T438" i="1"/>
  <c r="S439" i="1"/>
  <c r="T439" i="1"/>
  <c r="U439" i="1" s="1"/>
  <c r="S440" i="1"/>
  <c r="T440" i="1"/>
  <c r="S441" i="1"/>
  <c r="T441" i="1"/>
  <c r="S442" i="1"/>
  <c r="T442" i="1"/>
  <c r="U442" i="1" s="1"/>
  <c r="S443" i="1"/>
  <c r="T443" i="1"/>
  <c r="S444" i="1"/>
  <c r="T444" i="1"/>
  <c r="S445" i="1"/>
  <c r="T445" i="1"/>
  <c r="U445" i="1" s="1"/>
  <c r="S446" i="1"/>
  <c r="T446" i="1"/>
  <c r="S447" i="1"/>
  <c r="T447" i="1"/>
  <c r="S448" i="1"/>
  <c r="T448" i="1"/>
  <c r="U448" i="1" s="1"/>
  <c r="S449" i="1"/>
  <c r="T449" i="1"/>
  <c r="S450" i="1"/>
  <c r="T450" i="1"/>
  <c r="S451" i="1"/>
  <c r="T451" i="1"/>
  <c r="U451" i="1" s="1"/>
  <c r="S452" i="1"/>
  <c r="T452" i="1"/>
  <c r="S453" i="1"/>
  <c r="T453" i="1"/>
  <c r="S454" i="1"/>
  <c r="T454" i="1"/>
  <c r="U454" i="1" s="1"/>
  <c r="S455" i="1"/>
  <c r="T455" i="1"/>
  <c r="S456" i="1"/>
  <c r="T456" i="1"/>
  <c r="S457" i="1"/>
  <c r="T457" i="1"/>
  <c r="U457" i="1" s="1"/>
  <c r="S458" i="1"/>
  <c r="T458" i="1"/>
  <c r="S459" i="1"/>
  <c r="T459" i="1"/>
  <c r="S460" i="1"/>
  <c r="T460" i="1"/>
  <c r="U460" i="1" s="1"/>
  <c r="S461" i="1"/>
  <c r="T461" i="1"/>
  <c r="S462" i="1"/>
  <c r="T462" i="1"/>
  <c r="S463" i="1"/>
  <c r="T463" i="1"/>
  <c r="U463" i="1" s="1"/>
  <c r="S464" i="1"/>
  <c r="T464" i="1"/>
  <c r="S465" i="1"/>
  <c r="T465" i="1"/>
  <c r="S466" i="1"/>
  <c r="T466" i="1"/>
  <c r="U466" i="1" s="1"/>
  <c r="S467" i="1"/>
  <c r="T467" i="1"/>
  <c r="S468" i="1"/>
  <c r="T468" i="1"/>
  <c r="S469" i="1"/>
  <c r="T469" i="1"/>
  <c r="U469" i="1" s="1"/>
  <c r="S470" i="1"/>
  <c r="T470" i="1"/>
  <c r="S471" i="1"/>
  <c r="T471" i="1"/>
  <c r="S472" i="1"/>
  <c r="T472" i="1"/>
  <c r="U472" i="1" s="1"/>
  <c r="S473" i="1"/>
  <c r="T473" i="1"/>
  <c r="S474" i="1"/>
  <c r="T474" i="1"/>
  <c r="S475" i="1"/>
  <c r="T475" i="1"/>
  <c r="U475" i="1" s="1"/>
  <c r="S476" i="1"/>
  <c r="T476" i="1"/>
  <c r="S477" i="1"/>
  <c r="T477" i="1"/>
  <c r="S478" i="1"/>
  <c r="T478" i="1"/>
  <c r="U478" i="1" s="1"/>
  <c r="S479" i="1"/>
  <c r="T479" i="1"/>
  <c r="S480" i="1"/>
  <c r="T480" i="1"/>
  <c r="S481" i="1"/>
  <c r="T481" i="1"/>
  <c r="U481" i="1" s="1"/>
  <c r="S482" i="1"/>
  <c r="T482" i="1"/>
  <c r="S483" i="1"/>
  <c r="T483" i="1"/>
  <c r="S484" i="1"/>
  <c r="T484" i="1"/>
  <c r="U484" i="1" s="1"/>
  <c r="S485" i="1"/>
  <c r="T485" i="1"/>
  <c r="U485" i="1" s="1"/>
  <c r="S486" i="1"/>
  <c r="T486" i="1"/>
  <c r="S487" i="1"/>
  <c r="T487" i="1"/>
  <c r="U487" i="1" s="1"/>
  <c r="S488" i="1"/>
  <c r="T488" i="1"/>
  <c r="U488" i="1" s="1"/>
  <c r="S489" i="1"/>
  <c r="T489" i="1"/>
  <c r="S490" i="1"/>
  <c r="T490" i="1"/>
  <c r="U490" i="1" s="1"/>
  <c r="S491" i="1"/>
  <c r="T491" i="1"/>
  <c r="U491" i="1" s="1"/>
  <c r="S492" i="1"/>
  <c r="T492" i="1"/>
  <c r="S493" i="1"/>
  <c r="T493" i="1"/>
  <c r="U493" i="1" s="1"/>
  <c r="S494" i="1"/>
  <c r="T494" i="1"/>
  <c r="U494" i="1" s="1"/>
  <c r="S495" i="1"/>
  <c r="T495" i="1"/>
  <c r="S496" i="1"/>
  <c r="T496" i="1"/>
  <c r="U496" i="1" s="1"/>
  <c r="S497" i="1"/>
  <c r="T497" i="1"/>
  <c r="U497" i="1" s="1"/>
  <c r="S498" i="1"/>
  <c r="T498" i="1"/>
  <c r="S499" i="1"/>
  <c r="T499" i="1"/>
  <c r="U499" i="1" s="1"/>
  <c r="S500" i="1"/>
  <c r="T500" i="1"/>
  <c r="U500" i="1" s="1"/>
  <c r="S501" i="1"/>
  <c r="T501" i="1"/>
  <c r="S502" i="1"/>
  <c r="T502" i="1"/>
  <c r="U502" i="1" s="1"/>
  <c r="S503" i="1"/>
  <c r="T503" i="1"/>
  <c r="U503" i="1" s="1"/>
  <c r="S504" i="1"/>
  <c r="T504" i="1"/>
  <c r="S505" i="1"/>
  <c r="T505" i="1"/>
  <c r="U505" i="1" s="1"/>
  <c r="S506" i="1"/>
  <c r="T506" i="1"/>
  <c r="U506" i="1" s="1"/>
  <c r="S507" i="1"/>
  <c r="T507" i="1"/>
  <c r="S508" i="1"/>
  <c r="T508" i="1"/>
  <c r="U508" i="1" s="1"/>
  <c r="S509" i="1"/>
  <c r="T509" i="1"/>
  <c r="U509" i="1" s="1"/>
  <c r="S510" i="1"/>
  <c r="T510" i="1"/>
  <c r="S511" i="1"/>
  <c r="T511" i="1"/>
  <c r="U511" i="1" s="1"/>
  <c r="S512" i="1"/>
  <c r="T512" i="1"/>
  <c r="U512" i="1" s="1"/>
  <c r="S513" i="1"/>
  <c r="T513" i="1"/>
  <c r="S514" i="1"/>
  <c r="T514" i="1"/>
  <c r="U514" i="1" s="1"/>
  <c r="S515" i="1"/>
  <c r="T515" i="1"/>
  <c r="U515" i="1" s="1"/>
  <c r="S516" i="1"/>
  <c r="T516" i="1"/>
  <c r="S517" i="1"/>
  <c r="T517" i="1"/>
  <c r="U517" i="1" s="1"/>
  <c r="S518" i="1"/>
  <c r="T518" i="1"/>
  <c r="U518" i="1" s="1"/>
  <c r="S519" i="1"/>
  <c r="T519" i="1"/>
  <c r="S520" i="1"/>
  <c r="T520" i="1"/>
  <c r="U520" i="1" s="1"/>
  <c r="S521" i="1"/>
  <c r="T521" i="1"/>
  <c r="U521" i="1" s="1"/>
  <c r="S522" i="1"/>
  <c r="T522" i="1"/>
  <c r="S523" i="1"/>
  <c r="T523" i="1"/>
  <c r="U523" i="1" s="1"/>
  <c r="S524" i="1"/>
  <c r="T524" i="1"/>
  <c r="U524" i="1" s="1"/>
  <c r="S525" i="1"/>
  <c r="T525" i="1"/>
  <c r="S526" i="1"/>
  <c r="T526" i="1"/>
  <c r="U526" i="1" s="1"/>
  <c r="S527" i="1"/>
  <c r="T527" i="1"/>
  <c r="U527" i="1" s="1"/>
  <c r="S528" i="1"/>
  <c r="T528" i="1"/>
  <c r="S529" i="1"/>
  <c r="T529" i="1"/>
  <c r="U529" i="1" s="1"/>
  <c r="S530" i="1"/>
  <c r="T530" i="1"/>
  <c r="U530" i="1" s="1"/>
  <c r="S531" i="1"/>
  <c r="T531" i="1"/>
  <c r="S532" i="1"/>
  <c r="T532" i="1"/>
  <c r="U532" i="1" s="1"/>
  <c r="S533" i="1"/>
  <c r="T533" i="1"/>
  <c r="U533" i="1" s="1"/>
  <c r="S534" i="1"/>
  <c r="T534" i="1"/>
  <c r="S535" i="1"/>
  <c r="T535" i="1"/>
  <c r="U535" i="1" s="1"/>
  <c r="S536" i="1"/>
  <c r="T536" i="1"/>
  <c r="U536" i="1" s="1"/>
  <c r="S537" i="1"/>
  <c r="T537" i="1"/>
  <c r="S538" i="1"/>
  <c r="T538" i="1"/>
  <c r="U538" i="1" s="1"/>
  <c r="S539" i="1"/>
  <c r="T539" i="1"/>
  <c r="U539" i="1" s="1"/>
  <c r="S540" i="1"/>
  <c r="T540" i="1"/>
  <c r="S541" i="1"/>
  <c r="T541" i="1"/>
  <c r="U541" i="1" s="1"/>
  <c r="S542" i="1"/>
  <c r="T542" i="1"/>
  <c r="U542" i="1" s="1"/>
  <c r="S543" i="1"/>
  <c r="T543" i="1"/>
  <c r="S544" i="1"/>
  <c r="T544" i="1"/>
  <c r="U544" i="1" s="1"/>
  <c r="S545" i="1"/>
  <c r="T545" i="1"/>
  <c r="U545" i="1" s="1"/>
  <c r="S546" i="1"/>
  <c r="T546" i="1"/>
  <c r="S547" i="1"/>
  <c r="T547" i="1"/>
  <c r="U547" i="1" s="1"/>
  <c r="S548" i="1"/>
  <c r="T548" i="1"/>
  <c r="U548" i="1" s="1"/>
  <c r="S549" i="1"/>
  <c r="T549" i="1"/>
  <c r="S550" i="1"/>
  <c r="T550" i="1"/>
  <c r="S551" i="1"/>
  <c r="T551" i="1"/>
  <c r="U551" i="1" s="1"/>
  <c r="S552" i="1"/>
  <c r="T552" i="1"/>
  <c r="S553" i="1"/>
  <c r="T553" i="1"/>
  <c r="S554" i="1"/>
  <c r="T554" i="1"/>
  <c r="U554" i="1" s="1"/>
  <c r="S555" i="1"/>
  <c r="T555" i="1"/>
  <c r="S556" i="1"/>
  <c r="T556" i="1"/>
  <c r="S557" i="1"/>
  <c r="T557" i="1"/>
  <c r="U557" i="1" s="1"/>
  <c r="S558" i="1"/>
  <c r="T558" i="1"/>
  <c r="S559" i="1"/>
  <c r="T559" i="1"/>
  <c r="S560" i="1"/>
  <c r="T560" i="1"/>
  <c r="U560" i="1" s="1"/>
  <c r="S561" i="1"/>
  <c r="T561" i="1"/>
  <c r="S562" i="1"/>
  <c r="T562" i="1"/>
  <c r="S563" i="1"/>
  <c r="T563" i="1"/>
  <c r="U563" i="1" s="1"/>
  <c r="S564" i="1"/>
  <c r="T564" i="1"/>
  <c r="S565" i="1"/>
  <c r="T565" i="1"/>
  <c r="S566" i="1"/>
  <c r="T566" i="1"/>
  <c r="U566" i="1" s="1"/>
  <c r="S567" i="1"/>
  <c r="T567" i="1"/>
  <c r="S568" i="1"/>
  <c r="T568" i="1"/>
  <c r="S569" i="1"/>
  <c r="T569" i="1"/>
  <c r="U569" i="1" s="1"/>
  <c r="S570" i="1"/>
  <c r="T570" i="1"/>
  <c r="S571" i="1"/>
  <c r="T571" i="1"/>
  <c r="S572" i="1"/>
  <c r="T572" i="1"/>
  <c r="U572" i="1" s="1"/>
  <c r="S573" i="1"/>
  <c r="T573" i="1"/>
  <c r="S574" i="1"/>
  <c r="T574" i="1"/>
  <c r="S575" i="1"/>
  <c r="T575" i="1"/>
  <c r="U575" i="1" s="1"/>
  <c r="S576" i="1"/>
  <c r="T576" i="1"/>
  <c r="S577" i="1"/>
  <c r="T577" i="1"/>
  <c r="S578" i="1"/>
  <c r="T578" i="1"/>
  <c r="U578" i="1" s="1"/>
  <c r="S579" i="1"/>
  <c r="T579" i="1"/>
  <c r="S580" i="1"/>
  <c r="T580" i="1"/>
  <c r="S581" i="1"/>
  <c r="T581" i="1"/>
  <c r="U581" i="1" s="1"/>
  <c r="S582" i="1"/>
  <c r="T582" i="1"/>
  <c r="S583" i="1"/>
  <c r="T583" i="1"/>
  <c r="S584" i="1"/>
  <c r="T584" i="1"/>
  <c r="U584" i="1" s="1"/>
  <c r="S585" i="1"/>
  <c r="T585" i="1"/>
  <c r="S586" i="1"/>
  <c r="T586" i="1"/>
  <c r="S587" i="1"/>
  <c r="T587" i="1"/>
  <c r="U587" i="1" s="1"/>
  <c r="S588" i="1"/>
  <c r="T588" i="1"/>
  <c r="S589" i="1"/>
  <c r="T589" i="1"/>
  <c r="S590" i="1"/>
  <c r="T590" i="1"/>
  <c r="U590" i="1" s="1"/>
  <c r="S591" i="1"/>
  <c r="T591" i="1"/>
  <c r="S592" i="1"/>
  <c r="T592" i="1"/>
  <c r="S593" i="1"/>
  <c r="T593" i="1"/>
  <c r="U593" i="1" s="1"/>
  <c r="S594" i="1"/>
  <c r="T594" i="1"/>
  <c r="S595" i="1"/>
  <c r="T595" i="1"/>
  <c r="S596" i="1"/>
  <c r="T596" i="1"/>
  <c r="U596" i="1" s="1"/>
  <c r="S597" i="1"/>
  <c r="T597" i="1"/>
  <c r="S598" i="1"/>
  <c r="T598" i="1"/>
  <c r="S599" i="1"/>
  <c r="T599" i="1"/>
  <c r="U599" i="1" s="1"/>
  <c r="S600" i="1"/>
  <c r="T600" i="1"/>
  <c r="S601" i="1"/>
  <c r="T601" i="1"/>
  <c r="S602" i="1"/>
  <c r="T602" i="1"/>
  <c r="U602" i="1" s="1"/>
  <c r="S603" i="1"/>
  <c r="T603" i="1"/>
  <c r="S604" i="1"/>
  <c r="T604" i="1"/>
  <c r="S605" i="1"/>
  <c r="T605" i="1"/>
  <c r="U605" i="1" s="1"/>
  <c r="S606" i="1"/>
  <c r="T606" i="1"/>
  <c r="S607" i="1"/>
  <c r="T607" i="1"/>
  <c r="S608" i="1"/>
  <c r="T608" i="1"/>
  <c r="U608" i="1" s="1"/>
  <c r="S609" i="1"/>
  <c r="T609" i="1"/>
  <c r="S610" i="1"/>
  <c r="T610" i="1"/>
  <c r="S611" i="1"/>
  <c r="T611" i="1"/>
  <c r="U611" i="1" s="1"/>
  <c r="S612" i="1"/>
  <c r="T612" i="1"/>
  <c r="S613" i="1"/>
  <c r="T613" i="1"/>
  <c r="S614" i="1"/>
  <c r="T614" i="1"/>
  <c r="U614" i="1" s="1"/>
  <c r="S615" i="1"/>
  <c r="T615" i="1"/>
  <c r="S616" i="1"/>
  <c r="T616" i="1"/>
  <c r="S617" i="1"/>
  <c r="T617" i="1"/>
  <c r="U617" i="1" s="1"/>
  <c r="S618" i="1"/>
  <c r="T618" i="1"/>
  <c r="S619" i="1"/>
  <c r="T619" i="1"/>
  <c r="S620" i="1"/>
  <c r="T620" i="1"/>
  <c r="U620" i="1" s="1"/>
  <c r="S621" i="1"/>
  <c r="T621" i="1"/>
  <c r="S622" i="1"/>
  <c r="T622" i="1"/>
  <c r="S623" i="1"/>
  <c r="T623" i="1"/>
  <c r="U623" i="1" s="1"/>
  <c r="S624" i="1"/>
  <c r="T624" i="1"/>
  <c r="S625" i="1"/>
  <c r="T625" i="1"/>
  <c r="S626" i="1"/>
  <c r="T626" i="1"/>
  <c r="U626" i="1" s="1"/>
  <c r="S627" i="1"/>
  <c r="T627" i="1"/>
  <c r="S628" i="1"/>
  <c r="T628" i="1"/>
  <c r="S629" i="1"/>
  <c r="T629" i="1"/>
  <c r="U629" i="1" s="1"/>
  <c r="S630" i="1"/>
  <c r="T630" i="1"/>
  <c r="S631" i="1"/>
  <c r="T631" i="1"/>
  <c r="S632" i="1"/>
  <c r="T632" i="1"/>
  <c r="U632" i="1" s="1"/>
  <c r="S633" i="1"/>
  <c r="T633" i="1"/>
  <c r="S634" i="1"/>
  <c r="T634" i="1"/>
  <c r="S635" i="1"/>
  <c r="T635" i="1"/>
  <c r="U635" i="1" s="1"/>
  <c r="S636" i="1"/>
  <c r="T636" i="1"/>
  <c r="S637" i="1"/>
  <c r="T637" i="1"/>
  <c r="S638" i="1"/>
  <c r="T638" i="1"/>
  <c r="U638" i="1" s="1"/>
  <c r="S639" i="1"/>
  <c r="T639" i="1"/>
  <c r="S640" i="1"/>
  <c r="T640" i="1"/>
  <c r="S641" i="1"/>
  <c r="T641" i="1"/>
  <c r="U641" i="1" s="1"/>
  <c r="S642" i="1"/>
  <c r="T642" i="1"/>
  <c r="S643" i="1"/>
  <c r="T643" i="1"/>
  <c r="S644" i="1"/>
  <c r="T644" i="1"/>
  <c r="U644" i="1" s="1"/>
  <c r="S645" i="1"/>
  <c r="T645" i="1"/>
  <c r="S646" i="1"/>
  <c r="T646" i="1"/>
  <c r="S647" i="1"/>
  <c r="T647" i="1"/>
  <c r="U647" i="1" s="1"/>
  <c r="S648" i="1"/>
  <c r="T648" i="1"/>
  <c r="S649" i="1"/>
  <c r="T649" i="1"/>
  <c r="S650" i="1"/>
  <c r="T650" i="1"/>
  <c r="U650" i="1" s="1"/>
  <c r="S651" i="1"/>
  <c r="T651" i="1"/>
  <c r="S652" i="1"/>
  <c r="T652" i="1"/>
  <c r="S653" i="1"/>
  <c r="T653" i="1"/>
  <c r="U653" i="1" s="1"/>
  <c r="S654" i="1"/>
  <c r="T654" i="1"/>
  <c r="S655" i="1"/>
  <c r="T655" i="1"/>
  <c r="S656" i="1"/>
  <c r="T656" i="1"/>
  <c r="U656" i="1" s="1"/>
  <c r="S657" i="1"/>
  <c r="T657" i="1"/>
  <c r="S658" i="1"/>
  <c r="T658" i="1"/>
  <c r="S659" i="1"/>
  <c r="T659" i="1"/>
  <c r="U659" i="1" s="1"/>
  <c r="S660" i="1"/>
  <c r="T660" i="1"/>
  <c r="S661" i="1"/>
  <c r="T661" i="1"/>
  <c r="S662" i="1"/>
  <c r="T662" i="1"/>
  <c r="U662" i="1" s="1"/>
  <c r="S663" i="1"/>
  <c r="T663" i="1"/>
  <c r="S664" i="1"/>
  <c r="T664" i="1"/>
  <c r="S665" i="1"/>
  <c r="T665" i="1"/>
  <c r="U665" i="1" s="1"/>
  <c r="S666" i="1"/>
  <c r="T666" i="1"/>
  <c r="S667" i="1"/>
  <c r="T667" i="1"/>
  <c r="S668" i="1"/>
  <c r="T668" i="1"/>
  <c r="U668" i="1" s="1"/>
  <c r="S669" i="1"/>
  <c r="T669" i="1"/>
  <c r="S670" i="1"/>
  <c r="T670" i="1"/>
  <c r="S671" i="1"/>
  <c r="T671" i="1"/>
  <c r="U671" i="1" s="1"/>
  <c r="S672" i="1"/>
  <c r="T672" i="1"/>
  <c r="S673" i="1"/>
  <c r="T673" i="1"/>
  <c r="S674" i="1"/>
  <c r="T674" i="1"/>
  <c r="U674" i="1" s="1"/>
  <c r="S675" i="1"/>
  <c r="T675" i="1"/>
  <c r="S676" i="1"/>
  <c r="T676" i="1"/>
  <c r="S677" i="1"/>
  <c r="T677" i="1"/>
  <c r="U677" i="1" s="1"/>
  <c r="S678" i="1"/>
  <c r="T678" i="1"/>
  <c r="S679" i="1"/>
  <c r="T679" i="1"/>
  <c r="S680" i="1"/>
  <c r="T680" i="1"/>
  <c r="U680" i="1" s="1"/>
  <c r="S681" i="1"/>
  <c r="T681" i="1"/>
  <c r="S682" i="1"/>
  <c r="T682" i="1"/>
  <c r="S683" i="1"/>
  <c r="T683" i="1"/>
  <c r="U683" i="1" s="1"/>
  <c r="S684" i="1"/>
  <c r="T684" i="1"/>
  <c r="S685" i="1"/>
  <c r="T685" i="1"/>
  <c r="S686" i="1"/>
  <c r="T686" i="1"/>
  <c r="U686" i="1" s="1"/>
  <c r="S687" i="1"/>
  <c r="T687" i="1"/>
  <c r="S688" i="1"/>
  <c r="T688" i="1"/>
  <c r="S689" i="1"/>
  <c r="T689" i="1"/>
  <c r="U689" i="1" s="1"/>
  <c r="S690" i="1"/>
  <c r="T690" i="1"/>
  <c r="S691" i="1"/>
  <c r="T691" i="1"/>
  <c r="S692" i="1"/>
  <c r="T692" i="1"/>
  <c r="U692" i="1" s="1"/>
  <c r="S693" i="1"/>
  <c r="T693" i="1"/>
  <c r="S694" i="1"/>
  <c r="T694" i="1"/>
  <c r="S695" i="1"/>
  <c r="T695" i="1"/>
  <c r="U695" i="1" s="1"/>
  <c r="S696" i="1"/>
  <c r="T696" i="1"/>
  <c r="S697" i="1"/>
  <c r="T697" i="1"/>
  <c r="S698" i="1"/>
  <c r="T698" i="1"/>
  <c r="U698" i="1" s="1"/>
  <c r="S699" i="1"/>
  <c r="T699" i="1"/>
  <c r="S700" i="1"/>
  <c r="T700" i="1"/>
  <c r="S701" i="1"/>
  <c r="T701" i="1"/>
  <c r="U701" i="1" s="1"/>
  <c r="S702" i="1"/>
  <c r="T702" i="1"/>
  <c r="S703" i="1"/>
  <c r="T703" i="1"/>
  <c r="S704" i="1"/>
  <c r="T704" i="1"/>
  <c r="U704" i="1" s="1"/>
  <c r="S705" i="1"/>
  <c r="T705" i="1"/>
  <c r="S706" i="1"/>
  <c r="T706" i="1"/>
  <c r="S707" i="1"/>
  <c r="T707" i="1"/>
  <c r="U707" i="1" s="1"/>
  <c r="S708" i="1"/>
  <c r="T708" i="1"/>
  <c r="S709" i="1"/>
  <c r="T709" i="1"/>
  <c r="S710" i="1"/>
  <c r="T710" i="1"/>
  <c r="U710" i="1" s="1"/>
  <c r="S711" i="1"/>
  <c r="T711" i="1"/>
  <c r="S712" i="1"/>
  <c r="T712" i="1"/>
  <c r="S713" i="1"/>
  <c r="T713" i="1"/>
  <c r="U713" i="1" s="1"/>
  <c r="S714" i="1"/>
  <c r="T714" i="1"/>
  <c r="S715" i="1"/>
  <c r="T715" i="1"/>
  <c r="S716" i="1"/>
  <c r="T716" i="1"/>
  <c r="U716" i="1" s="1"/>
  <c r="S717" i="1"/>
  <c r="T717" i="1"/>
  <c r="S718" i="1"/>
  <c r="T718" i="1"/>
  <c r="S719" i="1"/>
  <c r="T719" i="1"/>
  <c r="U719" i="1" s="1"/>
  <c r="S720" i="1"/>
  <c r="T720" i="1"/>
  <c r="S721" i="1"/>
  <c r="T721" i="1"/>
  <c r="S722" i="1"/>
  <c r="T722" i="1"/>
  <c r="U722" i="1" s="1"/>
  <c r="S723" i="1"/>
  <c r="T723" i="1"/>
  <c r="S724" i="1"/>
  <c r="T724" i="1"/>
  <c r="S725" i="1"/>
  <c r="T725" i="1"/>
  <c r="U725" i="1" s="1"/>
  <c r="S726" i="1"/>
  <c r="T726" i="1"/>
  <c r="S727" i="1"/>
  <c r="T727" i="1"/>
  <c r="S728" i="1"/>
  <c r="T728" i="1"/>
  <c r="U728" i="1" s="1"/>
  <c r="S729" i="1"/>
  <c r="T729" i="1"/>
  <c r="S730" i="1"/>
  <c r="T730" i="1"/>
  <c r="S731" i="1"/>
  <c r="T731" i="1"/>
  <c r="U731" i="1" s="1"/>
  <c r="S732" i="1"/>
  <c r="T732" i="1"/>
  <c r="S733" i="1"/>
  <c r="T733" i="1"/>
  <c r="S734" i="1"/>
  <c r="T734" i="1"/>
  <c r="U734" i="1" s="1"/>
  <c r="S735" i="1"/>
  <c r="T735" i="1"/>
  <c r="S736" i="1"/>
  <c r="T736" i="1"/>
  <c r="S737" i="1"/>
  <c r="T737" i="1"/>
  <c r="U737" i="1" s="1"/>
  <c r="S738" i="1"/>
  <c r="T738" i="1"/>
  <c r="S739" i="1"/>
  <c r="T739" i="1"/>
  <c r="S740" i="1"/>
  <c r="T740" i="1"/>
  <c r="U740" i="1" s="1"/>
  <c r="S741" i="1"/>
  <c r="T741" i="1"/>
  <c r="S742" i="1"/>
  <c r="T742" i="1"/>
  <c r="S743" i="1"/>
  <c r="T743" i="1"/>
  <c r="U743" i="1" s="1"/>
  <c r="S744" i="1"/>
  <c r="T744" i="1"/>
  <c r="S745" i="1"/>
  <c r="T745" i="1"/>
  <c r="S746" i="1"/>
  <c r="T746" i="1"/>
  <c r="U746" i="1" s="1"/>
  <c r="S747" i="1"/>
  <c r="T747" i="1"/>
  <c r="S748" i="1"/>
  <c r="T748" i="1"/>
  <c r="S749" i="1"/>
  <c r="T749" i="1"/>
  <c r="U749" i="1" s="1"/>
  <c r="S750" i="1"/>
  <c r="T750" i="1"/>
  <c r="S751" i="1"/>
  <c r="T751" i="1"/>
  <c r="S752" i="1"/>
  <c r="T752" i="1"/>
  <c r="U752" i="1" s="1"/>
  <c r="S753" i="1"/>
  <c r="T753" i="1"/>
  <c r="S754" i="1"/>
  <c r="T754" i="1"/>
  <c r="S755" i="1"/>
  <c r="T755" i="1"/>
  <c r="U755" i="1" s="1"/>
  <c r="S756" i="1"/>
  <c r="T756" i="1"/>
  <c r="S757" i="1"/>
  <c r="T757" i="1"/>
  <c r="S758" i="1"/>
  <c r="T758" i="1"/>
  <c r="U758" i="1" s="1"/>
  <c r="S759" i="1"/>
  <c r="T759" i="1"/>
  <c r="S760" i="1"/>
  <c r="T760" i="1"/>
  <c r="S761" i="1"/>
  <c r="T761" i="1"/>
  <c r="U761" i="1" s="1"/>
  <c r="S762" i="1"/>
  <c r="T762" i="1"/>
  <c r="S763" i="1"/>
  <c r="T763" i="1"/>
  <c r="S764" i="1"/>
  <c r="T764" i="1"/>
  <c r="U764" i="1" s="1"/>
  <c r="S765" i="1"/>
  <c r="T765" i="1"/>
  <c r="S766" i="1"/>
  <c r="T766" i="1"/>
  <c r="S767" i="1"/>
  <c r="T767" i="1"/>
  <c r="U767" i="1" s="1"/>
  <c r="S768" i="1"/>
  <c r="T768" i="1"/>
  <c r="S769" i="1"/>
  <c r="T769" i="1"/>
  <c r="S770" i="1"/>
  <c r="T770" i="1"/>
  <c r="U770" i="1" s="1"/>
  <c r="S771" i="1"/>
  <c r="T771" i="1"/>
  <c r="S772" i="1"/>
  <c r="T772" i="1"/>
  <c r="S773" i="1"/>
  <c r="T773" i="1"/>
  <c r="U773" i="1" s="1"/>
  <c r="S774" i="1"/>
  <c r="T774" i="1"/>
  <c r="S775" i="1"/>
  <c r="T775" i="1"/>
  <c r="S776" i="1"/>
  <c r="T776" i="1"/>
  <c r="U776" i="1" s="1"/>
  <c r="S777" i="1"/>
  <c r="T777" i="1"/>
  <c r="S778" i="1"/>
  <c r="T778" i="1"/>
  <c r="S779" i="1"/>
  <c r="T779" i="1"/>
  <c r="U779" i="1" s="1"/>
  <c r="S780" i="1"/>
  <c r="T780" i="1"/>
  <c r="S781" i="1"/>
  <c r="T781" i="1"/>
  <c r="S782" i="1"/>
  <c r="T782" i="1"/>
  <c r="U782" i="1" s="1"/>
  <c r="S783" i="1"/>
  <c r="T783" i="1"/>
  <c r="S784" i="1"/>
  <c r="T784" i="1"/>
  <c r="S785" i="1"/>
  <c r="T785" i="1"/>
  <c r="U785" i="1" s="1"/>
  <c r="S786" i="1"/>
  <c r="T786" i="1"/>
  <c r="S787" i="1"/>
  <c r="T787" i="1"/>
  <c r="S788" i="1"/>
  <c r="T788" i="1"/>
  <c r="U788" i="1" s="1"/>
  <c r="S789" i="1"/>
  <c r="T789" i="1"/>
  <c r="S790" i="1"/>
  <c r="T790" i="1"/>
  <c r="S791" i="1"/>
  <c r="T791" i="1"/>
  <c r="U791" i="1" s="1"/>
  <c r="S792" i="1"/>
  <c r="T792" i="1"/>
  <c r="S793" i="1"/>
  <c r="T793" i="1"/>
  <c r="S794" i="1"/>
  <c r="T794" i="1"/>
  <c r="U794" i="1" s="1"/>
  <c r="S795" i="1"/>
  <c r="T795" i="1"/>
  <c r="S796" i="1"/>
  <c r="T796" i="1"/>
  <c r="S797" i="1"/>
  <c r="T797" i="1"/>
  <c r="U797" i="1" s="1"/>
  <c r="S798" i="1"/>
  <c r="T798" i="1"/>
  <c r="S799" i="1"/>
  <c r="T799" i="1"/>
  <c r="S800" i="1"/>
  <c r="T800" i="1"/>
  <c r="U800" i="1" s="1"/>
  <c r="S801" i="1"/>
  <c r="T801" i="1"/>
  <c r="S802" i="1"/>
  <c r="T802" i="1"/>
  <c r="S803" i="1"/>
  <c r="T803" i="1"/>
  <c r="U803" i="1" s="1"/>
  <c r="S804" i="1"/>
  <c r="T804" i="1"/>
  <c r="S805" i="1"/>
  <c r="T805" i="1"/>
  <c r="S806" i="1"/>
  <c r="T806" i="1"/>
  <c r="U806" i="1" s="1"/>
  <c r="S807" i="1"/>
  <c r="T807" i="1"/>
  <c r="S808" i="1"/>
  <c r="T808" i="1"/>
  <c r="S809" i="1"/>
  <c r="T809" i="1"/>
  <c r="U809" i="1" s="1"/>
  <c r="S810" i="1"/>
  <c r="T810" i="1"/>
  <c r="S811" i="1"/>
  <c r="T811" i="1"/>
  <c r="S812" i="1"/>
  <c r="T812" i="1"/>
  <c r="U812" i="1" s="1"/>
  <c r="S813" i="1"/>
  <c r="T813" i="1"/>
  <c r="S814" i="1"/>
  <c r="T814" i="1"/>
  <c r="S815" i="1"/>
  <c r="T815" i="1"/>
  <c r="U815" i="1" s="1"/>
  <c r="S816" i="1"/>
  <c r="T816" i="1"/>
  <c r="S817" i="1"/>
  <c r="T817" i="1"/>
  <c r="S818" i="1"/>
  <c r="T818" i="1"/>
  <c r="U818" i="1" s="1"/>
  <c r="S819" i="1"/>
  <c r="T819" i="1"/>
  <c r="S820" i="1"/>
  <c r="T820" i="1"/>
  <c r="S821" i="1"/>
  <c r="T821" i="1"/>
  <c r="U821" i="1" s="1"/>
  <c r="S822" i="1"/>
  <c r="T822" i="1"/>
  <c r="S823" i="1"/>
  <c r="T823" i="1"/>
  <c r="S824" i="1"/>
  <c r="T824" i="1"/>
  <c r="U824" i="1" s="1"/>
  <c r="S825" i="1"/>
  <c r="T825" i="1"/>
  <c r="S826" i="1"/>
  <c r="T826" i="1"/>
  <c r="S827" i="1"/>
  <c r="T827" i="1"/>
  <c r="U827" i="1" s="1"/>
  <c r="S828" i="1"/>
  <c r="T828" i="1"/>
  <c r="S829" i="1"/>
  <c r="T829" i="1"/>
  <c r="S830" i="1"/>
  <c r="T830" i="1"/>
  <c r="U830" i="1" s="1"/>
  <c r="S831" i="1"/>
  <c r="T831" i="1"/>
  <c r="S832" i="1"/>
  <c r="T832" i="1"/>
  <c r="S833" i="1"/>
  <c r="T833" i="1"/>
  <c r="U833" i="1" s="1"/>
  <c r="S834" i="1"/>
  <c r="T834" i="1"/>
  <c r="S835" i="1"/>
  <c r="T835" i="1"/>
  <c r="S836" i="1"/>
  <c r="T836" i="1"/>
  <c r="U836" i="1" s="1"/>
  <c r="S837" i="1"/>
  <c r="T837" i="1"/>
  <c r="S838" i="1"/>
  <c r="T838" i="1"/>
  <c r="S839" i="1"/>
  <c r="T839" i="1"/>
  <c r="U839" i="1" s="1"/>
  <c r="S840" i="1"/>
  <c r="T840" i="1"/>
  <c r="S841" i="1"/>
  <c r="T841" i="1"/>
  <c r="S842" i="1"/>
  <c r="T842" i="1"/>
  <c r="U842" i="1" s="1"/>
  <c r="S843" i="1"/>
  <c r="T843" i="1"/>
  <c r="S844" i="1"/>
  <c r="T844" i="1"/>
  <c r="S845" i="1"/>
  <c r="T845" i="1"/>
  <c r="U845" i="1" s="1"/>
  <c r="S846" i="1"/>
  <c r="U846" i="1" s="1"/>
  <c r="T846" i="1"/>
  <c r="S847" i="1"/>
  <c r="T847" i="1"/>
  <c r="S848" i="1"/>
  <c r="T848" i="1"/>
  <c r="U848" i="1" s="1"/>
  <c r="S849" i="1"/>
  <c r="T849" i="1"/>
  <c r="S850" i="1"/>
  <c r="T850" i="1"/>
  <c r="S851" i="1"/>
  <c r="T851" i="1"/>
  <c r="U851" i="1" s="1"/>
  <c r="S852" i="1"/>
  <c r="U852" i="1" s="1"/>
  <c r="T852" i="1"/>
  <c r="S853" i="1"/>
  <c r="T853" i="1"/>
  <c r="S854" i="1"/>
  <c r="T854" i="1"/>
  <c r="U854" i="1" s="1"/>
  <c r="S855" i="1"/>
  <c r="T855" i="1"/>
  <c r="S856" i="1"/>
  <c r="T856" i="1"/>
  <c r="S857" i="1"/>
  <c r="T857" i="1"/>
  <c r="U857" i="1" s="1"/>
  <c r="S858" i="1"/>
  <c r="U858" i="1" s="1"/>
  <c r="T858" i="1"/>
  <c r="S859" i="1"/>
  <c r="T859" i="1"/>
  <c r="S860" i="1"/>
  <c r="T860" i="1"/>
  <c r="U860" i="1" s="1"/>
  <c r="S861" i="1"/>
  <c r="U861" i="1" s="1"/>
  <c r="T861" i="1"/>
  <c r="S862" i="1"/>
  <c r="T862" i="1"/>
  <c r="S863" i="1"/>
  <c r="T863" i="1"/>
  <c r="U863" i="1" s="1"/>
  <c r="S864" i="1"/>
  <c r="U864" i="1" s="1"/>
  <c r="T864" i="1"/>
  <c r="S865" i="1"/>
  <c r="T865" i="1"/>
  <c r="S866" i="1"/>
  <c r="T866" i="1"/>
  <c r="U866" i="1" s="1"/>
  <c r="S867" i="1"/>
  <c r="U867" i="1" s="1"/>
  <c r="T867" i="1"/>
  <c r="S868" i="1"/>
  <c r="T868" i="1"/>
  <c r="S869" i="1"/>
  <c r="T869" i="1"/>
  <c r="U869" i="1" s="1"/>
  <c r="S870" i="1"/>
  <c r="U870" i="1" s="1"/>
  <c r="T870" i="1"/>
  <c r="S871" i="1"/>
  <c r="T871" i="1"/>
  <c r="S872" i="1"/>
  <c r="T872" i="1"/>
  <c r="U872" i="1" s="1"/>
  <c r="S873" i="1"/>
  <c r="U873" i="1" s="1"/>
  <c r="T873" i="1"/>
  <c r="S874" i="1"/>
  <c r="T874" i="1"/>
  <c r="S875" i="1"/>
  <c r="T875" i="1"/>
  <c r="U875" i="1" s="1"/>
  <c r="S876" i="1"/>
  <c r="T876" i="1"/>
  <c r="S877" i="1"/>
  <c r="T877" i="1"/>
  <c r="S878" i="1"/>
  <c r="T878" i="1"/>
  <c r="U878" i="1" s="1"/>
  <c r="S879" i="1"/>
  <c r="U879" i="1" s="1"/>
  <c r="T879" i="1"/>
  <c r="S880" i="1"/>
  <c r="T880" i="1"/>
  <c r="S881" i="1"/>
  <c r="T881" i="1"/>
  <c r="U881" i="1" s="1"/>
  <c r="S882" i="1"/>
  <c r="T882" i="1"/>
  <c r="S883" i="1"/>
  <c r="T883" i="1"/>
  <c r="S884" i="1"/>
  <c r="T884" i="1"/>
  <c r="U884" i="1" s="1"/>
  <c r="S885" i="1"/>
  <c r="U885" i="1" s="1"/>
  <c r="T885" i="1"/>
  <c r="S886" i="1"/>
  <c r="T886" i="1"/>
  <c r="S887" i="1"/>
  <c r="T887" i="1"/>
  <c r="U887" i="1" s="1"/>
  <c r="S888" i="1"/>
  <c r="T888" i="1"/>
  <c r="S889" i="1"/>
  <c r="T889" i="1"/>
  <c r="S890" i="1"/>
  <c r="T890" i="1"/>
  <c r="U890" i="1" s="1"/>
  <c r="S891" i="1"/>
  <c r="T891" i="1"/>
  <c r="S892" i="1"/>
  <c r="T892" i="1"/>
  <c r="S893" i="1"/>
  <c r="T893" i="1"/>
  <c r="U893" i="1" s="1"/>
  <c r="S894" i="1"/>
  <c r="U894" i="1" s="1"/>
  <c r="T894" i="1"/>
  <c r="S895" i="1"/>
  <c r="T895" i="1"/>
  <c r="S896" i="1"/>
  <c r="T896" i="1"/>
  <c r="U896" i="1" s="1"/>
  <c r="S897" i="1"/>
  <c r="T897" i="1"/>
  <c r="S898" i="1"/>
  <c r="T898" i="1"/>
  <c r="S899" i="1"/>
  <c r="T899" i="1"/>
  <c r="U899" i="1" s="1"/>
  <c r="S900" i="1"/>
  <c r="T900" i="1"/>
  <c r="S901" i="1"/>
  <c r="T901" i="1"/>
  <c r="S902" i="1"/>
  <c r="T902" i="1"/>
  <c r="U902" i="1" s="1"/>
  <c r="S903" i="1"/>
  <c r="U903" i="1" s="1"/>
  <c r="T903" i="1"/>
  <c r="S904" i="1"/>
  <c r="T904" i="1"/>
  <c r="S905" i="1"/>
  <c r="T905" i="1"/>
  <c r="U905" i="1" s="1"/>
  <c r="S906" i="1"/>
  <c r="T906" i="1"/>
  <c r="S907" i="1"/>
  <c r="T907" i="1"/>
  <c r="S908" i="1"/>
  <c r="T908" i="1"/>
  <c r="U908" i="1" s="1"/>
  <c r="S909" i="1"/>
  <c r="T909" i="1"/>
  <c r="S910" i="1"/>
  <c r="T910" i="1"/>
  <c r="S911" i="1"/>
  <c r="T911" i="1"/>
  <c r="U911" i="1" s="1"/>
  <c r="S912" i="1"/>
  <c r="T912" i="1"/>
  <c r="S913" i="1"/>
  <c r="T913" i="1"/>
  <c r="S914" i="1"/>
  <c r="T914" i="1"/>
  <c r="U914" i="1" s="1"/>
  <c r="S915" i="1"/>
  <c r="T915" i="1"/>
  <c r="S916" i="1"/>
  <c r="T916" i="1"/>
  <c r="S917" i="1"/>
  <c r="T917" i="1"/>
  <c r="U917" i="1" s="1"/>
  <c r="S918" i="1"/>
  <c r="U918" i="1" s="1"/>
  <c r="T918" i="1"/>
  <c r="S919" i="1"/>
  <c r="T919" i="1"/>
  <c r="S920" i="1"/>
  <c r="T920" i="1"/>
  <c r="U920" i="1" s="1"/>
  <c r="S921" i="1"/>
  <c r="U921" i="1" s="1"/>
  <c r="T921" i="1"/>
  <c r="S922" i="1"/>
  <c r="T922" i="1"/>
  <c r="S923" i="1"/>
  <c r="T923" i="1"/>
  <c r="U923" i="1" s="1"/>
  <c r="S924" i="1"/>
  <c r="U924" i="1" s="1"/>
  <c r="T924" i="1"/>
  <c r="S925" i="1"/>
  <c r="T925" i="1"/>
  <c r="S926" i="1"/>
  <c r="T926" i="1"/>
  <c r="U926" i="1" s="1"/>
  <c r="S927" i="1"/>
  <c r="T927" i="1"/>
  <c r="S928" i="1"/>
  <c r="T928" i="1"/>
  <c r="S929" i="1"/>
  <c r="T929" i="1"/>
  <c r="U929" i="1" s="1"/>
  <c r="S930" i="1"/>
  <c r="U930" i="1" s="1"/>
  <c r="T930" i="1"/>
  <c r="S931" i="1"/>
  <c r="T931" i="1"/>
  <c r="S932" i="1"/>
  <c r="T932" i="1"/>
  <c r="U932" i="1" s="1"/>
  <c r="S933" i="1"/>
  <c r="U933" i="1" s="1"/>
  <c r="T933" i="1"/>
  <c r="S934" i="1"/>
  <c r="T934" i="1"/>
  <c r="S935" i="1"/>
  <c r="T935" i="1"/>
  <c r="U935" i="1" s="1"/>
  <c r="S936" i="1"/>
  <c r="U936" i="1" s="1"/>
  <c r="T936" i="1"/>
  <c r="S937" i="1"/>
  <c r="T937" i="1"/>
  <c r="S938" i="1"/>
  <c r="T938" i="1"/>
  <c r="U938" i="1" s="1"/>
  <c r="S939" i="1"/>
  <c r="U939" i="1" s="1"/>
  <c r="T939" i="1"/>
  <c r="S940" i="1"/>
  <c r="T940" i="1"/>
  <c r="S941" i="1"/>
  <c r="T941" i="1"/>
  <c r="U941" i="1" s="1"/>
  <c r="S942" i="1"/>
  <c r="U942" i="1" s="1"/>
  <c r="T942" i="1"/>
  <c r="S943" i="1"/>
  <c r="T943" i="1"/>
  <c r="S944" i="1"/>
  <c r="T944" i="1"/>
  <c r="U944" i="1" s="1"/>
  <c r="S945" i="1"/>
  <c r="U945" i="1" s="1"/>
  <c r="T945" i="1"/>
  <c r="S946" i="1"/>
  <c r="T946" i="1"/>
  <c r="S947" i="1"/>
  <c r="T947" i="1"/>
  <c r="U947" i="1" s="1"/>
  <c r="S948" i="1"/>
  <c r="T948" i="1"/>
  <c r="S949" i="1"/>
  <c r="T949" i="1"/>
  <c r="S950" i="1"/>
  <c r="T950" i="1"/>
  <c r="U950" i="1" s="1"/>
  <c r="S951" i="1"/>
  <c r="U951" i="1" s="1"/>
  <c r="T951" i="1"/>
  <c r="S952" i="1"/>
  <c r="T952" i="1"/>
  <c r="S953" i="1"/>
  <c r="T953" i="1"/>
  <c r="U953" i="1" s="1"/>
  <c r="S954" i="1"/>
  <c r="U954" i="1" s="1"/>
  <c r="T954" i="1"/>
  <c r="S955" i="1"/>
  <c r="T955" i="1"/>
  <c r="S956" i="1"/>
  <c r="T956" i="1"/>
  <c r="U956" i="1" s="1"/>
  <c r="S957" i="1"/>
  <c r="U957" i="1" s="1"/>
  <c r="T957" i="1"/>
  <c r="S958" i="1"/>
  <c r="T958" i="1"/>
  <c r="S959" i="1"/>
  <c r="T959" i="1"/>
  <c r="U959" i="1" s="1"/>
  <c r="S960" i="1"/>
  <c r="T960" i="1"/>
  <c r="S961" i="1"/>
  <c r="T961" i="1"/>
  <c r="S962" i="1"/>
  <c r="T962" i="1"/>
  <c r="U962" i="1" s="1"/>
  <c r="S963" i="1"/>
  <c r="T963" i="1"/>
  <c r="S964" i="1"/>
  <c r="T964" i="1"/>
  <c r="S965" i="1"/>
  <c r="T965" i="1"/>
  <c r="U965" i="1" s="1"/>
  <c r="S966" i="1"/>
  <c r="T966" i="1"/>
  <c r="S967" i="1"/>
  <c r="T967" i="1"/>
  <c r="S968" i="1"/>
  <c r="T968" i="1"/>
  <c r="U968" i="1" s="1"/>
  <c r="S969" i="1"/>
  <c r="T969" i="1"/>
  <c r="S970" i="1"/>
  <c r="T970" i="1"/>
  <c r="S971" i="1"/>
  <c r="T971" i="1"/>
  <c r="U971" i="1" s="1"/>
  <c r="S972" i="1"/>
  <c r="U972" i="1" s="1"/>
  <c r="T972" i="1"/>
  <c r="S973" i="1"/>
  <c r="T973" i="1"/>
  <c r="S974" i="1"/>
  <c r="T974" i="1"/>
  <c r="U974" i="1" s="1"/>
  <c r="S975" i="1"/>
  <c r="T975" i="1"/>
  <c r="S976" i="1"/>
  <c r="T976" i="1"/>
  <c r="S977" i="1"/>
  <c r="T977" i="1"/>
  <c r="U977" i="1" s="1"/>
  <c r="S978" i="1"/>
  <c r="T978" i="1"/>
  <c r="S979" i="1"/>
  <c r="T979" i="1"/>
  <c r="S980" i="1"/>
  <c r="T980" i="1"/>
  <c r="U980" i="1" s="1"/>
  <c r="S981" i="1"/>
  <c r="U981" i="1" s="1"/>
  <c r="T981" i="1"/>
  <c r="S982" i="1"/>
  <c r="T982" i="1"/>
  <c r="S983" i="1"/>
  <c r="T983" i="1"/>
  <c r="U983" i="1" s="1"/>
  <c r="S984" i="1"/>
  <c r="T984" i="1"/>
  <c r="S985" i="1"/>
  <c r="T985" i="1"/>
  <c r="S986" i="1"/>
  <c r="T986" i="1"/>
  <c r="U986" i="1" s="1"/>
  <c r="S987" i="1"/>
  <c r="T987" i="1"/>
  <c r="S988" i="1"/>
  <c r="T988" i="1"/>
  <c r="S989" i="1"/>
  <c r="T989" i="1"/>
  <c r="U989" i="1" s="1"/>
  <c r="S990" i="1"/>
  <c r="U990" i="1" s="1"/>
  <c r="T990" i="1"/>
  <c r="S991" i="1"/>
  <c r="T991" i="1"/>
  <c r="S992" i="1"/>
  <c r="T992" i="1"/>
  <c r="U992" i="1" s="1"/>
  <c r="S993" i="1"/>
  <c r="T993" i="1"/>
  <c r="S994" i="1"/>
  <c r="T994" i="1"/>
  <c r="S995" i="1"/>
  <c r="T995" i="1"/>
  <c r="U995" i="1" s="1"/>
  <c r="S996" i="1"/>
  <c r="U996" i="1" s="1"/>
  <c r="T996" i="1"/>
  <c r="S997" i="1"/>
  <c r="T997" i="1"/>
  <c r="S998" i="1"/>
  <c r="T998" i="1"/>
  <c r="U998" i="1" s="1"/>
  <c r="S999" i="1"/>
  <c r="T999" i="1"/>
  <c r="S1000" i="1"/>
  <c r="T1000" i="1"/>
  <c r="S1001" i="1"/>
  <c r="T1001" i="1"/>
  <c r="U1001" i="1" s="1"/>
  <c r="T2" i="1"/>
  <c r="U2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843" i="1" l="1"/>
  <c r="U834" i="1"/>
  <c r="U825" i="1"/>
  <c r="U816" i="1"/>
  <c r="U813" i="1"/>
  <c r="U807" i="1"/>
  <c r="U801" i="1"/>
  <c r="U798" i="1"/>
  <c r="U795" i="1"/>
  <c r="U792" i="1"/>
  <c r="U789" i="1"/>
  <c r="U786" i="1"/>
  <c r="U780" i="1"/>
  <c r="U771" i="1"/>
  <c r="U768" i="1"/>
  <c r="U765" i="1"/>
  <c r="U762" i="1"/>
  <c r="U756" i="1"/>
  <c r="U750" i="1"/>
  <c r="U747" i="1"/>
  <c r="U729" i="1"/>
  <c r="U726" i="1"/>
  <c r="U720" i="1"/>
  <c r="U711" i="1"/>
  <c r="U708" i="1"/>
  <c r="U705" i="1"/>
  <c r="U699" i="1"/>
  <c r="U693" i="1"/>
  <c r="U690" i="1"/>
  <c r="U684" i="1"/>
  <c r="U681" i="1"/>
  <c r="U678" i="1"/>
  <c r="U660" i="1"/>
  <c r="U651" i="1"/>
  <c r="U645" i="1"/>
  <c r="U642" i="1"/>
  <c r="U639" i="1"/>
  <c r="U630" i="1"/>
  <c r="U627" i="1"/>
  <c r="U618" i="1"/>
  <c r="U615" i="1"/>
  <c r="U603" i="1"/>
  <c r="U594" i="1"/>
  <c r="U579" i="1"/>
  <c r="U576" i="1"/>
  <c r="U573" i="1"/>
  <c r="U564" i="1"/>
  <c r="U558" i="1"/>
  <c r="U555" i="1"/>
  <c r="U546" i="1"/>
  <c r="U543" i="1"/>
  <c r="U540" i="1"/>
  <c r="U525" i="1"/>
  <c r="U516" i="1"/>
  <c r="U507" i="1"/>
  <c r="U474" i="1"/>
  <c r="U456" i="1"/>
  <c r="U453" i="1"/>
  <c r="U429" i="1"/>
  <c r="U414" i="1"/>
  <c r="U408" i="1"/>
  <c r="U405" i="1"/>
  <c r="U393" i="1"/>
  <c r="U387" i="1"/>
  <c r="U381" i="1"/>
  <c r="U378" i="1"/>
  <c r="U372" i="1"/>
  <c r="U363" i="1"/>
  <c r="U360" i="1"/>
  <c r="U351" i="1"/>
  <c r="U345" i="1"/>
  <c r="U342" i="1"/>
  <c r="U336" i="1"/>
  <c r="U333" i="1"/>
  <c r="U312" i="1"/>
  <c r="U309" i="1"/>
  <c r="U273" i="1"/>
  <c r="U270" i="1"/>
  <c r="U264" i="1"/>
  <c r="U258" i="1"/>
  <c r="U249" i="1"/>
  <c r="U225" i="1"/>
  <c r="U216" i="1"/>
  <c r="U207" i="1"/>
  <c r="U186" i="1"/>
  <c r="U180" i="1"/>
  <c r="U177" i="1"/>
  <c r="U156" i="1"/>
  <c r="U126" i="1"/>
  <c r="U99" i="1"/>
  <c r="U96" i="1"/>
  <c r="U78" i="1"/>
  <c r="U75" i="1"/>
  <c r="U69" i="1"/>
  <c r="U60" i="1"/>
  <c r="U57" i="1"/>
  <c r="U48" i="1"/>
  <c r="U21" i="1"/>
  <c r="U18" i="1"/>
  <c r="U9" i="1"/>
  <c r="U1000" i="1"/>
  <c r="U997" i="1"/>
  <c r="U994" i="1"/>
  <c r="U991" i="1"/>
  <c r="U988" i="1"/>
  <c r="U985" i="1"/>
  <c r="U982" i="1"/>
  <c r="U979" i="1"/>
  <c r="U976" i="1"/>
  <c r="U973" i="1"/>
  <c r="U970" i="1"/>
  <c r="U967" i="1"/>
  <c r="U964" i="1"/>
  <c r="U961" i="1"/>
  <c r="U958" i="1"/>
  <c r="U955" i="1"/>
  <c r="U952" i="1"/>
  <c r="U949" i="1"/>
  <c r="U946" i="1"/>
  <c r="U943" i="1"/>
  <c r="U940" i="1"/>
  <c r="U937" i="1"/>
  <c r="U934" i="1"/>
  <c r="U931" i="1"/>
  <c r="U928" i="1"/>
  <c r="U925" i="1"/>
  <c r="U922" i="1"/>
  <c r="U919" i="1"/>
  <c r="U916" i="1"/>
  <c r="U913" i="1"/>
  <c r="U910" i="1"/>
  <c r="U907" i="1"/>
  <c r="U904" i="1"/>
  <c r="U901" i="1"/>
  <c r="U898" i="1"/>
  <c r="U895" i="1"/>
  <c r="U892" i="1"/>
  <c r="U889" i="1"/>
  <c r="U886" i="1"/>
  <c r="U883" i="1"/>
  <c r="U880" i="1"/>
  <c r="U877" i="1"/>
  <c r="U874" i="1"/>
  <c r="U871" i="1"/>
  <c r="U868" i="1"/>
  <c r="U865" i="1"/>
  <c r="U862" i="1"/>
  <c r="U859" i="1"/>
  <c r="U856" i="1"/>
  <c r="U853" i="1"/>
  <c r="U850" i="1"/>
  <c r="U847" i="1"/>
  <c r="U844" i="1"/>
  <c r="U841" i="1"/>
  <c r="U838" i="1"/>
  <c r="U835" i="1"/>
  <c r="U832" i="1"/>
  <c r="U829" i="1"/>
  <c r="U826" i="1"/>
  <c r="U823" i="1"/>
  <c r="U820" i="1"/>
  <c r="U817" i="1"/>
  <c r="U814" i="1"/>
  <c r="U811" i="1"/>
  <c r="U808" i="1"/>
  <c r="U805" i="1"/>
  <c r="U802" i="1"/>
  <c r="U799" i="1"/>
  <c r="U796" i="1"/>
  <c r="U793" i="1"/>
  <c r="U790" i="1"/>
  <c r="U787" i="1"/>
  <c r="U784" i="1"/>
  <c r="U781" i="1"/>
  <c r="U778" i="1"/>
  <c r="U775" i="1"/>
  <c r="U772" i="1"/>
  <c r="U769" i="1"/>
  <c r="U766" i="1"/>
  <c r="U763" i="1"/>
  <c r="U760" i="1"/>
  <c r="U757" i="1"/>
  <c r="U754" i="1"/>
  <c r="U751" i="1"/>
  <c r="U748" i="1"/>
  <c r="U745" i="1"/>
  <c r="U742" i="1"/>
  <c r="U739" i="1"/>
  <c r="U736" i="1"/>
  <c r="U733" i="1"/>
  <c r="U730" i="1"/>
  <c r="U727" i="1"/>
  <c r="U724" i="1"/>
  <c r="U721" i="1"/>
  <c r="U718" i="1"/>
  <c r="U715" i="1"/>
  <c r="U712" i="1"/>
  <c r="U709" i="1"/>
  <c r="U706" i="1"/>
  <c r="U703" i="1"/>
  <c r="U700" i="1"/>
  <c r="U697" i="1"/>
  <c r="U694" i="1"/>
  <c r="U691" i="1"/>
  <c r="U688" i="1"/>
  <c r="U685" i="1"/>
  <c r="U682" i="1"/>
  <c r="U679" i="1"/>
  <c r="U676" i="1"/>
  <c r="U673" i="1"/>
  <c r="U670" i="1"/>
  <c r="U667" i="1"/>
  <c r="U664" i="1"/>
  <c r="U661" i="1"/>
  <c r="U658" i="1"/>
  <c r="U655" i="1"/>
  <c r="U652" i="1"/>
  <c r="U649" i="1"/>
  <c r="U646" i="1"/>
  <c r="U643" i="1"/>
  <c r="U640" i="1"/>
  <c r="U637" i="1"/>
  <c r="U634" i="1"/>
  <c r="U631" i="1"/>
  <c r="U628" i="1"/>
  <c r="U625" i="1"/>
  <c r="U622" i="1"/>
  <c r="U619" i="1"/>
  <c r="U616" i="1"/>
  <c r="U613" i="1"/>
  <c r="U610" i="1"/>
  <c r="U607" i="1"/>
  <c r="U604" i="1"/>
  <c r="U601" i="1"/>
  <c r="U598" i="1"/>
  <c r="U595" i="1"/>
  <c r="U592" i="1"/>
  <c r="U589" i="1"/>
  <c r="U586" i="1"/>
  <c r="U583" i="1"/>
  <c r="U580" i="1"/>
  <c r="U577" i="1"/>
  <c r="U574" i="1"/>
  <c r="U571" i="1"/>
  <c r="U568" i="1"/>
  <c r="U565" i="1"/>
  <c r="U562" i="1"/>
  <c r="U559" i="1"/>
  <c r="U556" i="1"/>
  <c r="U553" i="1"/>
  <c r="U550" i="1"/>
  <c r="U966" i="1"/>
  <c r="U897" i="1"/>
  <c r="U888" i="1"/>
  <c r="U828" i="1"/>
  <c r="U744" i="1"/>
  <c r="U486" i="1"/>
  <c r="U294" i="1"/>
  <c r="U240" i="1"/>
  <c r="U482" i="1"/>
  <c r="U479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47" i="1"/>
  <c r="U44" i="1"/>
  <c r="U41" i="1"/>
  <c r="U38" i="1"/>
  <c r="U35" i="1"/>
  <c r="U32" i="1"/>
  <c r="U29" i="1"/>
  <c r="U26" i="1"/>
  <c r="U23" i="1"/>
  <c r="U20" i="1"/>
  <c r="U17" i="1"/>
  <c r="U14" i="1"/>
  <c r="U11" i="1"/>
  <c r="U8" i="1"/>
  <c r="U5" i="1"/>
  <c r="U205" i="1"/>
  <c r="U993" i="1"/>
  <c r="U987" i="1"/>
  <c r="U978" i="1"/>
  <c r="U975" i="1"/>
  <c r="U969" i="1"/>
  <c r="U960" i="1"/>
  <c r="U915" i="1"/>
  <c r="U909" i="1"/>
  <c r="U906" i="1"/>
  <c r="U900" i="1"/>
  <c r="U882" i="1"/>
  <c r="U849" i="1"/>
  <c r="U837" i="1"/>
  <c r="U831" i="1"/>
  <c r="U822" i="1"/>
  <c r="U810" i="1"/>
  <c r="U777" i="1"/>
  <c r="U759" i="1"/>
  <c r="U735" i="1"/>
  <c r="U696" i="1"/>
  <c r="U663" i="1"/>
  <c r="U606" i="1"/>
  <c r="U552" i="1"/>
  <c r="U492" i="1"/>
  <c r="U471" i="1"/>
  <c r="U459" i="1"/>
  <c r="U450" i="1"/>
  <c r="U423" i="1"/>
  <c r="U420" i="1"/>
  <c r="U132" i="1"/>
  <c r="U187" i="1"/>
  <c r="U476" i="1"/>
  <c r="U473" i="1"/>
  <c r="U470" i="1"/>
  <c r="U467" i="1"/>
  <c r="U464" i="1"/>
  <c r="U461" i="1"/>
  <c r="U458" i="1"/>
  <c r="U455" i="1"/>
  <c r="U452" i="1"/>
  <c r="U449" i="1"/>
  <c r="U446" i="1"/>
  <c r="U443" i="1"/>
  <c r="U440" i="1"/>
  <c r="U437" i="1"/>
  <c r="U434" i="1"/>
  <c r="U431" i="1"/>
  <c r="U428" i="1"/>
  <c r="U425" i="1"/>
  <c r="U422" i="1"/>
  <c r="U419" i="1"/>
  <c r="U416" i="1"/>
  <c r="U413" i="1"/>
  <c r="U410" i="1"/>
  <c r="U407" i="1"/>
  <c r="U404" i="1"/>
  <c r="U401" i="1"/>
  <c r="U398" i="1"/>
  <c r="U395" i="1"/>
  <c r="U392" i="1"/>
  <c r="U389" i="1"/>
  <c r="U386" i="1"/>
  <c r="U383" i="1"/>
  <c r="U380" i="1"/>
  <c r="U377" i="1"/>
  <c r="U374" i="1"/>
  <c r="U371" i="1"/>
  <c r="U368" i="1"/>
  <c r="U365" i="1"/>
  <c r="U362" i="1"/>
  <c r="U359" i="1"/>
  <c r="U356" i="1"/>
  <c r="U353" i="1"/>
  <c r="U350" i="1"/>
  <c r="U347" i="1"/>
  <c r="U344" i="1"/>
  <c r="U341" i="1"/>
  <c r="U338" i="1"/>
  <c r="U335" i="1"/>
  <c r="U332" i="1"/>
  <c r="U329" i="1"/>
  <c r="U326" i="1"/>
  <c r="U323" i="1"/>
  <c r="U320" i="1"/>
  <c r="U317" i="1"/>
  <c r="U314" i="1"/>
  <c r="U311" i="1"/>
  <c r="U308" i="1"/>
  <c r="U305" i="1"/>
  <c r="U302" i="1"/>
  <c r="U299" i="1"/>
  <c r="U296" i="1"/>
  <c r="U293" i="1"/>
  <c r="U290" i="1"/>
  <c r="U287" i="1"/>
  <c r="U284" i="1"/>
  <c r="U281" i="1"/>
  <c r="U278" i="1"/>
  <c r="U275" i="1"/>
  <c r="U272" i="1"/>
  <c r="U269" i="1"/>
  <c r="U266" i="1"/>
  <c r="U263" i="1"/>
  <c r="U260" i="1"/>
  <c r="U257" i="1"/>
  <c r="U254" i="1"/>
  <c r="U251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2" i="1"/>
  <c r="U199" i="1"/>
  <c r="U196" i="1"/>
  <c r="U193" i="1"/>
  <c r="U190" i="1"/>
  <c r="U184" i="1"/>
  <c r="U181" i="1"/>
  <c r="U178" i="1"/>
  <c r="U175" i="1"/>
  <c r="U172" i="1"/>
  <c r="U169" i="1"/>
  <c r="U166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6" i="1"/>
  <c r="U43" i="1"/>
  <c r="U40" i="1"/>
  <c r="U37" i="1"/>
  <c r="U999" i="1"/>
  <c r="U984" i="1"/>
  <c r="U963" i="1"/>
  <c r="U948" i="1"/>
  <c r="U927" i="1"/>
  <c r="U912" i="1"/>
  <c r="U891" i="1"/>
  <c r="U876" i="1"/>
  <c r="U855" i="1"/>
  <c r="U840" i="1"/>
  <c r="U819" i="1"/>
  <c r="U804" i="1"/>
  <c r="U783" i="1"/>
  <c r="U774" i="1"/>
  <c r="U753" i="1"/>
  <c r="U741" i="1"/>
  <c r="U738" i="1"/>
  <c r="U732" i="1"/>
  <c r="U723" i="1"/>
  <c r="U717" i="1"/>
  <c r="U714" i="1"/>
  <c r="U702" i="1"/>
  <c r="U687" i="1"/>
  <c r="U675" i="1"/>
  <c r="U672" i="1"/>
  <c r="U669" i="1"/>
  <c r="U666" i="1"/>
  <c r="U657" i="1"/>
  <c r="U654" i="1"/>
  <c r="U648" i="1"/>
  <c r="U636" i="1"/>
  <c r="U633" i="1"/>
  <c r="U624" i="1"/>
  <c r="U621" i="1"/>
  <c r="U612" i="1"/>
  <c r="U609" i="1"/>
  <c r="U600" i="1"/>
  <c r="U597" i="1"/>
  <c r="U591" i="1"/>
  <c r="U588" i="1"/>
  <c r="U585" i="1"/>
  <c r="U582" i="1"/>
  <c r="U570" i="1"/>
  <c r="U567" i="1"/>
  <c r="U561" i="1"/>
  <c r="U549" i="1"/>
  <c r="U537" i="1"/>
  <c r="U534" i="1"/>
  <c r="U531" i="1"/>
  <c r="U528" i="1"/>
  <c r="U522" i="1"/>
  <c r="U519" i="1"/>
  <c r="U513" i="1"/>
  <c r="U510" i="1"/>
  <c r="U504" i="1"/>
  <c r="U501" i="1"/>
  <c r="U498" i="1"/>
  <c r="U495" i="1"/>
  <c r="U489" i="1"/>
  <c r="U483" i="1"/>
  <c r="U480" i="1"/>
  <c r="U477" i="1"/>
  <c r="U468" i="1"/>
  <c r="U465" i="1"/>
  <c r="U462" i="1"/>
  <c r="U447" i="1"/>
  <c r="U444" i="1"/>
  <c r="U441" i="1"/>
  <c r="U438" i="1"/>
  <c r="U435" i="1"/>
  <c r="U432" i="1"/>
  <c r="U426" i="1"/>
  <c r="U417" i="1"/>
  <c r="U402" i="1"/>
  <c r="U330" i="1"/>
  <c r="U321" i="1"/>
  <c r="U315" i="1"/>
  <c r="U300" i="1"/>
  <c r="U291" i="1"/>
  <c r="U252" i="1"/>
  <c r="U237" i="1"/>
  <c r="U222" i="1"/>
  <c r="U198" i="1"/>
  <c r="U183" i="1"/>
  <c r="U165" i="1"/>
  <c r="U153" i="1"/>
  <c r="U144" i="1"/>
  <c r="U135" i="1"/>
  <c r="U111" i="1"/>
  <c r="U84" i="1"/>
  <c r="U33" i="1"/>
  <c r="U24" i="1"/>
  <c r="U6" i="1"/>
  <c r="U34" i="1"/>
  <c r="U31" i="1"/>
  <c r="U28" i="1"/>
  <c r="U25" i="1"/>
  <c r="U22" i="1"/>
  <c r="U19" i="1"/>
  <c r="U16" i="1"/>
  <c r="U13" i="1"/>
  <c r="U10" i="1"/>
  <c r="U7" i="1"/>
  <c r="U4" i="1"/>
  <c r="U411" i="1"/>
  <c r="U399" i="1"/>
  <c r="U396" i="1"/>
  <c r="U390" i="1"/>
  <c r="U384" i="1"/>
  <c r="U375" i="1"/>
  <c r="U369" i="1"/>
  <c r="U366" i="1"/>
  <c r="U357" i="1"/>
  <c r="U354" i="1"/>
  <c r="U348" i="1"/>
  <c r="U339" i="1"/>
  <c r="U327" i="1"/>
  <c r="U324" i="1"/>
  <c r="U318" i="1"/>
  <c r="U306" i="1"/>
  <c r="U303" i="1"/>
  <c r="U297" i="1"/>
  <c r="U288" i="1"/>
  <c r="U285" i="1"/>
  <c r="U282" i="1"/>
  <c r="U279" i="1"/>
  <c r="U276" i="1"/>
  <c r="U267" i="1"/>
  <c r="U261" i="1"/>
  <c r="U255" i="1"/>
  <c r="U246" i="1"/>
  <c r="U243" i="1"/>
  <c r="U234" i="1"/>
  <c r="U231" i="1"/>
  <c r="U228" i="1"/>
  <c r="U219" i="1"/>
  <c r="U213" i="1"/>
  <c r="U210" i="1"/>
  <c r="U204" i="1"/>
  <c r="U201" i="1"/>
  <c r="U195" i="1"/>
  <c r="U192" i="1"/>
  <c r="U189" i="1"/>
  <c r="U174" i="1"/>
  <c r="U171" i="1"/>
  <c r="U168" i="1"/>
  <c r="U162" i="1"/>
  <c r="U159" i="1"/>
  <c r="U150" i="1"/>
  <c r="U147" i="1"/>
  <c r="U141" i="1"/>
  <c r="U138" i="1"/>
  <c r="U129" i="1"/>
  <c r="U123" i="1"/>
  <c r="U120" i="1"/>
  <c r="U117" i="1"/>
  <c r="U114" i="1"/>
  <c r="U108" i="1"/>
  <c r="U105" i="1"/>
  <c r="U102" i="1"/>
  <c r="U93" i="1"/>
  <c r="U90" i="1"/>
  <c r="U87" i="1"/>
  <c r="U81" i="1"/>
  <c r="U72" i="1"/>
  <c r="U66" i="1"/>
  <c r="U63" i="1"/>
  <c r="U54" i="1"/>
  <c r="U51" i="1"/>
  <c r="U45" i="1"/>
  <c r="U42" i="1"/>
  <c r="U39" i="1"/>
  <c r="U36" i="1"/>
  <c r="U30" i="1"/>
  <c r="U27" i="1"/>
  <c r="U15" i="1"/>
  <c r="U12" i="1"/>
  <c r="U3" i="1"/>
  <c r="D3" i="7"/>
  <c r="C3" i="7"/>
  <c r="B3" i="7"/>
  <c r="B4" i="7" s="1"/>
  <c r="D4" i="7" l="1"/>
  <c r="D5" i="7" s="1"/>
  <c r="C4" i="7"/>
  <c r="B5" i="7"/>
  <c r="B6" i="7" s="1"/>
  <c r="E3" i="7"/>
  <c r="E2" i="7"/>
  <c r="F2" i="7" s="1"/>
  <c r="D6" i="7" l="1"/>
  <c r="H2" i="7"/>
  <c r="G2" i="7"/>
  <c r="C5" i="7"/>
  <c r="C6" i="7" s="1"/>
  <c r="B7" i="7"/>
  <c r="B8" i="7" s="1"/>
  <c r="H3" i="7"/>
  <c r="F3" i="7"/>
  <c r="G3" i="7"/>
  <c r="B9" i="7" l="1"/>
  <c r="B10" i="7" s="1"/>
  <c r="D7" i="7"/>
  <c r="D8" i="7" s="1"/>
  <c r="C7" i="7"/>
  <c r="C8" i="7" s="1"/>
  <c r="E5" i="7"/>
  <c r="F5" i="7" s="1"/>
  <c r="E6" i="7"/>
  <c r="C9" i="7" l="1"/>
  <c r="C10" i="7" s="1"/>
  <c r="C11" i="7" s="1"/>
  <c r="C12" i="7" s="1"/>
  <c r="B11" i="7"/>
  <c r="B12" i="7" s="1"/>
  <c r="D9" i="7"/>
  <c r="H5" i="7"/>
  <c r="G5" i="7"/>
  <c r="E4" i="7"/>
  <c r="F4" i="7" s="1"/>
  <c r="F6" i="7"/>
  <c r="G6" i="7"/>
  <c r="H6" i="7"/>
  <c r="D10" i="7" l="1"/>
  <c r="D11" i="7" s="1"/>
  <c r="D12" i="7" s="1"/>
  <c r="H4" i="7"/>
  <c r="G4" i="7"/>
  <c r="E7" i="7"/>
  <c r="E8" i="7"/>
  <c r="F8" i="7" l="1"/>
  <c r="G8" i="7"/>
  <c r="E9" i="7"/>
  <c r="F7" i="7"/>
  <c r="G7" i="7"/>
  <c r="H8" i="7"/>
  <c r="H7" i="7"/>
  <c r="F9" i="7" l="1"/>
  <c r="G9" i="7"/>
  <c r="E10" i="7"/>
  <c r="H9" i="7"/>
  <c r="F10" i="7" l="1"/>
  <c r="G10" i="7"/>
  <c r="H10" i="7"/>
  <c r="E11" i="7"/>
  <c r="E13" i="7"/>
  <c r="F13" i="7" s="1"/>
  <c r="F11" i="7" l="1"/>
  <c r="G11" i="7"/>
  <c r="H11" i="7"/>
  <c r="E12" i="7"/>
  <c r="G13" i="7"/>
  <c r="H13" i="7"/>
  <c r="F12" i="7" l="1"/>
  <c r="G12" i="7"/>
  <c r="H12" i="7"/>
</calcChain>
</file>

<file path=xl/sharedStrings.xml><?xml version="1.0" encoding="utf-8"?>
<sst xmlns="http://schemas.openxmlformats.org/spreadsheetml/2006/main" count="7105" uniqueCount="2134">
  <si>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</si>
  <si>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</si>
  <si>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</si>
  <si>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</si>
  <si>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</si>
  <si>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</si>
  <si>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</si>
  <si>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</si>
  <si>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</si>
  <si>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</si>
  <si>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</si>
  <si>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</si>
  <si>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</si>
  <si>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</si>
  <si>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</si>
  <si>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</si>
  <si>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</si>
  <si>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</si>
  <si>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</si>
  <si>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</si>
  <si>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</si>
  <si>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</si>
  <si>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</si>
  <si>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</si>
  <si>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</si>
  <si>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</si>
  <si>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</si>
  <si>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</si>
  <si>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</si>
  <si>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</si>
  <si>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</si>
  <si>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</si>
  <si>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</si>
  <si>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</si>
  <si>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</si>
  <si>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</si>
  <si>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</si>
  <si>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</si>
  <si>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</si>
  <si>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</si>
  <si>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</si>
  <si>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</si>
  <si>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</si>
  <si>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</si>
  <si>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</si>
  <si>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</si>
  <si>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</si>
  <si>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</si>
  <si>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</si>
  <si>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</si>
  <si>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</si>
  <si>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</si>
  <si>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</si>
  <si>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</si>
  <si>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</si>
  <si>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</si>
  <si>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</si>
  <si>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</si>
  <si>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</si>
  <si>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</si>
  <si>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</si>
  <si>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</si>
  <si>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</si>
  <si>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</si>
  <si>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</si>
  <si>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</si>
  <si>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</si>
  <si>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</si>
  <si>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</si>
  <si>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</si>
  <si>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</si>
  <si>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</si>
  <si>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</si>
  <si>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</si>
  <si>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</si>
  <si>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</si>
  <si>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</si>
  <si>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</si>
  <si>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</si>
  <si>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</si>
  <si>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</si>
  <si>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</si>
  <si>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</si>
  <si>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</si>
  <si>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</si>
  <si>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</si>
  <si>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</si>
  <si>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</si>
  <si>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</si>
  <si>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</si>
  <si>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</si>
  <si>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</si>
  <si>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</si>
  <si>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</si>
  <si>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</si>
  <si>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</si>
  <si>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</si>
  <si>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</si>
  <si>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</si>
  <si>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</si>
  <si>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</si>
  <si>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</si>
  <si>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</si>
  <si>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</si>
  <si>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</si>
  <si>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</si>
  <si>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</si>
  <si>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</si>
  <si>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</si>
  <si>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</si>
  <si>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</si>
  <si>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</si>
  <si>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</si>
  <si>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</si>
  <si>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</si>
  <si>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</si>
  <si>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</si>
  <si>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</si>
  <si>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</si>
  <si>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</si>
  <si>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</si>
  <si>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</si>
  <si>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</si>
  <si>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</si>
  <si>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</si>
  <si>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</si>
  <si>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</si>
  <si>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</si>
  <si>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</si>
  <si>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</si>
  <si>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</si>
  <si>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</si>
  <si>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</si>
  <si>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</si>
  <si>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</si>
  <si>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</si>
  <si>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</si>
  <si>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</si>
  <si>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</si>
  <si>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</si>
  <si>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</si>
  <si>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</si>
  <si>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</si>
  <si>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</si>
  <si>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</si>
  <si>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</si>
  <si>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</si>
  <si>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</si>
  <si>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</si>
  <si>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</si>
  <si>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</si>
  <si>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</si>
  <si>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</si>
  <si>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</si>
  <si>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</si>
  <si>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</si>
  <si>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</si>
  <si>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</si>
  <si>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</si>
  <si>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</si>
  <si>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</si>
  <si>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</si>
  <si>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</si>
  <si>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</si>
  <si>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</si>
  <si>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</si>
  <si>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</si>
  <si>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</si>
  <si>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</si>
  <si>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</si>
  <si>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</si>
  <si>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</si>
  <si>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</si>
  <si>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</si>
  <si>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</si>
  <si>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</si>
  <si>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</si>
  <si>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</si>
  <si>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</si>
  <si>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</si>
  <si>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</si>
  <si>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</si>
  <si>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</si>
  <si>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</si>
  <si>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</si>
  <si>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</si>
  <si>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</si>
  <si>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</si>
  <si>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</si>
  <si>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</si>
  <si>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</si>
  <si>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</si>
  <si>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</si>
  <si>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</si>
  <si>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</si>
  <si>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</si>
  <si>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</si>
  <si>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</si>
  <si>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</si>
  <si>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</si>
  <si>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</si>
  <si>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</si>
  <si>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</si>
  <si>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</si>
  <si>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</si>
  <si>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</si>
  <si>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</si>
  <si>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</si>
  <si>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</si>
  <si>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</si>
  <si>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</si>
  <si>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</si>
  <si>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</si>
  <si>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</si>
  <si>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</si>
  <si>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</si>
  <si>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</si>
  <si>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</si>
  <si>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</si>
  <si>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</si>
  <si>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</si>
  <si>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</si>
  <si>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</si>
  <si>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</si>
  <si>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</si>
  <si>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</si>
  <si>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</si>
  <si>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</si>
  <si>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</si>
  <si>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</si>
  <si>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</si>
  <si>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</si>
  <si>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</si>
  <si>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</si>
  <si>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</si>
  <si>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</si>
  <si>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</si>
  <si>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</si>
  <si>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</si>
  <si>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</si>
  <si>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</si>
  <si>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</si>
  <si>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</si>
  <si>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</si>
  <si>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</si>
  <si>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</si>
  <si>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</si>
  <si>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</si>
  <si>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</si>
  <si>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</si>
  <si>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</si>
  <si>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</si>
  <si>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</si>
  <si>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</si>
  <si>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</si>
  <si>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</si>
  <si>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</si>
  <si>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</si>
  <si>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</si>
  <si>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</si>
  <si>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</si>
  <si>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</si>
  <si>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</si>
  <si>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</si>
  <si>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</si>
  <si>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</si>
  <si>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</si>
  <si>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</si>
  <si>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</si>
  <si>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</si>
  <si>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</si>
  <si>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</si>
  <si>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</si>
  <si>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</si>
  <si>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</si>
  <si>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</si>
  <si>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</si>
  <si>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</si>
  <si>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</si>
  <si>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</si>
  <si>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</si>
  <si>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</si>
  <si>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</si>
  <si>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</si>
  <si>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</si>
  <si>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</si>
  <si>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</si>
  <si>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</si>
  <si>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</si>
  <si>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</si>
  <si>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</si>
  <si>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</si>
  <si>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</si>
  <si>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</si>
  <si>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</si>
  <si>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</si>
  <si>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</si>
  <si>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</si>
  <si>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</si>
  <si>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</si>
  <si>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</si>
  <si>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</si>
  <si>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</si>
  <si>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</si>
  <si>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</si>
  <si>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</si>
  <si>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</si>
  <si>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</si>
  <si>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</si>
  <si>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</si>
  <si>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</si>
  <si>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</si>
  <si>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</si>
  <si>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</si>
  <si>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</si>
  <si>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</si>
  <si>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</si>
  <si>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</si>
  <si>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</si>
  <si>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</si>
  <si>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</si>
  <si>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</si>
  <si>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</si>
  <si>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</si>
  <si>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</si>
  <si>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</si>
  <si>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</si>
  <si>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</si>
  <si>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</si>
  <si>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</si>
  <si>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</si>
  <si>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</si>
  <si>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</si>
  <si>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</si>
  <si>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</si>
  <si>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</si>
  <si>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</si>
  <si>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</si>
  <si>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</si>
  <si>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</si>
  <si>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</si>
  <si>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</si>
  <si>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</si>
  <si>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</si>
  <si>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</si>
  <si>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</si>
  <si>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</si>
  <si>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</si>
  <si>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</si>
  <si>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</si>
  <si>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</si>
  <si>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</si>
  <si>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</si>
  <si>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</si>
  <si>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</si>
  <si>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</si>
  <si>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</si>
  <si>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</si>
  <si>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</si>
  <si>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</si>
  <si>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</si>
  <si>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</si>
  <si>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</si>
  <si>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</si>
  <si>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</si>
  <si>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</si>
  <si>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</si>
  <si>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</si>
  <si>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</si>
  <si>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</si>
  <si>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</si>
  <si>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</si>
  <si>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</si>
  <si>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</si>
  <si>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</si>
  <si>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</si>
  <si>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</si>
  <si>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</si>
  <si>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</si>
  <si>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</si>
  <si>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</si>
  <si>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</si>
  <si>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</si>
  <si>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</si>
  <si>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</si>
  <si>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</si>
  <si>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</si>
  <si>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</si>
  <si>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</si>
  <si>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</si>
  <si>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</si>
  <si>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</si>
  <si>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</si>
  <si>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</si>
  <si>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</si>
  <si>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</si>
  <si>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</si>
  <si>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</si>
  <si>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</si>
  <si>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</si>
  <si>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</si>
  <si>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</si>
  <si>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</si>
  <si>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</si>
  <si>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</si>
  <si>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</si>
  <si>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</si>
  <si>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</si>
  <si>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</si>
  <si>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</si>
  <si>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</si>
  <si>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</si>
  <si>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</si>
  <si>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</si>
  <si>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</si>
  <si>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</si>
  <si>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</si>
  <si>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</si>
  <si>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</si>
  <si>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</si>
  <si>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</si>
  <si>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</si>
  <si>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</si>
  <si>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</si>
  <si>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</si>
  <si>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</si>
  <si>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</si>
  <si>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</si>
  <si>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</si>
  <si>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</si>
  <si>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</si>
  <si>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</si>
  <si>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</si>
  <si>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</si>
  <si>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</si>
  <si>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</si>
  <si>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</si>
  <si>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</si>
  <si>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</si>
  <si>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</si>
  <si>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</si>
  <si>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</si>
  <si>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</si>
  <si>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</si>
  <si>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</si>
  <si>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</si>
  <si>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</si>
  <si>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</si>
  <si>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</si>
  <si>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</si>
  <si>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</si>
  <si>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</si>
  <si>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</si>
  <si>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</si>
  <si>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</si>
  <si>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</si>
  <si>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</si>
  <si>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</si>
  <si>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</si>
  <si>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</si>
  <si>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</si>
  <si>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</si>
  <si>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</si>
  <si>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</si>
  <si>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</si>
  <si>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</si>
  <si>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</si>
  <si>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</si>
  <si>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</si>
  <si>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</si>
  <si>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</si>
  <si>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</si>
  <si>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</si>
  <si>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</si>
  <si>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</si>
  <si>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</si>
  <si>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</si>
  <si>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</si>
  <si>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</si>
  <si>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</si>
  <si>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</si>
  <si>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</si>
  <si>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</si>
  <si>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</si>
  <si>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</si>
  <si>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</si>
  <si>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</si>
  <si>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</si>
  <si>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</si>
  <si>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</si>
  <si>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</si>
  <si>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</si>
  <si>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</si>
  <si>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</si>
  <si>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</si>
  <si>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</si>
  <si>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</si>
  <si>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</si>
  <si>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</si>
  <si>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</si>
  <si>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</si>
  <si>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</si>
  <si>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</si>
  <si>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</si>
  <si>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</si>
  <si>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</si>
  <si>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</si>
  <si>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</si>
  <si>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</si>
  <si>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</si>
  <si>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</si>
  <si>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</si>
  <si>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</si>
  <si>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</si>
  <si>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</si>
  <si>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</si>
  <si>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</si>
  <si>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</si>
  <si>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</si>
  <si>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</si>
  <si>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</si>
  <si>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</si>
  <si>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</si>
  <si>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</si>
  <si>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</si>
  <si>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</si>
  <si>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</si>
  <si>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</si>
  <si>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</si>
  <si>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</si>
  <si>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</si>
  <si>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</si>
  <si>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</si>
  <si>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</si>
  <si>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</si>
  <si>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</si>
  <si>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</si>
  <si>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</si>
  <si>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</si>
  <si>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</si>
  <si>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</si>
  <si>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</si>
  <si>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</si>
  <si>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</si>
  <si>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</si>
  <si>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</si>
  <si>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</si>
  <si>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</si>
  <si>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</si>
  <si>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</si>
  <si>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</si>
  <si>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</si>
  <si>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</si>
  <si>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</si>
  <si>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</si>
  <si>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</si>
  <si>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</si>
  <si>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</si>
  <si>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</si>
  <si>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</si>
  <si>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</si>
  <si>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</si>
  <si>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</si>
  <si>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</si>
  <si>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</si>
  <si>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</si>
  <si>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</si>
  <si>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</si>
  <si>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</si>
  <si>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</si>
  <si>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</si>
  <si>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</si>
  <si>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</si>
  <si>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</si>
  <si>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</si>
  <si>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</si>
  <si>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</si>
  <si>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</si>
  <si>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</si>
  <si>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</si>
  <si>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</si>
  <si>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</si>
  <si>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</si>
  <si>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</si>
  <si>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</si>
  <si>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</si>
  <si>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</si>
  <si>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</si>
  <si>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</si>
  <si>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</si>
  <si>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</si>
  <si>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</si>
  <si>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</si>
  <si>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</si>
  <si>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</si>
  <si>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</si>
  <si>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</si>
  <si>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</si>
  <si>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</si>
  <si>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</si>
  <si>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</si>
  <si>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</si>
  <si>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</si>
  <si>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</si>
  <si>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</si>
  <si>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</si>
  <si>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</si>
  <si>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</si>
  <si>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</si>
  <si>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</si>
  <si>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</si>
  <si>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</si>
  <si>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</si>
  <si>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</si>
  <si>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</si>
  <si>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</si>
  <si>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</si>
  <si>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</si>
  <si>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</si>
  <si>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</si>
  <si>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</si>
  <si>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</si>
  <si>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</si>
  <si>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</si>
  <si>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</si>
  <si>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</si>
  <si>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</si>
  <si>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</si>
  <si>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</si>
  <si>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</si>
  <si>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</si>
  <si>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</si>
  <si>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</si>
  <si>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</si>
  <si>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</si>
  <si>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</si>
  <si>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</si>
  <si>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</si>
  <si>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</si>
  <si>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</si>
  <si>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</si>
  <si>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</si>
  <si>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</si>
  <si>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</si>
  <si>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</si>
  <si>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</si>
  <si>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</si>
  <si>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</si>
  <si>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</si>
  <si>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</si>
  <si>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</si>
  <si>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</si>
  <si>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</si>
  <si>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</si>
  <si>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</si>
  <si>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</si>
  <si>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</si>
  <si>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</si>
  <si>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</si>
  <si>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</si>
  <si>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</si>
  <si>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</si>
  <si>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</si>
  <si>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</si>
  <si>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</si>
  <si>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</si>
  <si>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</si>
  <si>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</si>
  <si>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</si>
  <si>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</si>
  <si>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</si>
  <si>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</si>
  <si>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</si>
  <si>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</si>
  <si>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</si>
  <si>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</si>
  <si>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</si>
  <si>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</si>
  <si>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</si>
  <si>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</si>
  <si>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</si>
  <si>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</si>
  <si>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</si>
  <si>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</si>
  <si>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</si>
  <si>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</si>
  <si>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</si>
  <si>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</si>
  <si>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</si>
  <si>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</si>
  <si>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</si>
  <si>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</si>
  <si>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</si>
  <si>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</si>
  <si>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</si>
  <si>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</si>
  <si>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</si>
  <si>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</si>
  <si>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</si>
  <si>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</si>
  <si>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</si>
  <si>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</si>
  <si>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</si>
  <si>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</si>
  <si>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</si>
  <si>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</si>
  <si>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</si>
  <si>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</si>
  <si>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</si>
  <si>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</si>
  <si>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</si>
  <si>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</si>
  <si>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</si>
  <si>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</si>
  <si>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</si>
  <si>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</si>
  <si>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</si>
  <si>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</si>
  <si>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</si>
  <si>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</si>
  <si>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</si>
  <si>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</si>
  <si>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</si>
  <si>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</si>
  <si>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</si>
  <si>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</si>
  <si>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</si>
  <si>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</si>
  <si>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</si>
  <si>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</si>
  <si>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</si>
  <si>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</si>
  <si>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</si>
  <si>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</si>
  <si>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</si>
  <si>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</si>
  <si>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</si>
  <si>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</si>
  <si>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</si>
  <si>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</si>
  <si>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</si>
  <si>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</si>
  <si>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</si>
  <si>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</si>
  <si>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</si>
  <si>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</si>
  <si>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</si>
  <si>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</si>
  <si>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</si>
  <si>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</si>
  <si>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</si>
  <si>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</si>
  <si>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</si>
  <si>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</si>
  <si>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</si>
  <si>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</si>
  <si>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</si>
  <si>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</si>
  <si>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</si>
  <si>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</si>
  <si>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</si>
  <si>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</si>
  <si>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</si>
  <si>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</si>
  <si>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</si>
  <si>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</si>
  <si>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</si>
  <si>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</si>
  <si>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</si>
  <si>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</si>
  <si>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</si>
  <si>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</si>
  <si>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</si>
  <si>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</si>
  <si>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</si>
  <si>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</si>
  <si>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</si>
  <si>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</si>
  <si>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</si>
  <si>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</si>
  <si>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</si>
  <si>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</si>
  <si>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</si>
  <si>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</si>
  <si>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</si>
  <si>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</si>
  <si>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</si>
  <si>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</si>
  <si>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</si>
  <si>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</si>
  <si>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</si>
  <si>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</si>
  <si>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</si>
  <si>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</si>
  <si>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</si>
  <si>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</si>
  <si>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</si>
  <si>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</si>
  <si>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</si>
  <si>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</si>
  <si>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</si>
  <si>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</si>
  <si>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</si>
  <si>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</si>
  <si>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</si>
  <si>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</si>
  <si>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</si>
  <si>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</si>
  <si>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</si>
  <si>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</si>
  <si>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</si>
  <si>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</si>
  <si>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</si>
  <si>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</si>
  <si>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</si>
  <si>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</si>
  <si>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</si>
  <si>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</si>
  <si>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</si>
  <si>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</si>
  <si>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</si>
  <si>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</si>
  <si>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</si>
  <si>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</si>
  <si>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</si>
  <si>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</si>
  <si>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</si>
  <si>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</si>
  <si>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</si>
  <si>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</si>
  <si>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</si>
  <si>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</si>
  <si>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</si>
  <si>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</si>
  <si>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</si>
  <si>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</si>
  <si>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</si>
  <si>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</si>
  <si>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</si>
  <si>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</si>
  <si>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</si>
  <si>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</si>
  <si>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</si>
  <si>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</si>
  <si>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</si>
  <si>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</si>
  <si>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</si>
  <si>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</si>
  <si>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</si>
  <si>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</si>
  <si>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</si>
  <si>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</si>
  <si>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</si>
  <si>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</si>
  <si>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</si>
  <si>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</si>
  <si>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</si>
  <si>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</si>
  <si>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</si>
  <si>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</si>
  <si>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</si>
  <si>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</si>
  <si>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</si>
  <si>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</si>
  <si>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</si>
  <si>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</si>
  <si>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</si>
  <si>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</si>
  <si>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</si>
  <si>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</si>
  <si>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</si>
  <si>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</si>
  <si>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</si>
  <si>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</si>
  <si>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</si>
  <si>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</si>
  <si>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</si>
  <si>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</si>
  <si>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</si>
  <si>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</si>
  <si>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</si>
  <si>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</si>
  <si>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</si>
  <si>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</si>
  <si>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</si>
  <si>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</si>
  <si>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</si>
  <si>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</si>
  <si>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</si>
  <si>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</si>
  <si>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</si>
  <si>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</si>
  <si>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</si>
  <si>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</si>
  <si>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</si>
  <si>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</si>
  <si>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</si>
  <si>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</si>
  <si>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</si>
  <si>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</si>
  <si>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</si>
  <si>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</si>
  <si>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</si>
  <si>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</si>
  <si>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</si>
  <si>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</si>
  <si>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</si>
  <si>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</si>
  <si>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</si>
  <si>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</si>
  <si>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</si>
  <si>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</si>
  <si>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</si>
  <si>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</si>
  <si>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</si>
  <si>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</si>
  <si>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</si>
  <si>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</si>
  <si>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</si>
  <si>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</si>
  <si>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</si>
  <si>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</si>
  <si>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</si>
  <si>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</si>
  <si>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</si>
  <si>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</si>
  <si>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</si>
  <si>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</si>
  <si>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</si>
  <si>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</si>
  <si>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</si>
  <si>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</si>
  <si>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</si>
  <si>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</si>
  <si>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</si>
  <si>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</si>
  <si>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</si>
  <si>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</si>
  <si>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</si>
  <si>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</si>
  <si>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</si>
  <si>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</si>
  <si>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</si>
  <si>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</si>
  <si>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</si>
  <si>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</si>
  <si>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</si>
  <si>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</si>
  <si>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</si>
  <si>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</si>
  <si>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</si>
  <si>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</si>
  <si>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</si>
  <si>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</si>
  <si>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</si>
  <si>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</si>
  <si>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</si>
  <si>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</si>
  <si>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</si>
  <si>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</si>
  <si>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</si>
  <si>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</si>
  <si>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</si>
  <si>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</si>
  <si>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</si>
  <si>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</si>
  <si>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</si>
  <si>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</si>
  <si>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</si>
  <si>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</si>
  <si>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</si>
  <si>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</si>
  <si>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</si>
  <si>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</si>
  <si>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</si>
  <si>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</si>
  <si>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</si>
  <si>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</si>
  <si>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</si>
  <si>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</si>
  <si>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</si>
  <si>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</si>
  <si>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</si>
  <si>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</si>
  <si>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</si>
  <si>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</si>
  <si>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</si>
  <si>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</si>
  <si>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</si>
  <si>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</si>
  <si>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</si>
  <si>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</si>
  <si>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</si>
  <si>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</si>
  <si>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</si>
  <si>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</si>
  <si>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</si>
  <si>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</si>
  <si>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</si>
  <si>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</si>
  <si>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</si>
  <si>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</si>
  <si>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</si>
  <si>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</si>
  <si>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</si>
  <si>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</si>
  <si>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</si>
  <si>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</si>
  <si>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</si>
  <si>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</si>
  <si>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</si>
  <si>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</si>
  <si>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</si>
  <si>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</si>
  <si>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</si>
  <si>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</si>
  <si>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</si>
  <si>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</si>
  <si>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</si>
  <si>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</si>
  <si>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</si>
  <si>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</si>
  <si>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</si>
  <si>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</si>
  <si>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</si>
  <si>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</si>
  <si>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</si>
  <si>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</si>
  <si>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</si>
  <si>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</si>
  <si>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</si>
  <si>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</si>
  <si>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</si>
  <si>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</si>
  <si>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</si>
  <si>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</si>
  <si>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</si>
  <si>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</si>
  <si>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</si>
  <si>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</si>
  <si>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</si>
  <si>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</si>
  <si>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</si>
  <si>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</si>
  <si>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</si>
  <si>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</si>
  <si>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</si>
  <si>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</si>
  <si>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</si>
  <si>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</si>
  <si>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</si>
  <si>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</si>
  <si>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</si>
  <si>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</si>
  <si>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</si>
  <si>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</si>
  <si>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</si>
  <si>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</si>
  <si>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</si>
  <si>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</si>
  <si>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</si>
  <si>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</si>
  <si>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</si>
  <si>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</si>
  <si>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</si>
  <si>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</si>
  <si>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</si>
  <si>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</si>
  <si>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</si>
  <si>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</si>
  <si>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</si>
  <si>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</si>
  <si>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</si>
  <si>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</si>
  <si>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</si>
  <si>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</si>
  <si>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</si>
  <si>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</si>
  <si>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</si>
  <si>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</si>
  <si>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</si>
  <si>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</si>
  <si>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</si>
  <si>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</si>
  <si>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</si>
  <si>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</si>
  <si>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</si>
  <si>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</si>
  <si>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</si>
  <si>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</si>
  <si>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</si>
  <si>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</si>
  <si>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</si>
  <si>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</si>
  <si>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</si>
  <si>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</si>
  <si>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</si>
  <si>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</si>
  <si>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</si>
  <si>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</si>
  <si>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</si>
  <si>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</si>
  <si>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</si>
  <si>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</si>
  <si>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</si>
  <si>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</si>
  <si>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</si>
  <si>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</si>
  <si>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</si>
  <si>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</si>
  <si>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</si>
  <si>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</si>
  <si>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</si>
  <si>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</si>
  <si>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</si>
  <si>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</si>
  <si>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</si>
  <si>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</si>
  <si>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</si>
  <si>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</si>
  <si>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</si>
  <si>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</si>
  <si>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</si>
  <si>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</si>
  <si>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</si>
  <si>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</si>
  <si>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</si>
  <si>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</si>
  <si>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</si>
  <si>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</si>
  <si>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</si>
  <si>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</si>
  <si>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</si>
  <si>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</si>
  <si>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</si>
  <si>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</si>
  <si>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</si>
  <si>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</si>
  <si>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</si>
  <si>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</si>
  <si>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</si>
  <si>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</si>
  <si>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</si>
  <si>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</si>
  <si>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</si>
  <si>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</si>
  <si>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</si>
  <si>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</si>
  <si>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</si>
  <si>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</si>
  <si>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</si>
  <si>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</si>
  <si>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</si>
  <si>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</si>
  <si>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</si>
  <si>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</si>
  <si>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</si>
  <si>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</si>
  <si>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</si>
  <si>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</si>
  <si>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</si>
  <si>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</si>
  <si>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</si>
  <si>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</si>
  <si>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</si>
  <si>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</si>
  <si>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</si>
  <si>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</si>
  <si>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</si>
  <si>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</si>
  <si>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</si>
  <si>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</si>
  <si>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</si>
  <si>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</si>
  <si>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</si>
  <si>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</si>
  <si>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</si>
  <si>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</si>
  <si>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</si>
  <si>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</si>
  <si>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</si>
  <si>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</si>
  <si>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</si>
  <si>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</si>
  <si>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</si>
  <si>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</si>
  <si>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</si>
  <si>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</si>
  <si>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</si>
  <si>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</si>
  <si>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</si>
  <si>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</si>
  <si>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</si>
  <si>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</si>
  <si>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</si>
  <si>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</si>
  <si>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</si>
  <si>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</si>
  <si>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</si>
  <si>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</si>
  <si>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</si>
  <si>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</si>
  <si>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</si>
  <si>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</si>
  <si>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</si>
  <si>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</si>
  <si>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</si>
  <si>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</si>
  <si>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</si>
  <si>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</si>
  <si>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</si>
  <si>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</si>
  <si>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</si>
  <si>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</si>
  <si>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</si>
  <si>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</si>
  <si>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</si>
  <si>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</si>
  <si>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</si>
  <si>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</si>
  <si>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</si>
  <si>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</si>
  <si>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</si>
  <si>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</si>
  <si>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</si>
  <si>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</si>
  <si>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</si>
  <si>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</si>
  <si>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</si>
  <si>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</si>
  <si>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</si>
  <si>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</si>
  <si>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</si>
  <si>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</si>
  <si>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</si>
  <si>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</si>
  <si>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</si>
  <si>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</si>
  <si>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</si>
  <si>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</si>
  <si>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</si>
  <si>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</si>
  <si>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</si>
  <si>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</si>
  <si>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</si>
  <si>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</si>
  <si>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</si>
  <si>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</si>
  <si>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</si>
  <si>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</si>
  <si>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</si>
  <si>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</si>
  <si>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</si>
  <si>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</si>
  <si>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</si>
  <si>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</si>
  <si>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</si>
  <si>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</si>
  <si>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</si>
  <si>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</si>
  <si>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</si>
  <si>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</si>
  <si>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</si>
  <si>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</si>
  <si>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</si>
  <si>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</si>
  <si>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</si>
  <si>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</si>
  <si>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</si>
  <si>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</si>
  <si>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</si>
  <si>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</si>
  <si>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</si>
  <si>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</si>
  <si>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</si>
  <si>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</si>
  <si>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</si>
  <si>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</si>
  <si>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</si>
  <si>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</si>
  <si>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</si>
  <si>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</si>
  <si>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</si>
  <si>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</si>
  <si>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</si>
  <si>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</si>
  <si>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</si>
  <si>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</si>
  <si>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</si>
  <si>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</si>
  <si>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</si>
  <si>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</si>
  <si>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</si>
  <si>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</si>
  <si>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</si>
  <si>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</si>
  <si>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</si>
  <si>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</si>
  <si>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</si>
  <si>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</si>
  <si>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</si>
  <si>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</si>
  <si>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</si>
  <si>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</si>
  <si>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</si>
  <si>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</si>
  <si>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</si>
  <si>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</si>
  <si>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</si>
  <si>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</si>
  <si>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</si>
  <si>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</si>
  <si>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</si>
  <si>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</si>
  <si>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</si>
  <si>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</si>
  <si>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</si>
  <si>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</si>
  <si>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</si>
  <si>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</si>
  <si>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</si>
  <si>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</si>
  <si>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</si>
  <si>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</si>
  <si>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</si>
  <si>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</si>
  <si>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</si>
  <si>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</si>
  <si>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</si>
  <si>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</si>
  <si>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</si>
  <si>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</si>
  <si>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</si>
  <si>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</si>
  <si>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</si>
  <si>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</si>
  <si>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</si>
  <si>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</si>
  <si>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</si>
  <si>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</si>
  <si>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</si>
  <si>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</si>
  <si>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</si>
  <si>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</si>
  <si>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</si>
  <si>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</si>
  <si>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</si>
  <si>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</si>
  <si>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</si>
  <si>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</si>
  <si>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</si>
  <si>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</si>
  <si>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</si>
  <si>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</si>
  <si>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</si>
  <si>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</si>
  <si>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</si>
  <si>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</si>
  <si>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</si>
  <si>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</si>
  <si>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</si>
  <si>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</si>
  <si>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</si>
  <si>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</si>
  <si>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</si>
  <si>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</si>
  <si>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</si>
  <si>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</si>
  <si>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</si>
  <si>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</si>
  <si>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</si>
  <si>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</si>
  <si>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</si>
  <si>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</si>
  <si>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</si>
  <si>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</si>
  <si>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</si>
  <si>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</si>
  <si>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</si>
  <si>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</si>
  <si>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</si>
  <si>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</si>
  <si>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</si>
  <si>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</si>
  <si>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</si>
  <si>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</si>
  <si>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</si>
  <si>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</si>
  <si>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</si>
  <si>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</si>
  <si>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</si>
  <si>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</si>
  <si>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</si>
  <si>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</si>
  <si>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</si>
  <si>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</si>
  <si>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</si>
  <si>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</si>
  <si>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</si>
  <si>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</si>
  <si>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</si>
  <si>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</si>
  <si>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</si>
  <si>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</si>
  <si>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</si>
  <si>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</si>
  <si>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</si>
  <si>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</si>
  <si>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</si>
  <si>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</si>
  <si>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</si>
  <si>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</si>
  <si>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</si>
  <si>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</si>
  <si>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</si>
  <si>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</si>
  <si>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</si>
  <si>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</si>
  <si>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</si>
  <si>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</si>
  <si>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</si>
  <si>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</si>
  <si>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</si>
  <si>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</si>
  <si>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</si>
  <si>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</si>
  <si>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</si>
  <si>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</si>
  <si>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</si>
  <si>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</si>
  <si>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</si>
  <si>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</si>
  <si>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</si>
  <si>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</si>
  <si>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</si>
  <si>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</si>
  <si>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</si>
  <si>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</si>
  <si>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</si>
  <si>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</si>
  <si>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</si>
  <si>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</si>
  <si>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</si>
  <si>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</si>
  <si>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</si>
  <si>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</si>
  <si>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</si>
  <si>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</si>
  <si>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</si>
  <si>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</si>
  <si>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</si>
  <si>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</si>
  <si>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</si>
  <si>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</si>
  <si>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</si>
  <si>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</si>
  <si>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</si>
  <si>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</si>
  <si>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</si>
  <si>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</si>
  <si>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</si>
  <si>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</si>
  <si>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</si>
  <si>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</si>
  <si>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</si>
  <si>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</si>
  <si>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</si>
  <si>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</si>
  <si>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</si>
  <si>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</si>
  <si>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</si>
  <si>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</si>
  <si>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</si>
  <si>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</si>
  <si>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</si>
  <si>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</si>
  <si>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</si>
  <si>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</si>
  <si>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</si>
  <si>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</si>
  <si>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</si>
  <si>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</si>
  <si>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</si>
  <si>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</si>
  <si>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</si>
  <si>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</si>
  <si>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</si>
  <si>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</si>
  <si>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</si>
  <si>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</si>
  <si>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</si>
  <si>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</si>
  <si>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</si>
  <si>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</si>
  <si>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</si>
  <si>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</si>
  <si>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</si>
  <si>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</si>
  <si>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</si>
  <si>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</si>
  <si>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</si>
  <si>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</si>
  <si>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</si>
  <si>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</si>
  <si>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</si>
  <si>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</si>
  <si>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</si>
  <si>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</si>
  <si>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</si>
  <si>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</si>
  <si>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</si>
  <si>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</si>
  <si>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</si>
  <si>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</si>
  <si>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</si>
  <si>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</si>
  <si>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</si>
  <si>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</si>
  <si>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</si>
  <si>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</si>
  <si>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</si>
  <si>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</si>
  <si>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</si>
  <si>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</si>
  <si>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</si>
  <si>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</si>
  <si>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</si>
  <si>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</si>
  <si>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</si>
  <si>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</si>
  <si>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</si>
  <si>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</si>
  <si>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</si>
  <si>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</si>
  <si>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</si>
  <si>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</si>
  <si>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</si>
  <si>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</si>
  <si>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</si>
  <si>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</si>
  <si>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</si>
  <si>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</si>
  <si>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</si>
  <si>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</si>
  <si>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</si>
  <si>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</si>
  <si>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</si>
  <si>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</si>
  <si>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</si>
  <si>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</si>
  <si>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</si>
  <si>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</si>
  <si>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</si>
  <si>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</si>
  <si>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</si>
  <si>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</si>
  <si>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</si>
  <si>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</si>
  <si>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</si>
  <si>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</si>
  <si>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</si>
  <si>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</si>
  <si>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</si>
  <si>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</si>
  <si>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</si>
  <si>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</si>
  <si>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</si>
  <si>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</si>
  <si>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</si>
  <si>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</si>
  <si>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</si>
  <si>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</si>
  <si>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</si>
  <si>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</si>
  <si>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</si>
  <si>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</si>
  <si>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</si>
  <si>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</si>
  <si>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</si>
  <si>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</si>
  <si>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</si>
  <si>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</si>
  <si>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</si>
  <si>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</si>
  <si>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</si>
  <si>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</si>
  <si>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</si>
  <si>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</si>
  <si>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</si>
  <si>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</si>
  <si>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</si>
  <si>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</si>
  <si>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</si>
  <si>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</si>
  <si>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</si>
  <si>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</si>
  <si>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</si>
  <si>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</si>
  <si>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</si>
  <si>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</si>
  <si>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</si>
  <si>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</si>
  <si>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</si>
  <si>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</si>
  <si>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</si>
  <si>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</si>
  <si>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</si>
  <si>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</si>
  <si>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</si>
  <si>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</si>
  <si>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</si>
  <si>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</si>
  <si>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</si>
  <si>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</si>
  <si>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</si>
  <si>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</si>
  <si>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</si>
  <si>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</si>
  <si>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</si>
  <si>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</si>
  <si>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</si>
  <si>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</si>
  <si>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</si>
  <si>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</si>
  <si>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</si>
  <si>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</si>
  <si>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</si>
  <si>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</si>
  <si>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</si>
  <si>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</si>
  <si>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</si>
  <si>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</si>
  <si>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</si>
  <si>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</si>
  <si>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</si>
  <si>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</si>
  <si>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</si>
  <si>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</si>
  <si>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</si>
  <si>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</si>
  <si>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</si>
  <si>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</si>
  <si>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</si>
  <si>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</si>
  <si>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</si>
  <si>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</si>
  <si>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</si>
  <si>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</si>
  <si>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</si>
  <si>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</si>
  <si>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</si>
  <si>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</si>
  <si>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</si>
  <si>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</si>
  <si>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</si>
  <si>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</si>
  <si>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</si>
  <si>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</si>
  <si>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</si>
  <si>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</si>
  <si>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</si>
  <si>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</si>
  <si>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</si>
  <si>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</si>
  <si>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</si>
  <si>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</si>
  <si>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</si>
  <si>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</si>
  <si>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</si>
  <si>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</si>
  <si>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</si>
  <si>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</si>
  <si>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</si>
  <si>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</si>
  <si>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</si>
  <si>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</si>
  <si>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</si>
  <si>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</si>
  <si>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</si>
  <si>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</si>
  <si>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</si>
  <si>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</si>
  <si>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</si>
  <si>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</si>
  <si>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</si>
  <si>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</si>
  <si>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</si>
  <si>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</si>
  <si>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</si>
  <si>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</si>
  <si>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</si>
  <si>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</si>
  <si>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</si>
  <si>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</si>
  <si>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</si>
  <si>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</si>
  <si>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</si>
  <si>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</si>
  <si>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</si>
  <si>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</si>
  <si>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</si>
  <si>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</si>
  <si>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</si>
  <si>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</si>
  <si>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</si>
  <si>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</si>
  <si>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</si>
  <si>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</si>
  <si>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</si>
  <si>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</si>
  <si>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</si>
  <si>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</si>
  <si>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</si>
  <si>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</si>
  <si>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</si>
  <si>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</si>
  <si>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</si>
  <si>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</si>
  <si>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</si>
  <si>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</si>
  <si>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</si>
  <si>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</si>
  <si>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</si>
  <si>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</si>
  <si>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</si>
  <si>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</si>
  <si>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</si>
  <si>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</si>
  <si>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</si>
  <si>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</si>
  <si>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</si>
  <si>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</si>
  <si>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</si>
  <si>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</si>
  <si>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</si>
  <si>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</si>
  <si>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</si>
  <si>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</si>
  <si>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</si>
  <si>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</si>
  <si>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</si>
  <si>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</si>
  <si>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</si>
  <si>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</si>
  <si>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</si>
  <si>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</si>
  <si>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</si>
  <si>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</si>
  <si>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</si>
  <si>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</si>
  <si>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</si>
  <si>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</si>
  <si>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</si>
  <si>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</si>
  <si>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</si>
  <si>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</si>
  <si>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</si>
  <si>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</si>
  <si>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</si>
  <si>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</si>
  <si>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</si>
  <si>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</si>
  <si>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</si>
  <si>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</si>
  <si>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</si>
  <si>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</si>
  <si>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</si>
  <si>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</si>
  <si>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</si>
  <si>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</si>
  <si>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</si>
  <si>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</si>
  <si>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</si>
  <si>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</si>
  <si>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</si>
  <si>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</si>
  <si>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</si>
  <si>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</si>
  <si>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</si>
  <si>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</si>
  <si>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</si>
  <si>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</si>
  <si>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</si>
  <si>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</si>
  <si>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</si>
  <si>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</si>
  <si>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</si>
  <si>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</si>
  <si>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</si>
  <si>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</si>
  <si>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</si>
  <si>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</si>
  <si>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</si>
  <si>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</si>
  <si>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</si>
  <si>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</si>
  <si>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</si>
  <si>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</si>
  <si>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</si>
  <si>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</si>
  <si>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</si>
  <si>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</si>
  <si>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</si>
  <si>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</si>
  <si>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</si>
  <si>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</si>
  <si>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</si>
  <si>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</si>
  <si>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</si>
  <si>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</si>
  <si>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</si>
  <si>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</si>
  <si>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</si>
  <si>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</si>
  <si>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</si>
  <si>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</si>
  <si>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</si>
  <si>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</si>
  <si>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</si>
  <si>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</si>
  <si>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</si>
  <si>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</si>
  <si>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</si>
  <si>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</si>
  <si>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</si>
  <si>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</si>
  <si>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</si>
  <si>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</si>
  <si>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</si>
  <si>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</si>
  <si>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</si>
  <si>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</si>
  <si>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</si>
  <si>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</si>
  <si>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</si>
  <si>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</si>
  <si>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</si>
  <si>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</si>
  <si>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</si>
  <si>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</si>
  <si>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</si>
  <si>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</si>
  <si>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</si>
  <si>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</si>
  <si>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</si>
  <si>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</si>
  <si>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</si>
  <si>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</si>
  <si>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</si>
  <si>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</si>
  <si>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</si>
  <si>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</si>
  <si>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</si>
  <si>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</si>
  <si>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</si>
  <si>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</si>
  <si>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</si>
  <si>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</si>
  <si>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</si>
  <si>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</si>
  <si>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</si>
  <si>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</si>
  <si>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</si>
  <si>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</si>
  <si>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</si>
  <si>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</si>
  <si>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</si>
  <si>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</si>
  <si>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</si>
  <si>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</si>
  <si>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</si>
  <si>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</si>
  <si>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</si>
  <si>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</si>
  <si>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</si>
  <si>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</si>
  <si>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</si>
  <si>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</si>
  <si>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</si>
  <si>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</si>
  <si>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</si>
  <si>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</si>
  <si>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</si>
  <si>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</si>
  <si>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</si>
  <si>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</si>
  <si>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</si>
  <si>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</si>
  <si>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</si>
  <si>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</si>
  <si>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</si>
  <si>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</si>
  <si>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</si>
  <si>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</si>
  <si>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</si>
  <si>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</si>
  <si>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</si>
  <si>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</si>
  <si>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</si>
  <si>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</si>
  <si>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</si>
  <si>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</si>
  <si>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</si>
  <si>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</si>
  <si>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</si>
  <si>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</si>
  <si>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</si>
  <si>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</si>
  <si>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</si>
  <si>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</si>
  <si>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</si>
  <si>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</si>
  <si>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</si>
  <si>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</si>
  <si>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</si>
  <si>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</si>
  <si>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</si>
  <si>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</si>
  <si>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</si>
  <si>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</si>
  <si>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</si>
  <si>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</si>
  <si>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</si>
  <si>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</si>
  <si>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</si>
  <si>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</si>
  <si>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</si>
  <si>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</si>
  <si>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</si>
  <si>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</si>
  <si>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</si>
  <si>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</si>
  <si>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</si>
  <si>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</si>
  <si>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</si>
  <si>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</si>
  <si>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</si>
  <si>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</si>
  <si>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</si>
  <si>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</si>
  <si>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</si>
  <si>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</si>
  <si>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</si>
  <si>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</si>
  <si>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</si>
  <si>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</si>
  <si>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</si>
  <si>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</si>
  <si>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</si>
  <si>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</si>
  <si>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</si>
  <si>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</si>
  <si>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</si>
  <si>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</si>
  <si>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</si>
  <si>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</si>
  <si>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</si>
  <si>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</si>
  <si>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</si>
  <si>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</si>
  <si>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</si>
  <si>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</si>
  <si>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</si>
  <si>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</si>
  <si>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</si>
  <si>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</si>
  <si>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</si>
  <si>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</si>
  <si>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</si>
  <si>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</si>
  <si>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</si>
  <si>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</si>
  <si>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</si>
  <si>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</si>
  <si>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</si>
  <si>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</si>
  <si>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</si>
  <si>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</si>
  <si>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</si>
  <si>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</si>
  <si>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</si>
  <si>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</si>
  <si>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</si>
  <si>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</si>
  <si>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</si>
  <si>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</si>
  <si>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</si>
  <si>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</si>
  <si>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</si>
  <si>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</si>
  <si>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</si>
  <si>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</si>
  <si>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</si>
  <si>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</si>
  <si>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</si>
  <si>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</si>
  <si>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</si>
  <si>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</si>
  <si>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</si>
  <si>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</si>
  <si>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</si>
  <si>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</si>
  <si>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</si>
  <si>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</si>
  <si>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</si>
  <si>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</si>
  <si>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</si>
  <si>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</si>
  <si>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</si>
  <si>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</si>
  <si>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</si>
  <si>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</si>
  <si>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</si>
  <si>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</si>
  <si>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</si>
  <si>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</si>
  <si>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</si>
  <si>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</si>
  <si>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</si>
  <si>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</si>
  <si>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</si>
  <si>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</si>
  <si>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</si>
  <si>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</si>
  <si>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</si>
  <si>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</si>
  <si>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</si>
  <si>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</si>
  <si>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</si>
  <si>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</si>
  <si>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</si>
  <si>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</si>
  <si>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</si>
  <si>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</si>
  <si>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</si>
  <si>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</si>
  <si>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</si>
  <si>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</si>
  <si>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</si>
  <si>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</si>
  <si>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</si>
  <si>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</si>
  <si>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</si>
  <si>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</si>
  <si>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</si>
  <si>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</si>
  <si>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</si>
  <si>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</si>
  <si>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</si>
  <si>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</si>
  <si>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</si>
  <si>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</si>
  <si>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</si>
  <si>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</si>
  <si>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</si>
  <si>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</si>
  <si>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</si>
  <si>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</si>
  <si>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</si>
  <si>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</si>
  <si>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</si>
  <si>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</si>
  <si>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</si>
  <si>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</si>
  <si>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</si>
  <si>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</si>
  <si>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</si>
  <si>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</si>
  <si>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</si>
  <si>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</si>
  <si>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</si>
  <si>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</si>
  <si>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</si>
  <si>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</si>
  <si>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</si>
  <si>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</si>
  <si>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</si>
  <si>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</si>
  <si>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</si>
  <si>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</si>
  <si>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</si>
  <si>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</si>
  <si>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</si>
  <si>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</si>
  <si>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</si>
  <si>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</si>
  <si>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</si>
  <si>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</si>
  <si>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</si>
  <si>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</si>
  <si>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</si>
  <si>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</si>
  <si>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</si>
  <si>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</si>
  <si>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</si>
  <si>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</si>
  <si>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</si>
  <si>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</si>
  <si>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</si>
  <si>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</si>
  <si>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</si>
  <si>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</si>
  <si>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</si>
  <si>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</si>
  <si>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</si>
  <si>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</si>
  <si>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Successful</t>
  </si>
  <si>
    <t>Failed</t>
  </si>
  <si>
    <t>mean number of backers</t>
  </si>
  <si>
    <t>median number of backers</t>
  </si>
  <si>
    <t>minimum number of backers</t>
  </si>
  <si>
    <t>maximum number of backers</t>
  </si>
  <si>
    <t>variance</t>
  </si>
  <si>
    <t>standard deviation</t>
  </si>
  <si>
    <t>number of campaigns</t>
  </si>
  <si>
    <t>how much data varies from the mean</t>
  </si>
  <si>
    <t>how far apart numbers are in the data set</t>
  </si>
  <si>
    <t>Count Successful</t>
  </si>
  <si>
    <t>Count Failed</t>
  </si>
  <si>
    <t>Count of Backers Per Campaign Min</t>
  </si>
  <si>
    <t>Count of Backers Per Campaign Max</t>
  </si>
  <si>
    <t>middle number</t>
  </si>
  <si>
    <t>average number</t>
  </si>
  <si>
    <t>Theatre has the most successful number of campaigns, followed by Music and Film &amp; Video</t>
  </si>
  <si>
    <t>Rock is the most successful sub-category under Music</t>
  </si>
  <si>
    <t>July is the highest performing month in terms of number of successful campaigns for all the years combined</t>
  </si>
  <si>
    <t>56.5% of the total campaigns were sucessful, 36.4% failed, 5.7% cancelled and 1.4% are still live</t>
  </si>
  <si>
    <t>Three conclusions from the data:</t>
  </si>
  <si>
    <t>Limitations:</t>
  </si>
  <si>
    <t>Success is only measured on whether the donation goal was met or exceeded. Not factoring in the number of doners, or the avg doner amount</t>
  </si>
  <si>
    <t>Not factoring other measures such as donations received and average donation, duration of campaign</t>
  </si>
  <si>
    <t>The campaign duration time varies by project, maybe useful adding another metric to calculate, avg donation per day/wee/month per doner?</t>
  </si>
  <si>
    <t>Is the sample representative of the population? 76.3% of the campaigns in the sample are from the US. The remainder is spread out over the other countries</t>
  </si>
  <si>
    <t>What are some other possible tables and/or graphs that we could create, and what additional value would they provide?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</si>
</sst>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7" formatCode="_-* #,##0_-;\-* #,##0_-;_-* &quot;-&quot;??_-;_-@_-"/>
    <numFmt numFmtId="168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4" applyFont="1"/>
    <xf numFmtId="0" fontId="0" fillId="0" borderId="0" xfId="0" applyNumberForma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67" fontId="0" fillId="0" borderId="0" xfId="42" applyNumberFormat="1" applyFont="1"/>
    <xf numFmtId="43" fontId="0" fillId="0" borderId="0" xfId="0" applyNumberFormat="1"/>
    <xf numFmtId="168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98A-A075-66A3A97C4C5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0-498A-A075-66A3A97C4C5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0-498A-A075-66A3A97C4C5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0-498A-A075-66A3A97C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174607"/>
        <c:axId val="1701173167"/>
      </c:barChart>
      <c:catAx>
        <c:axId val="17011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73167"/>
        <c:crosses val="autoZero"/>
        <c:auto val="1"/>
        <c:lblAlgn val="ctr"/>
        <c:lblOffset val="100"/>
        <c:noMultiLvlLbl val="0"/>
      </c:catAx>
      <c:valAx>
        <c:axId val="17011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D18-9AE2-279C82C8B62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A-4D18-9AE2-279C82C8B62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A-4D18-9AE2-279C82C8B62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A-4D18-9AE2-279C82C8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174607"/>
        <c:axId val="1701173167"/>
      </c:barChart>
      <c:catAx>
        <c:axId val="17011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73167"/>
        <c:crosses val="autoZero"/>
        <c:auto val="1"/>
        <c:lblAlgn val="ctr"/>
        <c:lblOffset val="100"/>
        <c:noMultiLvlLbl val="0"/>
      </c:catAx>
      <c:valAx>
        <c:axId val="17011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3-459E-A8EB-E6C3F74242F6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3-459E-A8EB-E6C3F74242F6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13-459E-A8EB-E6C3F742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26799"/>
        <c:axId val="1814133039"/>
      </c:lineChart>
      <c:catAx>
        <c:axId val="18141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3039"/>
        <c:crosses val="autoZero"/>
        <c:auto val="1"/>
        <c:lblAlgn val="ctr"/>
        <c:lblOffset val="100"/>
        <c:noMultiLvlLbl val="0"/>
      </c:catAx>
      <c:valAx>
        <c:axId val="18141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1-491F-BFC7-959D8BEB1E7D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1-491F-BFC7-959D8BEB1E7D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1-491F-BFC7-959D8BEB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136879"/>
        <c:axId val="18141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81-491F-BFC7-959D8BEB1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1-491F-BFC7-959D8BEB1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81-491F-BFC7-959D8BEB1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81-491F-BFC7-959D8BEB1E7D}"/>
                  </c:ext>
                </c:extLst>
              </c15:ser>
            </c15:filteredLineSeries>
          </c:ext>
        </c:extLst>
      </c:lineChart>
      <c:catAx>
        <c:axId val="18141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7839"/>
        <c:crosses val="autoZero"/>
        <c:auto val="1"/>
        <c:lblAlgn val="ctr"/>
        <c:lblOffset val="100"/>
        <c:noMultiLvlLbl val="0"/>
      </c:catAx>
      <c:valAx>
        <c:axId val="18141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Backers</a:t>
            </a:r>
            <a:r>
              <a:rPr lang="en-AU" baseline="0"/>
              <a:t> Per Campaign Range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'Bonus Statistical Analysis'!$I$11</c:f>
              <c:strCache>
                <c:ptCount val="1"/>
                <c:pt idx="0">
                  <c:v>Count 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'Bonus Statistical Analysis'!$G$12:$H$22</c:f>
              <c:multiLvlStrCache>
                <c:ptCount val="11"/>
                <c:lvl>
                  <c:pt idx="0">
                    <c:v>499</c:v>
                  </c:pt>
                  <c:pt idx="1">
                    <c:v>999</c:v>
                  </c:pt>
                  <c:pt idx="2">
                    <c:v>1499</c:v>
                  </c:pt>
                  <c:pt idx="3">
                    <c:v>1999</c:v>
                  </c:pt>
                  <c:pt idx="4">
                    <c:v>2499</c:v>
                  </c:pt>
                  <c:pt idx="5">
                    <c:v>2999</c:v>
                  </c:pt>
                  <c:pt idx="6">
                    <c:v>3499</c:v>
                  </c:pt>
                  <c:pt idx="7">
                    <c:v>3999</c:v>
                  </c:pt>
                  <c:pt idx="8">
                    <c:v>4499</c:v>
                  </c:pt>
                  <c:pt idx="9">
                    <c:v>4999</c:v>
                  </c:pt>
                  <c:pt idx="10">
                    <c:v>5499</c:v>
                  </c:pt>
                </c:lvl>
                <c:lvl>
                  <c:pt idx="0">
                    <c:v>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  <c:pt idx="7">
                    <c:v>3500</c:v>
                  </c:pt>
                  <c:pt idx="8">
                    <c:v>4000</c:v>
                  </c:pt>
                  <c:pt idx="9">
                    <c:v>4500</c:v>
                  </c:pt>
                  <c:pt idx="10">
                    <c:v>5000</c:v>
                  </c:pt>
                </c:lvl>
              </c:multiLvlStrCache>
            </c:multiLvlStrRef>
          </c:cat>
          <c:val>
            <c:numRef>
              <c:f>'Bonus Statistical Analysis'!$I$12:$I$22</c:f>
              <c:numCache>
                <c:formatCode>General</c:formatCode>
                <c:ptCount val="11"/>
                <c:pt idx="0">
                  <c:v>389</c:v>
                </c:pt>
                <c:pt idx="1">
                  <c:v>19</c:v>
                </c:pt>
                <c:pt idx="2">
                  <c:v>27</c:v>
                </c:pt>
                <c:pt idx="3">
                  <c:v>36</c:v>
                </c:pt>
                <c:pt idx="4">
                  <c:v>36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0-4589-8E98-A50C405CD659}"/>
            </c:ext>
          </c:extLst>
        </c:ser>
        <c:ser>
          <c:idx val="0"/>
          <c:order val="1"/>
          <c:tx>
            <c:strRef>
              <c:f>'Bonus Statistical Analysis'!$J$11</c:f>
              <c:strCache>
                <c:ptCount val="1"/>
                <c:pt idx="0">
                  <c:v>Count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'Bonus Statistical Analysis'!$J$12:$J$22</c:f>
              <c:numCache>
                <c:formatCode>General</c:formatCode>
                <c:ptCount val="11"/>
                <c:pt idx="0">
                  <c:v>241</c:v>
                </c:pt>
                <c:pt idx="1">
                  <c:v>49</c:v>
                </c:pt>
                <c:pt idx="2">
                  <c:v>25</c:v>
                </c:pt>
                <c:pt idx="3">
                  <c:v>16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0-4589-8E98-A50C405C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19183"/>
        <c:axId val="1778424575"/>
      </c:barChart>
      <c:catAx>
        <c:axId val="18209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24575"/>
        <c:crosses val="autoZero"/>
        <c:auto val="1"/>
        <c:lblAlgn val="ctr"/>
        <c:lblOffset val="100"/>
        <c:noMultiLvlLbl val="0"/>
      </c:catAx>
      <c:valAx>
        <c:axId val="17784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1</xdr:row>
      <xdr:rowOff>100012</xdr:rowOff>
    </xdr:from>
    <xdr:to>
      <xdr:col>16</xdr:col>
      <xdr:colOff>123824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9A52E-2BC1-52B8-DC8E-EC0C5B82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1</xdr:row>
      <xdr:rowOff>100012</xdr:rowOff>
    </xdr:from>
    <xdr:to>
      <xdr:col>16</xdr:col>
      <xdr:colOff>123824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FAEB-2D5D-4BCA-9960-A7352B5CE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1</xdr:row>
      <xdr:rowOff>100011</xdr:rowOff>
    </xdr:from>
    <xdr:to>
      <xdr:col>13</xdr:col>
      <xdr:colOff>247649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85341-6D1B-9773-4642-464070A8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14</xdr:row>
      <xdr:rowOff>90487</xdr:rowOff>
    </xdr:from>
    <xdr:to>
      <xdr:col>7</xdr:col>
      <xdr:colOff>590550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F274C-F940-D9CE-03F8-04D190382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23</xdr:row>
      <xdr:rowOff>52387</xdr:rowOff>
    </xdr:from>
    <xdr:to>
      <xdr:col>12</xdr:col>
      <xdr:colOff>28575</xdr:colOff>
      <xdr:row>36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89D0B2-8317-D77F-1649-14E0BE48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071.899070486113" createdVersion="8" refreshedVersion="8" minRefreshableVersion="3" recordCount="1000" xr:uid="{087550C0-5B73-465F-82C8-5360D052A3A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071.912879629628" createdVersion="8" refreshedVersion="8" minRefreshableVersion="3" recordCount="1000" xr:uid="{6CCEC008-0CA5-4B3E-A99D-BCA99E1648C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D3E31-CD27-4217-9EF9-2100E2C2459A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5:F4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35E30-FF2C-499D-A454-41C52C0ADE4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A2959-87B0-4089-9CEF-5D862B6D288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643ED-C3AC-49BB-A51D-0B791829783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zoomScale="90" zoomScaleNormal="90" workbookViewId="0">
      <selection activeCell="N13" sqref="N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125" customWidth="1"/>
    <col min="10" max="11" width="11.125" bestFit="1" customWidth="1"/>
    <col min="14" max="14" width="28" bestFit="1" customWidth="1"/>
    <col min="15" max="15" width="15.25" customWidth="1"/>
    <col min="16" max="16" width="16" customWidth="1"/>
    <col min="17" max="17" width="14.875" bestFit="1" customWidth="1"/>
    <col min="18" max="18" width="16.375" bestFit="1" customWidth="1"/>
    <col min="19" max="19" width="18.125" customWidth="1"/>
    <col min="20" max="20" width="11.8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4">
        <f>E2/D2</f>
        <v>0</v>
      </c>
      <c r="P2" s="6">
        <f>IF(G2=0,0,E2/G2)</f>
        <v>0</v>
      </c>
      <c r="Q2" t="str">
        <f>LEFT(N2,FIND("/",N2,1)-1)</f>
        <v>food</v>
      </c>
      <c r="R2" t="str">
        <f>RIGHT(N2,LEN(N2)-FIND("/",N2,1))</f>
        <v>food trucks</v>
      </c>
      <c r="S2" s="9">
        <f>(((J2/60)/60)/24)+DATE(1970,1,1)</f>
        <v>42336.25</v>
      </c>
      <c r="T2" s="9">
        <f>(((K2/60)/60)/24)+DATE(1970,1,1)</f>
        <v>42353.25</v>
      </c>
      <c r="U2">
        <f>T2-S2</f>
        <v>17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4">
        <f t="shared" ref="O3:O66" si="0">E3/D3</f>
        <v>10.4</v>
      </c>
      <c r="P3" s="6">
        <f t="shared" ref="P3:P66" si="1">IF(G3=0,0,E3/G3)</f>
        <v>92.151898734177209</v>
      </c>
      <c r="Q3" t="str">
        <f t="shared" ref="Q3:Q66" si="2">LEFT(N3,FIND("/",N3,1)-1)</f>
        <v>music</v>
      </c>
      <c r="R3" t="str">
        <f t="shared" ref="R3:R66" si="3">RIGHT(N3,LEN(N3)-FIND("/",N3,1))</f>
        <v>rock</v>
      </c>
      <c r="S3" s="9">
        <f t="shared" ref="S3:S66" si="4">(((J3/60)/60)/24)+DATE(1970,1,1)</f>
        <v>41870.208333333336</v>
      </c>
      <c r="T3" s="9">
        <f t="shared" ref="T3:T66" si="5">(((K3/60)/60)/24)+DATE(1970,1,1)</f>
        <v>41872.208333333336</v>
      </c>
      <c r="U3">
        <f t="shared" ref="U3:U66" si="6">T3-S3</f>
        <v>2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  <c r="U4">
        <f t="shared" si="6"/>
        <v>2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  <c r="U5">
        <f t="shared" si="6"/>
        <v>40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  <c r="U6">
        <f t="shared" si="6"/>
        <v>4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  <c r="U7">
        <f t="shared" si="6"/>
        <v>11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  <c r="U8">
        <f t="shared" si="6"/>
        <v>1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  <c r="U9">
        <f t="shared" si="6"/>
        <v>2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  <c r="U10">
        <f t="shared" si="6"/>
        <v>2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  <c r="U11">
        <f t="shared" si="6"/>
        <v>49.041666666664241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  <c r="U12">
        <f t="shared" si="6"/>
        <v>48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  <c r="U13">
        <f t="shared" si="6"/>
        <v>6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  <c r="U14">
        <f t="shared" si="6"/>
        <v>8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  <c r="U15">
        <f t="shared" si="6"/>
        <v>12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  <c r="U16">
        <f t="shared" si="6"/>
        <v>26.958333333335759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  <c r="U17">
        <f t="shared" si="6"/>
        <v>4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  <c r="U18">
        <f t="shared" si="6"/>
        <v>22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  <c r="U19">
        <f t="shared" si="6"/>
        <v>1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  <c r="U20">
        <f t="shared" si="6"/>
        <v>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  <c r="U21">
        <f t="shared" si="6"/>
        <v>20.958333333328483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  <c r="U22">
        <f t="shared" si="6"/>
        <v>0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  <c r="U23">
        <f t="shared" si="6"/>
        <v>34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  <c r="U24">
        <f t="shared" si="6"/>
        <v>15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  <c r="U25">
        <f t="shared" si="6"/>
        <v>52.958333333328483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  <c r="U26">
        <f t="shared" si="6"/>
        <v>2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  <c r="U27">
        <f t="shared" si="6"/>
        <v>20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  <c r="U28">
        <f t="shared" si="6"/>
        <v>27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  <c r="U29">
        <f t="shared" si="6"/>
        <v>8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  <c r="U30">
        <f t="shared" si="6"/>
        <v>23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  <c r="U31">
        <f t="shared" si="6"/>
        <v>40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  <c r="U32">
        <f t="shared" si="6"/>
        <v>5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  <c r="U33">
        <f t="shared" si="6"/>
        <v>28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  <c r="U34">
        <f t="shared" si="6"/>
        <v>27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  <c r="U35">
        <f t="shared" si="6"/>
        <v>37.041666666664241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  <c r="U36">
        <f t="shared" si="6"/>
        <v>5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  <c r="U37">
        <f t="shared" si="6"/>
        <v>42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  <c r="U38">
        <f t="shared" si="6"/>
        <v>24.958333333335759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  <c r="U39">
        <f t="shared" si="6"/>
        <v>33.041666666671517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  <c r="U40">
        <f t="shared" si="6"/>
        <v>5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  <c r="U41">
        <f t="shared" si="6"/>
        <v>13.958333333335759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  <c r="U42">
        <f t="shared" si="6"/>
        <v>19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  <c r="U43">
        <f t="shared" si="6"/>
        <v>26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  <c r="U44">
        <f t="shared" si="6"/>
        <v>9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  <c r="U45">
        <f t="shared" si="6"/>
        <v>16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  <c r="U46">
        <f t="shared" si="6"/>
        <v>1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  <c r="U47">
        <f t="shared" si="6"/>
        <v>15.041666666671517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  <c r="U48">
        <f t="shared" si="6"/>
        <v>23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  <c r="U49">
        <f t="shared" si="6"/>
        <v>30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  <c r="U50">
        <f t="shared" si="6"/>
        <v>12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  <c r="U51">
        <f t="shared" si="6"/>
        <v>45.041666666671517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  <c r="U52">
        <f t="shared" si="6"/>
        <v>28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  <c r="U53">
        <f t="shared" si="6"/>
        <v>16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  <c r="U54">
        <f t="shared" si="6"/>
        <v>4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  <c r="U55">
        <f t="shared" si="6"/>
        <v>39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  <c r="U56">
        <f t="shared" si="6"/>
        <v>5.9583333333284827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  <c r="U57">
        <f t="shared" si="6"/>
        <v>5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  <c r="U58">
        <f t="shared" si="6"/>
        <v>7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  <c r="U59">
        <f t="shared" si="6"/>
        <v>12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  <c r="U60">
        <f t="shared" si="6"/>
        <v>13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  <c r="U61">
        <f t="shared" si="6"/>
        <v>15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  <c r="U62">
        <f t="shared" si="6"/>
        <v>3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  <c r="U63">
        <f t="shared" si="6"/>
        <v>39.958333333335759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  <c r="U64">
        <f t="shared" si="6"/>
        <v>1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  <c r="U65">
        <f t="shared" si="6"/>
        <v>6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  <c r="U66">
        <f t="shared" si="6"/>
        <v>15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4">
        <f t="shared" ref="O67:O130" si="7">E67/D67</f>
        <v>2.3614754098360655</v>
      </c>
      <c r="P67" s="6">
        <f t="shared" ref="P67:P130" si="8">IF(G67=0,0,E67/G67)</f>
        <v>61.038135593220339</v>
      </c>
      <c r="Q67" t="str">
        <f t="shared" ref="Q67:Q130" si="9">LEFT(N67,FIND("/",N67,1)-1)</f>
        <v>theater</v>
      </c>
      <c r="R67" t="str">
        <f t="shared" ref="R67:R130" si="10">RIGHT(N67,LEN(N67)-FIND("/",N67,1))</f>
        <v>plays</v>
      </c>
      <c r="S67" s="9">
        <f t="shared" ref="S67:S130" si="11">(((J67/60)/60)/24)+DATE(1970,1,1)</f>
        <v>40570.25</v>
      </c>
      <c r="T67" s="9">
        <f t="shared" ref="T67:T130" si="12">(((K67/60)/60)/24)+DATE(1970,1,1)</f>
        <v>40577.25</v>
      </c>
      <c r="U67">
        <f t="shared" ref="U67:U130" si="13">T67-S67</f>
        <v>7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4">
        <f t="shared" si="7"/>
        <v>0.45068965517241377</v>
      </c>
      <c r="P68" s="6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9">
        <f t="shared" si="11"/>
        <v>42102.208333333328</v>
      </c>
      <c r="T68" s="9">
        <f t="shared" si="12"/>
        <v>42107.208333333328</v>
      </c>
      <c r="U68">
        <f t="shared" si="13"/>
        <v>5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4">
        <f t="shared" si="7"/>
        <v>1.6238567493112948</v>
      </c>
      <c r="P69" s="6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9">
        <f t="shared" si="11"/>
        <v>40203.25</v>
      </c>
      <c r="T69" s="9">
        <f t="shared" si="12"/>
        <v>40208.25</v>
      </c>
      <c r="U69">
        <f t="shared" si="13"/>
        <v>5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4">
        <f t="shared" si="7"/>
        <v>2.5452631578947367</v>
      </c>
      <c r="P70" s="6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9">
        <f t="shared" si="11"/>
        <v>42943.208333333328</v>
      </c>
      <c r="T70" s="9">
        <f t="shared" si="12"/>
        <v>42990.208333333328</v>
      </c>
      <c r="U70">
        <f t="shared" si="13"/>
        <v>47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4">
        <f t="shared" si="7"/>
        <v>0.24063291139240506</v>
      </c>
      <c r="P71" s="6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9">
        <f t="shared" si="11"/>
        <v>40531.25</v>
      </c>
      <c r="T71" s="9">
        <f t="shared" si="12"/>
        <v>40565.25</v>
      </c>
      <c r="U71">
        <f t="shared" si="13"/>
        <v>34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4">
        <f t="shared" si="7"/>
        <v>1.2374140625000001</v>
      </c>
      <c r="P72" s="6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9">
        <f t="shared" si="11"/>
        <v>40484.208333333336</v>
      </c>
      <c r="T72" s="9">
        <f t="shared" si="12"/>
        <v>40533.25</v>
      </c>
      <c r="U72">
        <f t="shared" si="13"/>
        <v>49.041666666664241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4">
        <f t="shared" si="7"/>
        <v>1.0806666666666667</v>
      </c>
      <c r="P73" s="6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9">
        <f t="shared" si="11"/>
        <v>43799.25</v>
      </c>
      <c r="T73" s="9">
        <f t="shared" si="12"/>
        <v>43803.25</v>
      </c>
      <c r="U73">
        <f t="shared" si="13"/>
        <v>4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4">
        <f t="shared" si="7"/>
        <v>6.7033333333333331</v>
      </c>
      <c r="P74" s="6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9">
        <f t="shared" si="11"/>
        <v>42186.208333333328</v>
      </c>
      <c r="T74" s="9">
        <f t="shared" si="12"/>
        <v>42222.208333333328</v>
      </c>
      <c r="U74">
        <f t="shared" si="13"/>
        <v>36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4">
        <f t="shared" si="7"/>
        <v>6.609285714285714</v>
      </c>
      <c r="P75" s="6">
        <f t="shared" si="8"/>
        <v>105.14772727272727</v>
      </c>
      <c r="Q75" t="str">
        <f t="shared" si="9"/>
        <v>music</v>
      </c>
      <c r="R75" t="str">
        <f t="shared" si="10"/>
        <v>jazz</v>
      </c>
      <c r="S75" s="9">
        <f t="shared" si="11"/>
        <v>42701.25</v>
      </c>
      <c r="T75" s="9">
        <f t="shared" si="12"/>
        <v>42704.25</v>
      </c>
      <c r="U75">
        <f t="shared" si="13"/>
        <v>3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4">
        <f t="shared" si="7"/>
        <v>1.2246153846153847</v>
      </c>
      <c r="P76" s="6">
        <f t="shared" si="8"/>
        <v>56.188235294117646</v>
      </c>
      <c r="Q76" t="str">
        <f t="shared" si="9"/>
        <v>music</v>
      </c>
      <c r="R76" t="str">
        <f t="shared" si="10"/>
        <v>metal</v>
      </c>
      <c r="S76" s="9">
        <f t="shared" si="11"/>
        <v>42456.208333333328</v>
      </c>
      <c r="T76" s="9">
        <f t="shared" si="12"/>
        <v>42457.208333333328</v>
      </c>
      <c r="U76">
        <f t="shared" si="13"/>
        <v>1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4">
        <f t="shared" si="7"/>
        <v>1.5057731958762886</v>
      </c>
      <c r="P77" s="6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9">
        <f t="shared" si="11"/>
        <v>43296.208333333328</v>
      </c>
      <c r="T77" s="9">
        <f t="shared" si="12"/>
        <v>43304.208333333328</v>
      </c>
      <c r="U77">
        <f t="shared" si="13"/>
        <v>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4">
        <f t="shared" si="7"/>
        <v>0.78106590724165992</v>
      </c>
      <c r="P78" s="6">
        <f t="shared" si="8"/>
        <v>57.00296912114014</v>
      </c>
      <c r="Q78" t="str">
        <f t="shared" si="9"/>
        <v>theater</v>
      </c>
      <c r="R78" t="str">
        <f t="shared" si="10"/>
        <v>plays</v>
      </c>
      <c r="S78" s="9">
        <f t="shared" si="11"/>
        <v>42027.25</v>
      </c>
      <c r="T78" s="9">
        <f t="shared" si="12"/>
        <v>42076.208333333328</v>
      </c>
      <c r="U78">
        <f t="shared" si="13"/>
        <v>48.958333333328483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4">
        <f t="shared" si="7"/>
        <v>0.46947368421052632</v>
      </c>
      <c r="P79" s="6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9">
        <f t="shared" si="11"/>
        <v>40448.208333333336</v>
      </c>
      <c r="T79" s="9">
        <f t="shared" si="12"/>
        <v>40462.208333333336</v>
      </c>
      <c r="U79">
        <f t="shared" si="13"/>
        <v>14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4">
        <f t="shared" si="7"/>
        <v>3.008</v>
      </c>
      <c r="P80" s="6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9">
        <f t="shared" si="11"/>
        <v>43206.208333333328</v>
      </c>
      <c r="T80" s="9">
        <f t="shared" si="12"/>
        <v>43207.208333333328</v>
      </c>
      <c r="U80">
        <f t="shared" si="13"/>
        <v>1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4">
        <f t="shared" si="7"/>
        <v>0.6959861591695502</v>
      </c>
      <c r="P81" s="6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9">
        <f t="shared" si="11"/>
        <v>43267.208333333328</v>
      </c>
      <c r="T81" s="9">
        <f t="shared" si="12"/>
        <v>43272.208333333328</v>
      </c>
      <c r="U81">
        <f t="shared" si="13"/>
        <v>5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4">
        <f t="shared" si="7"/>
        <v>6.374545454545455</v>
      </c>
      <c r="P82" s="6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9">
        <f t="shared" si="11"/>
        <v>42976.208333333328</v>
      </c>
      <c r="T82" s="9">
        <f t="shared" si="12"/>
        <v>43006.208333333328</v>
      </c>
      <c r="U82">
        <f t="shared" si="13"/>
        <v>30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4">
        <f t="shared" si="7"/>
        <v>2.253392857142857</v>
      </c>
      <c r="P83" s="6">
        <f t="shared" si="8"/>
        <v>92.109489051094897</v>
      </c>
      <c r="Q83" t="str">
        <f t="shared" si="9"/>
        <v>music</v>
      </c>
      <c r="R83" t="str">
        <f t="shared" si="10"/>
        <v>rock</v>
      </c>
      <c r="S83" s="9">
        <f t="shared" si="11"/>
        <v>43062.25</v>
      </c>
      <c r="T83" s="9">
        <f t="shared" si="12"/>
        <v>43087.25</v>
      </c>
      <c r="U83">
        <f t="shared" si="13"/>
        <v>25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4">
        <f t="shared" si="7"/>
        <v>14.973000000000001</v>
      </c>
      <c r="P84" s="6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9">
        <f t="shared" si="11"/>
        <v>43482.25</v>
      </c>
      <c r="T84" s="9">
        <f t="shared" si="12"/>
        <v>43489.25</v>
      </c>
      <c r="U84">
        <f t="shared" si="13"/>
        <v>7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4">
        <f t="shared" si="7"/>
        <v>0.37590225563909774</v>
      </c>
      <c r="P85" s="6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9">
        <f t="shared" si="11"/>
        <v>42579.208333333328</v>
      </c>
      <c r="T85" s="9">
        <f t="shared" si="12"/>
        <v>42601.208333333328</v>
      </c>
      <c r="U85">
        <f t="shared" si="13"/>
        <v>22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4">
        <f t="shared" si="7"/>
        <v>1.3236942675159236</v>
      </c>
      <c r="P86" s="6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9">
        <f t="shared" si="11"/>
        <v>41118.208333333336</v>
      </c>
      <c r="T86" s="9">
        <f t="shared" si="12"/>
        <v>41128.208333333336</v>
      </c>
      <c r="U86">
        <f t="shared" si="13"/>
        <v>10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4">
        <f t="shared" si="7"/>
        <v>1.3122448979591836</v>
      </c>
      <c r="P87" s="6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9">
        <f t="shared" si="11"/>
        <v>40797.208333333336</v>
      </c>
      <c r="T87" s="9">
        <f t="shared" si="12"/>
        <v>40805.208333333336</v>
      </c>
      <c r="U87">
        <f t="shared" si="13"/>
        <v>8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4">
        <f t="shared" si="7"/>
        <v>1.6763513513513513</v>
      </c>
      <c r="P88" s="6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9">
        <f t="shared" si="11"/>
        <v>42128.208333333328</v>
      </c>
      <c r="T88" s="9">
        <f t="shared" si="12"/>
        <v>42141.208333333328</v>
      </c>
      <c r="U88">
        <f t="shared" si="13"/>
        <v>13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4">
        <f t="shared" si="7"/>
        <v>0.6198488664987406</v>
      </c>
      <c r="P89" s="6">
        <f t="shared" si="8"/>
        <v>83.022941970310384</v>
      </c>
      <c r="Q89" t="str">
        <f t="shared" si="9"/>
        <v>music</v>
      </c>
      <c r="R89" t="str">
        <f t="shared" si="10"/>
        <v>rock</v>
      </c>
      <c r="S89" s="9">
        <f t="shared" si="11"/>
        <v>40610.25</v>
      </c>
      <c r="T89" s="9">
        <f t="shared" si="12"/>
        <v>40621.208333333336</v>
      </c>
      <c r="U89">
        <f t="shared" si="13"/>
        <v>10.958333333335759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4">
        <f t="shared" si="7"/>
        <v>2.6074999999999999</v>
      </c>
      <c r="P90" s="6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9">
        <f t="shared" si="11"/>
        <v>42110.208333333328</v>
      </c>
      <c r="T90" s="9">
        <f t="shared" si="12"/>
        <v>42132.208333333328</v>
      </c>
      <c r="U90">
        <f t="shared" si="13"/>
        <v>22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4">
        <f t="shared" si="7"/>
        <v>2.5258823529411765</v>
      </c>
      <c r="P91" s="6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9">
        <f t="shared" si="11"/>
        <v>40283.208333333336</v>
      </c>
      <c r="T91" s="9">
        <f t="shared" si="12"/>
        <v>40285.208333333336</v>
      </c>
      <c r="U91">
        <f t="shared" si="13"/>
        <v>2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4">
        <f t="shared" si="7"/>
        <v>0.7861538461538462</v>
      </c>
      <c r="P92" s="6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9">
        <f t="shared" si="11"/>
        <v>42425.25</v>
      </c>
      <c r="T92" s="9">
        <f t="shared" si="12"/>
        <v>42425.25</v>
      </c>
      <c r="U92">
        <f t="shared" si="13"/>
        <v>0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4">
        <f t="shared" si="7"/>
        <v>0.48404406999351912</v>
      </c>
      <c r="P93" s="6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9">
        <f t="shared" si="11"/>
        <v>42588.208333333328</v>
      </c>
      <c r="T93" s="9">
        <f t="shared" si="12"/>
        <v>42616.208333333328</v>
      </c>
      <c r="U93">
        <f t="shared" si="13"/>
        <v>28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4">
        <f t="shared" si="7"/>
        <v>2.5887500000000001</v>
      </c>
      <c r="P94" s="6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9">
        <f t="shared" si="11"/>
        <v>40352.208333333336</v>
      </c>
      <c r="T94" s="9">
        <f t="shared" si="12"/>
        <v>40353.208333333336</v>
      </c>
      <c r="U94">
        <f t="shared" si="13"/>
        <v>1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4">
        <f t="shared" si="7"/>
        <v>0.60548713235294116</v>
      </c>
      <c r="P95" s="6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9">
        <f t="shared" si="11"/>
        <v>41202.208333333336</v>
      </c>
      <c r="T95" s="9">
        <f t="shared" si="12"/>
        <v>41206.208333333336</v>
      </c>
      <c r="U95">
        <f t="shared" si="13"/>
        <v>4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4">
        <f t="shared" si="7"/>
        <v>3.036896551724138</v>
      </c>
      <c r="P96" s="6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9">
        <f t="shared" si="11"/>
        <v>43562.208333333328</v>
      </c>
      <c r="T96" s="9">
        <f t="shared" si="12"/>
        <v>43573.208333333328</v>
      </c>
      <c r="U96">
        <f t="shared" si="13"/>
        <v>11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4">
        <f t="shared" si="7"/>
        <v>1.1299999999999999</v>
      </c>
      <c r="P97" s="6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9">
        <f t="shared" si="11"/>
        <v>43752.208333333328</v>
      </c>
      <c r="T97" s="9">
        <f t="shared" si="12"/>
        <v>43759.208333333328</v>
      </c>
      <c r="U97">
        <f t="shared" si="13"/>
        <v>7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4">
        <f t="shared" si="7"/>
        <v>2.1737876614060259</v>
      </c>
      <c r="P98" s="6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9">
        <f t="shared" si="11"/>
        <v>40612.25</v>
      </c>
      <c r="T98" s="9">
        <f t="shared" si="12"/>
        <v>40625.208333333336</v>
      </c>
      <c r="U98">
        <f t="shared" si="13"/>
        <v>12.958333333335759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4">
        <f t="shared" si="7"/>
        <v>9.2669230769230762</v>
      </c>
      <c r="P99" s="6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9">
        <f t="shared" si="11"/>
        <v>42180.208333333328</v>
      </c>
      <c r="T99" s="9">
        <f t="shared" si="12"/>
        <v>42234.208333333328</v>
      </c>
      <c r="U99">
        <f t="shared" si="13"/>
        <v>54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4">
        <f t="shared" si="7"/>
        <v>0.33692229038854804</v>
      </c>
      <c r="P100" s="6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9">
        <f t="shared" si="11"/>
        <v>42212.208333333328</v>
      </c>
      <c r="T100" s="9">
        <f t="shared" si="12"/>
        <v>42216.208333333328</v>
      </c>
      <c r="U100">
        <f t="shared" si="13"/>
        <v>4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4">
        <f t="shared" si="7"/>
        <v>1.9672368421052631</v>
      </c>
      <c r="P101" s="6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9">
        <f t="shared" si="11"/>
        <v>41968.25</v>
      </c>
      <c r="T101" s="9">
        <f t="shared" si="12"/>
        <v>41997.25</v>
      </c>
      <c r="U101">
        <f t="shared" si="13"/>
        <v>29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4">
        <f t="shared" si="7"/>
        <v>0.01</v>
      </c>
      <c r="P102" s="6">
        <f t="shared" si="8"/>
        <v>1</v>
      </c>
      <c r="Q102" t="str">
        <f t="shared" si="9"/>
        <v>theater</v>
      </c>
      <c r="R102" t="str">
        <f t="shared" si="10"/>
        <v>plays</v>
      </c>
      <c r="S102" s="9">
        <f t="shared" si="11"/>
        <v>40835.208333333336</v>
      </c>
      <c r="T102" s="9">
        <f t="shared" si="12"/>
        <v>40853.208333333336</v>
      </c>
      <c r="U102">
        <f t="shared" si="13"/>
        <v>18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4">
        <f t="shared" si="7"/>
        <v>10.214444444444444</v>
      </c>
      <c r="P103" s="6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9">
        <f t="shared" si="11"/>
        <v>42056.25</v>
      </c>
      <c r="T103" s="9">
        <f t="shared" si="12"/>
        <v>42063.25</v>
      </c>
      <c r="U103">
        <f t="shared" si="13"/>
        <v>7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4">
        <f t="shared" si="7"/>
        <v>2.8167567567567566</v>
      </c>
      <c r="P104" s="6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9">
        <f t="shared" si="11"/>
        <v>43234.208333333328</v>
      </c>
      <c r="T104" s="9">
        <f t="shared" si="12"/>
        <v>43241.208333333328</v>
      </c>
      <c r="U104">
        <f t="shared" si="13"/>
        <v>7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4">
        <f t="shared" si="7"/>
        <v>0.24610000000000001</v>
      </c>
      <c r="P105" s="6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9">
        <f t="shared" si="11"/>
        <v>40475.208333333336</v>
      </c>
      <c r="T105" s="9">
        <f t="shared" si="12"/>
        <v>40484.208333333336</v>
      </c>
      <c r="U105">
        <f t="shared" si="13"/>
        <v>9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4">
        <f t="shared" si="7"/>
        <v>1.4314010067114094</v>
      </c>
      <c r="P106" s="6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9">
        <f t="shared" si="11"/>
        <v>42878.208333333328</v>
      </c>
      <c r="T106" s="9">
        <f t="shared" si="12"/>
        <v>42879.208333333328</v>
      </c>
      <c r="U106">
        <f t="shared" si="13"/>
        <v>1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4">
        <f t="shared" si="7"/>
        <v>1.4454411764705883</v>
      </c>
      <c r="P107" s="6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9">
        <f t="shared" si="11"/>
        <v>41366.208333333336</v>
      </c>
      <c r="T107" s="9">
        <f t="shared" si="12"/>
        <v>41384.208333333336</v>
      </c>
      <c r="U107">
        <f t="shared" si="13"/>
        <v>18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4">
        <f t="shared" si="7"/>
        <v>3.5912820512820511</v>
      </c>
      <c r="P108" s="6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9">
        <f t="shared" si="11"/>
        <v>43716.208333333328</v>
      </c>
      <c r="T108" s="9">
        <f t="shared" si="12"/>
        <v>43721.208333333328</v>
      </c>
      <c r="U108">
        <f t="shared" si="13"/>
        <v>5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4">
        <f t="shared" si="7"/>
        <v>1.8648571428571428</v>
      </c>
      <c r="P109" s="6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9">
        <f t="shared" si="11"/>
        <v>43213.208333333328</v>
      </c>
      <c r="T109" s="9">
        <f t="shared" si="12"/>
        <v>43230.208333333328</v>
      </c>
      <c r="U109">
        <f t="shared" si="13"/>
        <v>17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4">
        <f t="shared" si="7"/>
        <v>5.9526666666666666</v>
      </c>
      <c r="P110" s="6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9">
        <f t="shared" si="11"/>
        <v>41005.208333333336</v>
      </c>
      <c r="T110" s="9">
        <f t="shared" si="12"/>
        <v>41042.208333333336</v>
      </c>
      <c r="U110">
        <f t="shared" si="13"/>
        <v>37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4">
        <f t="shared" si="7"/>
        <v>0.5921153846153846</v>
      </c>
      <c r="P111" s="6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9">
        <f t="shared" si="11"/>
        <v>41651.25</v>
      </c>
      <c r="T111" s="9">
        <f t="shared" si="12"/>
        <v>41653.25</v>
      </c>
      <c r="U111">
        <f t="shared" si="13"/>
        <v>2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4">
        <f t="shared" si="7"/>
        <v>0.14962780898876404</v>
      </c>
      <c r="P112" s="6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9">
        <f t="shared" si="11"/>
        <v>43354.208333333328</v>
      </c>
      <c r="T112" s="9">
        <f t="shared" si="12"/>
        <v>43373.208333333328</v>
      </c>
      <c r="U112">
        <f t="shared" si="13"/>
        <v>19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4">
        <f t="shared" si="7"/>
        <v>1.1995602605863191</v>
      </c>
      <c r="P113" s="6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9">
        <f t="shared" si="11"/>
        <v>41174.208333333336</v>
      </c>
      <c r="T113" s="9">
        <f t="shared" si="12"/>
        <v>41180.208333333336</v>
      </c>
      <c r="U113">
        <f t="shared" si="13"/>
        <v>6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4">
        <f t="shared" si="7"/>
        <v>2.6882978723404256</v>
      </c>
      <c r="P114" s="6">
        <f t="shared" si="8"/>
        <v>35</v>
      </c>
      <c r="Q114" t="str">
        <f t="shared" si="9"/>
        <v>technology</v>
      </c>
      <c r="R114" t="str">
        <f t="shared" si="10"/>
        <v>web</v>
      </c>
      <c r="S114" s="9">
        <f t="shared" si="11"/>
        <v>41875.208333333336</v>
      </c>
      <c r="T114" s="9">
        <f t="shared" si="12"/>
        <v>41890.208333333336</v>
      </c>
      <c r="U114">
        <f t="shared" si="13"/>
        <v>15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4">
        <f t="shared" si="7"/>
        <v>3.7687878787878786</v>
      </c>
      <c r="P115" s="6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9">
        <f t="shared" si="11"/>
        <v>42990.208333333328</v>
      </c>
      <c r="T115" s="9">
        <f t="shared" si="12"/>
        <v>42997.208333333328</v>
      </c>
      <c r="U115">
        <f t="shared" si="13"/>
        <v>7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4">
        <f t="shared" si="7"/>
        <v>7.2715789473684209</v>
      </c>
      <c r="P116" s="6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9">
        <f t="shared" si="11"/>
        <v>43564.208333333328</v>
      </c>
      <c r="T116" s="9">
        <f t="shared" si="12"/>
        <v>43565.208333333328</v>
      </c>
      <c r="U116">
        <f t="shared" si="13"/>
        <v>1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4">
        <f t="shared" si="7"/>
        <v>0.87211757648470301</v>
      </c>
      <c r="P117" s="6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9">
        <f t="shared" si="11"/>
        <v>43056.25</v>
      </c>
      <c r="T117" s="9">
        <f t="shared" si="12"/>
        <v>43091.25</v>
      </c>
      <c r="U117">
        <f t="shared" si="13"/>
        <v>35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4">
        <f t="shared" si="7"/>
        <v>0.88</v>
      </c>
      <c r="P118" s="6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9">
        <f t="shared" si="11"/>
        <v>42265.208333333328</v>
      </c>
      <c r="T118" s="9">
        <f t="shared" si="12"/>
        <v>42266.208333333328</v>
      </c>
      <c r="U118">
        <f t="shared" si="13"/>
        <v>1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4">
        <f t="shared" si="7"/>
        <v>1.7393877551020409</v>
      </c>
      <c r="P119" s="6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9">
        <f t="shared" si="11"/>
        <v>40808.208333333336</v>
      </c>
      <c r="T119" s="9">
        <f t="shared" si="12"/>
        <v>40814.208333333336</v>
      </c>
      <c r="U119">
        <f t="shared" si="13"/>
        <v>6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4">
        <f t="shared" si="7"/>
        <v>1.1761111111111111</v>
      </c>
      <c r="P120" s="6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9">
        <f t="shared" si="11"/>
        <v>41665.25</v>
      </c>
      <c r="T120" s="9">
        <f t="shared" si="12"/>
        <v>41671.25</v>
      </c>
      <c r="U120">
        <f t="shared" si="13"/>
        <v>6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4">
        <f t="shared" si="7"/>
        <v>2.1496</v>
      </c>
      <c r="P121" s="6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9">
        <f t="shared" si="11"/>
        <v>41806.208333333336</v>
      </c>
      <c r="T121" s="9">
        <f t="shared" si="12"/>
        <v>41823.208333333336</v>
      </c>
      <c r="U121">
        <f t="shared" si="13"/>
        <v>17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4">
        <f t="shared" si="7"/>
        <v>1.4949667110519307</v>
      </c>
      <c r="P122" s="6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9">
        <f t="shared" si="11"/>
        <v>42111.208333333328</v>
      </c>
      <c r="T122" s="9">
        <f t="shared" si="12"/>
        <v>42115.208333333328</v>
      </c>
      <c r="U122">
        <f t="shared" si="13"/>
        <v>4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4">
        <f t="shared" si="7"/>
        <v>2.1933995584988963</v>
      </c>
      <c r="P123" s="6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9">
        <f t="shared" si="11"/>
        <v>41917.208333333336</v>
      </c>
      <c r="T123" s="9">
        <f t="shared" si="12"/>
        <v>41930.208333333336</v>
      </c>
      <c r="U123">
        <f t="shared" si="13"/>
        <v>13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4">
        <f t="shared" si="7"/>
        <v>0.64367690058479532</v>
      </c>
      <c r="P124" s="6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9">
        <f t="shared" si="11"/>
        <v>41970.25</v>
      </c>
      <c r="T124" s="9">
        <f t="shared" si="12"/>
        <v>41997.25</v>
      </c>
      <c r="U124">
        <f t="shared" si="13"/>
        <v>27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4">
        <f t="shared" si="7"/>
        <v>0.18622397298818233</v>
      </c>
      <c r="P125" s="6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9">
        <f t="shared" si="11"/>
        <v>42332.25</v>
      </c>
      <c r="T125" s="9">
        <f t="shared" si="12"/>
        <v>42335.25</v>
      </c>
      <c r="U125">
        <f t="shared" si="13"/>
        <v>3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4">
        <f t="shared" si="7"/>
        <v>3.6776923076923076</v>
      </c>
      <c r="P126" s="6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9">
        <f t="shared" si="11"/>
        <v>43598.208333333328</v>
      </c>
      <c r="T126" s="9">
        <f t="shared" si="12"/>
        <v>43651.208333333328</v>
      </c>
      <c r="U126">
        <f t="shared" si="13"/>
        <v>53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4">
        <f t="shared" si="7"/>
        <v>1.5990566037735849</v>
      </c>
      <c r="P127" s="6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9">
        <f t="shared" si="11"/>
        <v>43362.208333333328</v>
      </c>
      <c r="T127" s="9">
        <f t="shared" si="12"/>
        <v>43366.208333333328</v>
      </c>
      <c r="U127">
        <f t="shared" si="13"/>
        <v>4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4">
        <f t="shared" si="7"/>
        <v>0.38633185349611543</v>
      </c>
      <c r="P128" s="6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9">
        <f t="shared" si="11"/>
        <v>42596.208333333328</v>
      </c>
      <c r="T128" s="9">
        <f t="shared" si="12"/>
        <v>42624.208333333328</v>
      </c>
      <c r="U128">
        <f t="shared" si="13"/>
        <v>28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4">
        <f t="shared" si="7"/>
        <v>0.51421511627906979</v>
      </c>
      <c r="P129" s="6">
        <f t="shared" si="8"/>
        <v>78.96875</v>
      </c>
      <c r="Q129" t="str">
        <f t="shared" si="9"/>
        <v>theater</v>
      </c>
      <c r="R129" t="str">
        <f t="shared" si="10"/>
        <v>plays</v>
      </c>
      <c r="S129" s="9">
        <f t="shared" si="11"/>
        <v>40310.208333333336</v>
      </c>
      <c r="T129" s="9">
        <f t="shared" si="12"/>
        <v>40313.208333333336</v>
      </c>
      <c r="U129">
        <f t="shared" si="13"/>
        <v>3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4">
        <f t="shared" si="7"/>
        <v>0.60334277620396604</v>
      </c>
      <c r="P130" s="6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9">
        <f t="shared" si="11"/>
        <v>40417.208333333336</v>
      </c>
      <c r="T130" s="9">
        <f t="shared" si="12"/>
        <v>40430.208333333336</v>
      </c>
      <c r="U130">
        <f t="shared" si="13"/>
        <v>13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4">
        <f t="shared" ref="O131:O194" si="14">E131/D131</f>
        <v>3.2026936026936029E-2</v>
      </c>
      <c r="P131" s="6">
        <f t="shared" ref="P131:P194" si="15">IF(G131=0,0,E131/G131)</f>
        <v>86.472727272727269</v>
      </c>
      <c r="Q131" t="str">
        <f t="shared" ref="Q131:Q194" si="16">LEFT(N131,FIND("/",N131,1)-1)</f>
        <v>food</v>
      </c>
      <c r="R131" t="str">
        <f t="shared" ref="R131:R194" si="17">RIGHT(N131,LEN(N131)-FIND("/",N131,1))</f>
        <v>food trucks</v>
      </c>
      <c r="S131" s="9">
        <f t="shared" ref="S131:S194" si="18">(((J131/60)/60)/24)+DATE(1970,1,1)</f>
        <v>42038.25</v>
      </c>
      <c r="T131" s="9">
        <f t="shared" ref="T131:T194" si="19">(((K131/60)/60)/24)+DATE(1970,1,1)</f>
        <v>42063.25</v>
      </c>
      <c r="U131">
        <f t="shared" ref="U131:U194" si="20">T131-S131</f>
        <v>25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4">
        <f t="shared" si="14"/>
        <v>1.5546875</v>
      </c>
      <c r="P132" s="6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9">
        <f t="shared" si="18"/>
        <v>40842.208333333336</v>
      </c>
      <c r="T132" s="9">
        <f t="shared" si="19"/>
        <v>40858.25</v>
      </c>
      <c r="U132">
        <f t="shared" si="20"/>
        <v>16.041666666664241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4">
        <f t="shared" si="14"/>
        <v>1.0085974499089254</v>
      </c>
      <c r="P133" s="6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9">
        <f t="shared" si="18"/>
        <v>41607.25</v>
      </c>
      <c r="T133" s="9">
        <f t="shared" si="19"/>
        <v>41620.25</v>
      </c>
      <c r="U133">
        <f t="shared" si="20"/>
        <v>13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4">
        <f t="shared" si="14"/>
        <v>1.1618181818181819</v>
      </c>
      <c r="P134" s="6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9">
        <f t="shared" si="18"/>
        <v>43112.25</v>
      </c>
      <c r="T134" s="9">
        <f t="shared" si="19"/>
        <v>43128.25</v>
      </c>
      <c r="U134">
        <f t="shared" si="20"/>
        <v>16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4">
        <f t="shared" si="14"/>
        <v>3.1077777777777778</v>
      </c>
      <c r="P135" s="6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9">
        <f t="shared" si="18"/>
        <v>40767.208333333336</v>
      </c>
      <c r="T135" s="9">
        <f t="shared" si="19"/>
        <v>40789.208333333336</v>
      </c>
      <c r="U135">
        <f t="shared" si="20"/>
        <v>22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4">
        <f t="shared" si="14"/>
        <v>0.89736683417085428</v>
      </c>
      <c r="P136" s="6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9">
        <f t="shared" si="18"/>
        <v>40713.208333333336</v>
      </c>
      <c r="T136" s="9">
        <f t="shared" si="19"/>
        <v>40762.208333333336</v>
      </c>
      <c r="U136">
        <f t="shared" si="20"/>
        <v>49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4">
        <f t="shared" si="14"/>
        <v>0.71272727272727276</v>
      </c>
      <c r="P137" s="6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9">
        <f t="shared" si="18"/>
        <v>41340.25</v>
      </c>
      <c r="T137" s="9">
        <f t="shared" si="19"/>
        <v>41345.208333333336</v>
      </c>
      <c r="U137">
        <f t="shared" si="20"/>
        <v>4.9583333333357587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4">
        <f t="shared" si="14"/>
        <v>3.2862318840579711E-2</v>
      </c>
      <c r="P138" s="6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9">
        <f t="shared" si="18"/>
        <v>41797.208333333336</v>
      </c>
      <c r="T138" s="9">
        <f t="shared" si="19"/>
        <v>41809.208333333336</v>
      </c>
      <c r="U138">
        <f t="shared" si="20"/>
        <v>12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4">
        <f t="shared" si="14"/>
        <v>2.617777777777778</v>
      </c>
      <c r="P139" s="6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9">
        <f t="shared" si="18"/>
        <v>40457.208333333336</v>
      </c>
      <c r="T139" s="9">
        <f t="shared" si="19"/>
        <v>40463.208333333336</v>
      </c>
      <c r="U139">
        <f t="shared" si="20"/>
        <v>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4">
        <f t="shared" si="14"/>
        <v>0.96</v>
      </c>
      <c r="P140" s="6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9">
        <f t="shared" si="18"/>
        <v>41180.208333333336</v>
      </c>
      <c r="T140" s="9">
        <f t="shared" si="19"/>
        <v>41186.208333333336</v>
      </c>
      <c r="U140">
        <f t="shared" si="20"/>
        <v>6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4">
        <f t="shared" si="14"/>
        <v>0.20896851248642778</v>
      </c>
      <c r="P141" s="6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9">
        <f t="shared" si="18"/>
        <v>42115.208333333328</v>
      </c>
      <c r="T141" s="9">
        <f t="shared" si="19"/>
        <v>42131.208333333328</v>
      </c>
      <c r="U141">
        <f t="shared" si="20"/>
        <v>16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4">
        <f t="shared" si="14"/>
        <v>2.2316363636363636</v>
      </c>
      <c r="P142" s="6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9">
        <f t="shared" si="18"/>
        <v>43156.25</v>
      </c>
      <c r="T142" s="9">
        <f t="shared" si="19"/>
        <v>43161.25</v>
      </c>
      <c r="U142">
        <f t="shared" si="20"/>
        <v>5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4">
        <f t="shared" si="14"/>
        <v>1.0159097978227061</v>
      </c>
      <c r="P143" s="6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9">
        <f t="shared" si="18"/>
        <v>42167.208333333328</v>
      </c>
      <c r="T143" s="9">
        <f t="shared" si="19"/>
        <v>42173.208333333328</v>
      </c>
      <c r="U143">
        <f t="shared" si="20"/>
        <v>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4">
        <f t="shared" si="14"/>
        <v>2.3003999999999998</v>
      </c>
      <c r="P144" s="6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9">
        <f t="shared" si="18"/>
        <v>41005.208333333336</v>
      </c>
      <c r="T144" s="9">
        <f t="shared" si="19"/>
        <v>41046.208333333336</v>
      </c>
      <c r="U144">
        <f t="shared" si="20"/>
        <v>41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4">
        <f t="shared" si="14"/>
        <v>1.355925925925926</v>
      </c>
      <c r="P145" s="6">
        <f t="shared" si="15"/>
        <v>104.6</v>
      </c>
      <c r="Q145" t="str">
        <f t="shared" si="16"/>
        <v>music</v>
      </c>
      <c r="R145" t="str">
        <f t="shared" si="17"/>
        <v>indie rock</v>
      </c>
      <c r="S145" s="9">
        <f t="shared" si="18"/>
        <v>40357.208333333336</v>
      </c>
      <c r="T145" s="9">
        <f t="shared" si="19"/>
        <v>40377.208333333336</v>
      </c>
      <c r="U145">
        <f t="shared" si="20"/>
        <v>20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4">
        <f t="shared" si="14"/>
        <v>1.2909999999999999</v>
      </c>
      <c r="P146" s="6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9">
        <f t="shared" si="18"/>
        <v>43633.208333333328</v>
      </c>
      <c r="T146" s="9">
        <f t="shared" si="19"/>
        <v>43641.208333333328</v>
      </c>
      <c r="U146">
        <f t="shared" si="20"/>
        <v>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4">
        <f t="shared" si="14"/>
        <v>2.3651200000000001</v>
      </c>
      <c r="P147" s="6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9">
        <f t="shared" si="18"/>
        <v>41889.208333333336</v>
      </c>
      <c r="T147" s="9">
        <f t="shared" si="19"/>
        <v>41894.208333333336</v>
      </c>
      <c r="U147">
        <f t="shared" si="20"/>
        <v>5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4">
        <f t="shared" si="14"/>
        <v>0.17249999999999999</v>
      </c>
      <c r="P148" s="6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9">
        <f t="shared" si="18"/>
        <v>40855.25</v>
      </c>
      <c r="T148" s="9">
        <f t="shared" si="19"/>
        <v>40875.25</v>
      </c>
      <c r="U148">
        <f t="shared" si="20"/>
        <v>20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4">
        <f t="shared" si="14"/>
        <v>1.1249397590361445</v>
      </c>
      <c r="P149" s="6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9">
        <f t="shared" si="18"/>
        <v>42534.208333333328</v>
      </c>
      <c r="T149" s="9">
        <f t="shared" si="19"/>
        <v>42540.208333333328</v>
      </c>
      <c r="U149">
        <f t="shared" si="20"/>
        <v>6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4">
        <f t="shared" si="14"/>
        <v>1.2102150537634409</v>
      </c>
      <c r="P150" s="6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9">
        <f t="shared" si="18"/>
        <v>42941.208333333328</v>
      </c>
      <c r="T150" s="9">
        <f t="shared" si="19"/>
        <v>42950.208333333328</v>
      </c>
      <c r="U150">
        <f t="shared" si="20"/>
        <v>9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4">
        <f t="shared" si="14"/>
        <v>2.1987096774193549</v>
      </c>
      <c r="P151" s="6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9">
        <f t="shared" si="18"/>
        <v>41275.25</v>
      </c>
      <c r="T151" s="9">
        <f t="shared" si="19"/>
        <v>41327.25</v>
      </c>
      <c r="U151">
        <f t="shared" si="20"/>
        <v>52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4">
        <f t="shared" si="14"/>
        <v>0.01</v>
      </c>
      <c r="P152" s="6">
        <f t="shared" si="15"/>
        <v>1</v>
      </c>
      <c r="Q152" t="str">
        <f t="shared" si="16"/>
        <v>music</v>
      </c>
      <c r="R152" t="str">
        <f t="shared" si="17"/>
        <v>rock</v>
      </c>
      <c r="S152" s="9">
        <f t="shared" si="18"/>
        <v>43450.25</v>
      </c>
      <c r="T152" s="9">
        <f t="shared" si="19"/>
        <v>43451.25</v>
      </c>
      <c r="U152">
        <f t="shared" si="20"/>
        <v>1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4">
        <f t="shared" si="14"/>
        <v>0.64166909620991253</v>
      </c>
      <c r="P153" s="6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9">
        <f t="shared" si="18"/>
        <v>41799.208333333336</v>
      </c>
      <c r="T153" s="9">
        <f t="shared" si="19"/>
        <v>41850.208333333336</v>
      </c>
      <c r="U153">
        <f t="shared" si="20"/>
        <v>51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4">
        <f t="shared" si="14"/>
        <v>4.2306746987951804</v>
      </c>
      <c r="P154" s="6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9">
        <f t="shared" si="18"/>
        <v>42783.25</v>
      </c>
      <c r="T154" s="9">
        <f t="shared" si="19"/>
        <v>42790.25</v>
      </c>
      <c r="U154">
        <f t="shared" si="20"/>
        <v>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4">
        <f t="shared" si="14"/>
        <v>0.92984160506863778</v>
      </c>
      <c r="P155" s="6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9">
        <f t="shared" si="18"/>
        <v>41201.208333333336</v>
      </c>
      <c r="T155" s="9">
        <f t="shared" si="19"/>
        <v>41207.208333333336</v>
      </c>
      <c r="U155">
        <f t="shared" si="20"/>
        <v>6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4">
        <f t="shared" si="14"/>
        <v>0.58756567425569173</v>
      </c>
      <c r="P156" s="6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9">
        <f t="shared" si="18"/>
        <v>42502.208333333328</v>
      </c>
      <c r="T156" s="9">
        <f t="shared" si="19"/>
        <v>42525.208333333328</v>
      </c>
      <c r="U156">
        <f t="shared" si="20"/>
        <v>23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4">
        <f t="shared" si="14"/>
        <v>0.65022222222222226</v>
      </c>
      <c r="P157" s="6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9">
        <f t="shared" si="18"/>
        <v>40262.208333333336</v>
      </c>
      <c r="T157" s="9">
        <f t="shared" si="19"/>
        <v>40277.208333333336</v>
      </c>
      <c r="U157">
        <f t="shared" si="20"/>
        <v>15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4">
        <f t="shared" si="14"/>
        <v>0.73939560439560437</v>
      </c>
      <c r="P158" s="6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9">
        <f t="shared" si="18"/>
        <v>43743.208333333328</v>
      </c>
      <c r="T158" s="9">
        <f t="shared" si="19"/>
        <v>43767.208333333328</v>
      </c>
      <c r="U158">
        <f t="shared" si="20"/>
        <v>24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4">
        <f t="shared" si="14"/>
        <v>0.52666666666666662</v>
      </c>
      <c r="P159" s="6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9">
        <f t="shared" si="18"/>
        <v>41638.25</v>
      </c>
      <c r="T159" s="9">
        <f t="shared" si="19"/>
        <v>41650.25</v>
      </c>
      <c r="U159">
        <f t="shared" si="20"/>
        <v>12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4">
        <f t="shared" si="14"/>
        <v>2.2095238095238097</v>
      </c>
      <c r="P160" s="6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9">
        <f t="shared" si="18"/>
        <v>42346.25</v>
      </c>
      <c r="T160" s="9">
        <f t="shared" si="19"/>
        <v>42347.25</v>
      </c>
      <c r="U160">
        <f t="shared" si="20"/>
        <v>1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4">
        <f t="shared" si="14"/>
        <v>1.0001150627615063</v>
      </c>
      <c r="P161" s="6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9">
        <f t="shared" si="18"/>
        <v>43551.208333333328</v>
      </c>
      <c r="T161" s="9">
        <f t="shared" si="19"/>
        <v>43569.208333333328</v>
      </c>
      <c r="U161">
        <f t="shared" si="20"/>
        <v>18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4">
        <f t="shared" si="14"/>
        <v>1.6231249999999999</v>
      </c>
      <c r="P162" s="6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9">
        <f t="shared" si="18"/>
        <v>43582.208333333328</v>
      </c>
      <c r="T162" s="9">
        <f t="shared" si="19"/>
        <v>43598.208333333328</v>
      </c>
      <c r="U162">
        <f t="shared" si="20"/>
        <v>16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4">
        <f t="shared" si="14"/>
        <v>0.78181818181818186</v>
      </c>
      <c r="P163" s="6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9">
        <f t="shared" si="18"/>
        <v>42270.208333333328</v>
      </c>
      <c r="T163" s="9">
        <f t="shared" si="19"/>
        <v>42276.208333333328</v>
      </c>
      <c r="U163">
        <f t="shared" si="20"/>
        <v>6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4">
        <f t="shared" si="14"/>
        <v>1.4973770491803278</v>
      </c>
      <c r="P164" s="6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9">
        <f t="shared" si="18"/>
        <v>43442.25</v>
      </c>
      <c r="T164" s="9">
        <f t="shared" si="19"/>
        <v>43472.25</v>
      </c>
      <c r="U164">
        <f t="shared" si="20"/>
        <v>30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4">
        <f t="shared" si="14"/>
        <v>2.5325714285714285</v>
      </c>
      <c r="P165" s="6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9">
        <f t="shared" si="18"/>
        <v>43028.208333333328</v>
      </c>
      <c r="T165" s="9">
        <f t="shared" si="19"/>
        <v>43077.25</v>
      </c>
      <c r="U165">
        <f t="shared" si="20"/>
        <v>49.041666666671517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4">
        <f t="shared" si="14"/>
        <v>1.0016943521594683</v>
      </c>
      <c r="P166" s="6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9">
        <f t="shared" si="18"/>
        <v>43016.208333333328</v>
      </c>
      <c r="T166" s="9">
        <f t="shared" si="19"/>
        <v>43017.208333333328</v>
      </c>
      <c r="U166">
        <f t="shared" si="20"/>
        <v>1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4">
        <f t="shared" si="14"/>
        <v>1.2199004424778761</v>
      </c>
      <c r="P167" s="6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9">
        <f t="shared" si="18"/>
        <v>42948.208333333328</v>
      </c>
      <c r="T167" s="9">
        <f t="shared" si="19"/>
        <v>42980.208333333328</v>
      </c>
      <c r="U167">
        <f t="shared" si="20"/>
        <v>32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4">
        <f t="shared" si="14"/>
        <v>1.3713265306122449</v>
      </c>
      <c r="P168" s="6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9">
        <f t="shared" si="18"/>
        <v>40534.25</v>
      </c>
      <c r="T168" s="9">
        <f t="shared" si="19"/>
        <v>40538.25</v>
      </c>
      <c r="U168">
        <f t="shared" si="20"/>
        <v>4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4">
        <f t="shared" si="14"/>
        <v>4.155384615384615</v>
      </c>
      <c r="P169" s="6">
        <f t="shared" si="15"/>
        <v>74</v>
      </c>
      <c r="Q169" t="str">
        <f t="shared" si="16"/>
        <v>theater</v>
      </c>
      <c r="R169" t="str">
        <f t="shared" si="17"/>
        <v>plays</v>
      </c>
      <c r="S169" s="9">
        <f t="shared" si="18"/>
        <v>41435.208333333336</v>
      </c>
      <c r="T169" s="9">
        <f t="shared" si="19"/>
        <v>41445.208333333336</v>
      </c>
      <c r="U169">
        <f t="shared" si="20"/>
        <v>10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4">
        <f t="shared" si="14"/>
        <v>0.3130913348946136</v>
      </c>
      <c r="P170" s="6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9">
        <f t="shared" si="18"/>
        <v>43518.25</v>
      </c>
      <c r="T170" s="9">
        <f t="shared" si="19"/>
        <v>43541.208333333328</v>
      </c>
      <c r="U170">
        <f t="shared" si="20"/>
        <v>22.958333333328483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4">
        <f t="shared" si="14"/>
        <v>4.240815450643777</v>
      </c>
      <c r="P171" s="6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9">
        <f t="shared" si="18"/>
        <v>41077.208333333336</v>
      </c>
      <c r="T171" s="9">
        <f t="shared" si="19"/>
        <v>41105.208333333336</v>
      </c>
      <c r="U171">
        <f t="shared" si="20"/>
        <v>28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4">
        <f t="shared" si="14"/>
        <v>2.9388623072833599E-2</v>
      </c>
      <c r="P172" s="6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9">
        <f t="shared" si="18"/>
        <v>42950.208333333328</v>
      </c>
      <c r="T172" s="9">
        <f t="shared" si="19"/>
        <v>42957.208333333328</v>
      </c>
      <c r="U172">
        <f t="shared" si="20"/>
        <v>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4">
        <f t="shared" si="14"/>
        <v>0.1063265306122449</v>
      </c>
      <c r="P173" s="6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9">
        <f t="shared" si="18"/>
        <v>41718.208333333336</v>
      </c>
      <c r="T173" s="9">
        <f t="shared" si="19"/>
        <v>41740.208333333336</v>
      </c>
      <c r="U173">
        <f t="shared" si="20"/>
        <v>22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4">
        <f t="shared" si="14"/>
        <v>0.82874999999999999</v>
      </c>
      <c r="P174" s="6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9">
        <f t="shared" si="18"/>
        <v>41839.208333333336</v>
      </c>
      <c r="T174" s="9">
        <f t="shared" si="19"/>
        <v>41854.208333333336</v>
      </c>
      <c r="U174">
        <f t="shared" si="20"/>
        <v>15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4">
        <f t="shared" si="14"/>
        <v>1.6301447776628748</v>
      </c>
      <c r="P175" s="6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9">
        <f t="shared" si="18"/>
        <v>41412.208333333336</v>
      </c>
      <c r="T175" s="9">
        <f t="shared" si="19"/>
        <v>41418.208333333336</v>
      </c>
      <c r="U175">
        <f t="shared" si="20"/>
        <v>6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4">
        <f t="shared" si="14"/>
        <v>8.9466666666666672</v>
      </c>
      <c r="P176" s="6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9">
        <f t="shared" si="18"/>
        <v>42282.208333333328</v>
      </c>
      <c r="T176" s="9">
        <f t="shared" si="19"/>
        <v>42283.208333333328</v>
      </c>
      <c r="U176">
        <f t="shared" si="20"/>
        <v>1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4">
        <f t="shared" si="14"/>
        <v>0.26191501103752757</v>
      </c>
      <c r="P177" s="6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9">
        <f t="shared" si="18"/>
        <v>42613.208333333328</v>
      </c>
      <c r="T177" s="9">
        <f t="shared" si="19"/>
        <v>42632.208333333328</v>
      </c>
      <c r="U177">
        <f t="shared" si="20"/>
        <v>19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4">
        <f t="shared" si="14"/>
        <v>0.74834782608695649</v>
      </c>
      <c r="P178" s="6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9">
        <f t="shared" si="18"/>
        <v>42616.208333333328</v>
      </c>
      <c r="T178" s="9">
        <f t="shared" si="19"/>
        <v>42625.208333333328</v>
      </c>
      <c r="U178">
        <f t="shared" si="20"/>
        <v>9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4">
        <f t="shared" si="14"/>
        <v>4.1647680412371137</v>
      </c>
      <c r="P179" s="6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9">
        <f t="shared" si="18"/>
        <v>40497.25</v>
      </c>
      <c r="T179" s="9">
        <f t="shared" si="19"/>
        <v>40522.25</v>
      </c>
      <c r="U179">
        <f t="shared" si="20"/>
        <v>25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4">
        <f t="shared" si="14"/>
        <v>0.96208333333333329</v>
      </c>
      <c r="P180" s="6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9">
        <f t="shared" si="18"/>
        <v>42999.208333333328</v>
      </c>
      <c r="T180" s="9">
        <f t="shared" si="19"/>
        <v>43008.208333333328</v>
      </c>
      <c r="U180">
        <f t="shared" si="20"/>
        <v>9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4">
        <f t="shared" si="14"/>
        <v>3.5771910112359548</v>
      </c>
      <c r="P181" s="6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9">
        <f t="shared" si="18"/>
        <v>41350.208333333336</v>
      </c>
      <c r="T181" s="9">
        <f t="shared" si="19"/>
        <v>41351.208333333336</v>
      </c>
      <c r="U181">
        <f t="shared" si="20"/>
        <v>1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4">
        <f t="shared" si="14"/>
        <v>3.0845714285714285</v>
      </c>
      <c r="P182" s="6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9">
        <f t="shared" si="18"/>
        <v>40259.208333333336</v>
      </c>
      <c r="T182" s="9">
        <f t="shared" si="19"/>
        <v>40264.208333333336</v>
      </c>
      <c r="U182">
        <f t="shared" si="20"/>
        <v>5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4">
        <f t="shared" si="14"/>
        <v>0.61802325581395345</v>
      </c>
      <c r="P183" s="6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9">
        <f t="shared" si="18"/>
        <v>43012.208333333328</v>
      </c>
      <c r="T183" s="9">
        <f t="shared" si="19"/>
        <v>43030.208333333328</v>
      </c>
      <c r="U183">
        <f t="shared" si="20"/>
        <v>18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4">
        <f t="shared" si="14"/>
        <v>7.2232472324723247</v>
      </c>
      <c r="P184" s="6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9">
        <f t="shared" si="18"/>
        <v>43631.208333333328</v>
      </c>
      <c r="T184" s="9">
        <f t="shared" si="19"/>
        <v>43647.208333333328</v>
      </c>
      <c r="U184">
        <f t="shared" si="20"/>
        <v>16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4">
        <f t="shared" si="14"/>
        <v>0.69117647058823528</v>
      </c>
      <c r="P185" s="6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9">
        <f t="shared" si="18"/>
        <v>40430.208333333336</v>
      </c>
      <c r="T185" s="9">
        <f t="shared" si="19"/>
        <v>40443.208333333336</v>
      </c>
      <c r="U185">
        <f t="shared" si="20"/>
        <v>13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4">
        <f t="shared" si="14"/>
        <v>2.9305555555555554</v>
      </c>
      <c r="P186" s="6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9">
        <f t="shared" si="18"/>
        <v>43588.208333333328</v>
      </c>
      <c r="T186" s="9">
        <f t="shared" si="19"/>
        <v>43589.208333333328</v>
      </c>
      <c r="U186">
        <f t="shared" si="20"/>
        <v>1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4">
        <f t="shared" si="14"/>
        <v>0.71799999999999997</v>
      </c>
      <c r="P187" s="6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9">
        <f t="shared" si="18"/>
        <v>43233.208333333328</v>
      </c>
      <c r="T187" s="9">
        <f t="shared" si="19"/>
        <v>43244.208333333328</v>
      </c>
      <c r="U187">
        <f t="shared" si="20"/>
        <v>11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4">
        <f t="shared" si="14"/>
        <v>0.31934684684684683</v>
      </c>
      <c r="P188" s="6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9">
        <f t="shared" si="18"/>
        <v>41782.208333333336</v>
      </c>
      <c r="T188" s="9">
        <f t="shared" si="19"/>
        <v>41797.208333333336</v>
      </c>
      <c r="U188">
        <f t="shared" si="20"/>
        <v>15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4">
        <f t="shared" si="14"/>
        <v>2.2987375415282392</v>
      </c>
      <c r="P189" s="6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9">
        <f t="shared" si="18"/>
        <v>41328.25</v>
      </c>
      <c r="T189" s="9">
        <f t="shared" si="19"/>
        <v>41356.208333333336</v>
      </c>
      <c r="U189">
        <f t="shared" si="20"/>
        <v>27.958333333335759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4">
        <f t="shared" si="14"/>
        <v>0.3201219512195122</v>
      </c>
      <c r="P190" s="6">
        <f t="shared" si="15"/>
        <v>75</v>
      </c>
      <c r="Q190" t="str">
        <f t="shared" si="16"/>
        <v>theater</v>
      </c>
      <c r="R190" t="str">
        <f t="shared" si="17"/>
        <v>plays</v>
      </c>
      <c r="S190" s="9">
        <f t="shared" si="18"/>
        <v>41975.25</v>
      </c>
      <c r="T190" s="9">
        <f t="shared" si="19"/>
        <v>41976.25</v>
      </c>
      <c r="U190">
        <f t="shared" si="20"/>
        <v>1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4">
        <f t="shared" si="14"/>
        <v>0.23525352848928385</v>
      </c>
      <c r="P191" s="6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9">
        <f t="shared" si="18"/>
        <v>42433.25</v>
      </c>
      <c r="T191" s="9">
        <f t="shared" si="19"/>
        <v>42433.25</v>
      </c>
      <c r="U191">
        <f t="shared" si="20"/>
        <v>0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4">
        <f t="shared" si="14"/>
        <v>0.68594594594594593</v>
      </c>
      <c r="P192" s="6">
        <f t="shared" si="15"/>
        <v>105.75</v>
      </c>
      <c r="Q192" t="str">
        <f t="shared" si="16"/>
        <v>theater</v>
      </c>
      <c r="R192" t="str">
        <f t="shared" si="17"/>
        <v>plays</v>
      </c>
      <c r="S192" s="9">
        <f t="shared" si="18"/>
        <v>41429.208333333336</v>
      </c>
      <c r="T192" s="9">
        <f t="shared" si="19"/>
        <v>41430.208333333336</v>
      </c>
      <c r="U192">
        <f t="shared" si="20"/>
        <v>1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4">
        <f t="shared" si="14"/>
        <v>0.37952380952380954</v>
      </c>
      <c r="P193" s="6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9">
        <f t="shared" si="18"/>
        <v>43536.208333333328</v>
      </c>
      <c r="T193" s="9">
        <f t="shared" si="19"/>
        <v>43539.208333333328</v>
      </c>
      <c r="U193">
        <f t="shared" si="20"/>
        <v>3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4">
        <f t="shared" si="14"/>
        <v>0.19992957746478873</v>
      </c>
      <c r="P194" s="6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9">
        <f t="shared" si="18"/>
        <v>41817.208333333336</v>
      </c>
      <c r="T194" s="9">
        <f t="shared" si="19"/>
        <v>41821.208333333336</v>
      </c>
      <c r="U194">
        <f t="shared" si="20"/>
        <v>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4">
        <f t="shared" ref="O195:O258" si="21">E195/D195</f>
        <v>0.45636363636363636</v>
      </c>
      <c r="P195" s="6">
        <f t="shared" ref="P195:P258" si="22">IF(G195=0,0,E195/G195)</f>
        <v>46.338461538461537</v>
      </c>
      <c r="Q195" t="str">
        <f t="shared" ref="Q195:Q258" si="23">LEFT(N195,FIND("/",N195,1)-1)</f>
        <v>music</v>
      </c>
      <c r="R195" t="str">
        <f t="shared" ref="R195:R258" si="24">RIGHT(N195,LEN(N195)-FIND("/",N195,1))</f>
        <v>indie rock</v>
      </c>
      <c r="S195" s="9">
        <f t="shared" ref="S195:S258" si="25">(((J195/60)/60)/24)+DATE(1970,1,1)</f>
        <v>43198.208333333328</v>
      </c>
      <c r="T195" s="9">
        <f t="shared" ref="T195:T258" si="26">(((K195/60)/60)/24)+DATE(1970,1,1)</f>
        <v>43202.208333333328</v>
      </c>
      <c r="U195">
        <f t="shared" ref="U195:U258" si="27">T195-S195</f>
        <v>4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4">
        <f t="shared" si="21"/>
        <v>1.227605633802817</v>
      </c>
      <c r="P196" s="6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9">
        <f t="shared" si="25"/>
        <v>42261.208333333328</v>
      </c>
      <c r="T196" s="9">
        <f t="shared" si="26"/>
        <v>42277.208333333328</v>
      </c>
      <c r="U196">
        <f t="shared" si="27"/>
        <v>16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4">
        <f t="shared" si="21"/>
        <v>3.61753164556962</v>
      </c>
      <c r="P197" s="6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9">
        <f t="shared" si="25"/>
        <v>43310.208333333328</v>
      </c>
      <c r="T197" s="9">
        <f t="shared" si="26"/>
        <v>43317.208333333328</v>
      </c>
      <c r="U197">
        <f t="shared" si="27"/>
        <v>7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4">
        <f t="shared" si="21"/>
        <v>0.63146341463414635</v>
      </c>
      <c r="P198" s="6">
        <f t="shared" si="22"/>
        <v>51.78</v>
      </c>
      <c r="Q198" t="str">
        <f t="shared" si="23"/>
        <v>technology</v>
      </c>
      <c r="R198" t="str">
        <f t="shared" si="24"/>
        <v>wearables</v>
      </c>
      <c r="S198" s="9">
        <f t="shared" si="25"/>
        <v>42616.208333333328</v>
      </c>
      <c r="T198" s="9">
        <f t="shared" si="26"/>
        <v>42635.208333333328</v>
      </c>
      <c r="U198">
        <f t="shared" si="27"/>
        <v>19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4">
        <f t="shared" si="21"/>
        <v>2.9820475319926874</v>
      </c>
      <c r="P199" s="6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9">
        <f t="shared" si="25"/>
        <v>42909.208333333328</v>
      </c>
      <c r="T199" s="9">
        <f t="shared" si="26"/>
        <v>42923.208333333328</v>
      </c>
      <c r="U199">
        <f t="shared" si="27"/>
        <v>14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4">
        <f t="shared" si="21"/>
        <v>9.5585443037974685E-2</v>
      </c>
      <c r="P200" s="6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9">
        <f t="shared" si="25"/>
        <v>40396.208333333336</v>
      </c>
      <c r="T200" s="9">
        <f t="shared" si="26"/>
        <v>40425.208333333336</v>
      </c>
      <c r="U200">
        <f t="shared" si="27"/>
        <v>29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4">
        <f t="shared" si="21"/>
        <v>0.5377777777777778</v>
      </c>
      <c r="P201" s="6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9">
        <f t="shared" si="25"/>
        <v>42192.208333333328</v>
      </c>
      <c r="T201" s="9">
        <f t="shared" si="26"/>
        <v>42196.208333333328</v>
      </c>
      <c r="U201">
        <f t="shared" si="27"/>
        <v>4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4">
        <f t="shared" si="21"/>
        <v>0.02</v>
      </c>
      <c r="P202" s="6">
        <f t="shared" si="22"/>
        <v>2</v>
      </c>
      <c r="Q202" t="str">
        <f t="shared" si="23"/>
        <v>theater</v>
      </c>
      <c r="R202" t="str">
        <f t="shared" si="24"/>
        <v>plays</v>
      </c>
      <c r="S202" s="9">
        <f t="shared" si="25"/>
        <v>40262.208333333336</v>
      </c>
      <c r="T202" s="9">
        <f t="shared" si="26"/>
        <v>40273.208333333336</v>
      </c>
      <c r="U202">
        <f t="shared" si="27"/>
        <v>11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4">
        <f t="shared" si="21"/>
        <v>6.8119047619047617</v>
      </c>
      <c r="P203" s="6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9">
        <f t="shared" si="25"/>
        <v>41845.208333333336</v>
      </c>
      <c r="T203" s="9">
        <f t="shared" si="26"/>
        <v>41863.208333333336</v>
      </c>
      <c r="U203">
        <f t="shared" si="27"/>
        <v>18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4">
        <f t="shared" si="21"/>
        <v>0.78831325301204824</v>
      </c>
      <c r="P204" s="6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9">
        <f t="shared" si="25"/>
        <v>40818.208333333336</v>
      </c>
      <c r="T204" s="9">
        <f t="shared" si="26"/>
        <v>40822.208333333336</v>
      </c>
      <c r="U204">
        <f t="shared" si="27"/>
        <v>4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4">
        <f t="shared" si="21"/>
        <v>1.3440792216817234</v>
      </c>
      <c r="P205" s="6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9">
        <f t="shared" si="25"/>
        <v>42752.25</v>
      </c>
      <c r="T205" s="9">
        <f t="shared" si="26"/>
        <v>42754.25</v>
      </c>
      <c r="U205">
        <f t="shared" si="27"/>
        <v>2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4">
        <f t="shared" si="21"/>
        <v>3.372E-2</v>
      </c>
      <c r="P206" s="6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9">
        <f t="shared" si="25"/>
        <v>40636.208333333336</v>
      </c>
      <c r="T206" s="9">
        <f t="shared" si="26"/>
        <v>40646.208333333336</v>
      </c>
      <c r="U206">
        <f t="shared" si="27"/>
        <v>10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4">
        <f t="shared" si="21"/>
        <v>4.3184615384615386</v>
      </c>
      <c r="P207" s="6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9">
        <f t="shared" si="25"/>
        <v>43390.208333333328</v>
      </c>
      <c r="T207" s="9">
        <f t="shared" si="26"/>
        <v>43402.208333333328</v>
      </c>
      <c r="U207">
        <f t="shared" si="27"/>
        <v>12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4">
        <f t="shared" si="21"/>
        <v>0.38844444444444443</v>
      </c>
      <c r="P208" s="6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9">
        <f t="shared" si="25"/>
        <v>40236.25</v>
      </c>
      <c r="T208" s="9">
        <f t="shared" si="26"/>
        <v>40245.25</v>
      </c>
      <c r="U208">
        <f t="shared" si="27"/>
        <v>9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4">
        <f t="shared" si="21"/>
        <v>4.2569999999999997</v>
      </c>
      <c r="P209" s="6">
        <f t="shared" si="22"/>
        <v>99</v>
      </c>
      <c r="Q209" t="str">
        <f t="shared" si="23"/>
        <v>music</v>
      </c>
      <c r="R209" t="str">
        <f t="shared" si="24"/>
        <v>rock</v>
      </c>
      <c r="S209" s="9">
        <f t="shared" si="25"/>
        <v>43340.208333333328</v>
      </c>
      <c r="T209" s="9">
        <f t="shared" si="26"/>
        <v>43360.208333333328</v>
      </c>
      <c r="U209">
        <f t="shared" si="27"/>
        <v>20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4">
        <f t="shared" si="21"/>
        <v>1.0112239715591671</v>
      </c>
      <c r="P210" s="6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9">
        <f t="shared" si="25"/>
        <v>43048.25</v>
      </c>
      <c r="T210" s="9">
        <f t="shared" si="26"/>
        <v>43072.25</v>
      </c>
      <c r="U210">
        <f t="shared" si="27"/>
        <v>24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4">
        <f t="shared" si="21"/>
        <v>0.21188688946015424</v>
      </c>
      <c r="P211" s="6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9">
        <f t="shared" si="25"/>
        <v>42496.208333333328</v>
      </c>
      <c r="T211" s="9">
        <f t="shared" si="26"/>
        <v>42503.208333333328</v>
      </c>
      <c r="U211">
        <f t="shared" si="27"/>
        <v>7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4">
        <f t="shared" si="21"/>
        <v>0.67425531914893622</v>
      </c>
      <c r="P212" s="6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9">
        <f t="shared" si="25"/>
        <v>42797.25</v>
      </c>
      <c r="T212" s="9">
        <f t="shared" si="26"/>
        <v>42824.208333333328</v>
      </c>
      <c r="U212">
        <f t="shared" si="27"/>
        <v>26.958333333328483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4">
        <f t="shared" si="21"/>
        <v>0.9492337164750958</v>
      </c>
      <c r="P213" s="6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9">
        <f t="shared" si="25"/>
        <v>41513.208333333336</v>
      </c>
      <c r="T213" s="9">
        <f t="shared" si="26"/>
        <v>41537.208333333336</v>
      </c>
      <c r="U213">
        <f t="shared" si="27"/>
        <v>24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4">
        <f t="shared" si="21"/>
        <v>1.5185185185185186</v>
      </c>
      <c r="P214" s="6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9">
        <f t="shared" si="25"/>
        <v>43814.25</v>
      </c>
      <c r="T214" s="9">
        <f t="shared" si="26"/>
        <v>43860.25</v>
      </c>
      <c r="U214">
        <f t="shared" si="27"/>
        <v>46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4">
        <f t="shared" si="21"/>
        <v>1.9516382252559727</v>
      </c>
      <c r="P215" s="6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9">
        <f t="shared" si="25"/>
        <v>40488.208333333336</v>
      </c>
      <c r="T215" s="9">
        <f t="shared" si="26"/>
        <v>40496.25</v>
      </c>
      <c r="U215">
        <f t="shared" si="27"/>
        <v>8.0416666666642413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4">
        <f t="shared" si="21"/>
        <v>10.231428571428571</v>
      </c>
      <c r="P216" s="6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9">
        <f t="shared" si="25"/>
        <v>40409.208333333336</v>
      </c>
      <c r="T216" s="9">
        <f t="shared" si="26"/>
        <v>40415.208333333336</v>
      </c>
      <c r="U216">
        <f t="shared" si="27"/>
        <v>6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4">
        <f t="shared" si="21"/>
        <v>3.8418367346938778E-2</v>
      </c>
      <c r="P217" s="6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9">
        <f t="shared" si="25"/>
        <v>43509.25</v>
      </c>
      <c r="T217" s="9">
        <f t="shared" si="26"/>
        <v>43511.25</v>
      </c>
      <c r="U217">
        <f t="shared" si="27"/>
        <v>2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4">
        <f t="shared" si="21"/>
        <v>1.5507066557107643</v>
      </c>
      <c r="P218" s="6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9">
        <f t="shared" si="25"/>
        <v>40869.25</v>
      </c>
      <c r="T218" s="9">
        <f t="shared" si="26"/>
        <v>40871.25</v>
      </c>
      <c r="U218">
        <f t="shared" si="27"/>
        <v>2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4">
        <f t="shared" si="21"/>
        <v>0.44753477588871715</v>
      </c>
      <c r="P219" s="6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9">
        <f t="shared" si="25"/>
        <v>43583.208333333328</v>
      </c>
      <c r="T219" s="9">
        <f t="shared" si="26"/>
        <v>43592.208333333328</v>
      </c>
      <c r="U219">
        <f t="shared" si="27"/>
        <v>9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4">
        <f t="shared" si="21"/>
        <v>2.1594736842105262</v>
      </c>
      <c r="P220" s="6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9">
        <f t="shared" si="25"/>
        <v>40858.25</v>
      </c>
      <c r="T220" s="9">
        <f t="shared" si="26"/>
        <v>40892.25</v>
      </c>
      <c r="U220">
        <f t="shared" si="27"/>
        <v>34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4">
        <f t="shared" si="21"/>
        <v>3.3212709832134291</v>
      </c>
      <c r="P221" s="6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9">
        <f t="shared" si="25"/>
        <v>41137.208333333336</v>
      </c>
      <c r="T221" s="9">
        <f t="shared" si="26"/>
        <v>41149.208333333336</v>
      </c>
      <c r="U221">
        <f t="shared" si="27"/>
        <v>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4">
        <f t="shared" si="21"/>
        <v>8.4430379746835441E-2</v>
      </c>
      <c r="P222" s="6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9">
        <f t="shared" si="25"/>
        <v>40725.208333333336</v>
      </c>
      <c r="T222" s="9">
        <f t="shared" si="26"/>
        <v>40743.208333333336</v>
      </c>
      <c r="U222">
        <f t="shared" si="27"/>
        <v>18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4">
        <f t="shared" si="21"/>
        <v>0.9862551440329218</v>
      </c>
      <c r="P223" s="6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9">
        <f t="shared" si="25"/>
        <v>41081.208333333336</v>
      </c>
      <c r="T223" s="9">
        <f t="shared" si="26"/>
        <v>41083.208333333336</v>
      </c>
      <c r="U223">
        <f t="shared" si="27"/>
        <v>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4">
        <f t="shared" si="21"/>
        <v>1.3797916666666667</v>
      </c>
      <c r="P224" s="6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9">
        <f t="shared" si="25"/>
        <v>41914.208333333336</v>
      </c>
      <c r="T224" s="9">
        <f t="shared" si="26"/>
        <v>41915.208333333336</v>
      </c>
      <c r="U224">
        <f t="shared" si="27"/>
        <v>1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4">
        <f t="shared" si="21"/>
        <v>0.93810996563573879</v>
      </c>
      <c r="P225" s="6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9">
        <f t="shared" si="25"/>
        <v>42445.208333333328</v>
      </c>
      <c r="T225" s="9">
        <f t="shared" si="26"/>
        <v>42459.208333333328</v>
      </c>
      <c r="U225">
        <f t="shared" si="27"/>
        <v>14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4">
        <f t="shared" si="21"/>
        <v>4.0363930885529156</v>
      </c>
      <c r="P226" s="6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9">
        <f t="shared" si="25"/>
        <v>41906.208333333336</v>
      </c>
      <c r="T226" s="9">
        <f t="shared" si="26"/>
        <v>41951.25</v>
      </c>
      <c r="U226">
        <f t="shared" si="27"/>
        <v>45.041666666664241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4">
        <f t="shared" si="21"/>
        <v>2.6017404129793511</v>
      </c>
      <c r="P227" s="6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9">
        <f t="shared" si="25"/>
        <v>41762.208333333336</v>
      </c>
      <c r="T227" s="9">
        <f t="shared" si="26"/>
        <v>41762.208333333336</v>
      </c>
      <c r="U227">
        <f t="shared" si="27"/>
        <v>0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4">
        <f t="shared" si="21"/>
        <v>3.6663333333333332</v>
      </c>
      <c r="P228" s="6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9">
        <f t="shared" si="25"/>
        <v>40276.208333333336</v>
      </c>
      <c r="T228" s="9">
        <f t="shared" si="26"/>
        <v>40313.208333333336</v>
      </c>
      <c r="U228">
        <f t="shared" si="27"/>
        <v>37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4">
        <f t="shared" si="21"/>
        <v>1.687208538587849</v>
      </c>
      <c r="P229" s="6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9">
        <f t="shared" si="25"/>
        <v>42139.208333333328</v>
      </c>
      <c r="T229" s="9">
        <f t="shared" si="26"/>
        <v>42145.208333333328</v>
      </c>
      <c r="U229">
        <f t="shared" si="27"/>
        <v>6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4">
        <f t="shared" si="21"/>
        <v>1.1990717911530093</v>
      </c>
      <c r="P230" s="6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9">
        <f t="shared" si="25"/>
        <v>42613.208333333328</v>
      </c>
      <c r="T230" s="9">
        <f t="shared" si="26"/>
        <v>42638.208333333328</v>
      </c>
      <c r="U230">
        <f t="shared" si="27"/>
        <v>25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4">
        <f t="shared" si="21"/>
        <v>1.936892523364486</v>
      </c>
      <c r="P231" s="6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9">
        <f t="shared" si="25"/>
        <v>42887.208333333328</v>
      </c>
      <c r="T231" s="9">
        <f t="shared" si="26"/>
        <v>42935.208333333328</v>
      </c>
      <c r="U231">
        <f t="shared" si="27"/>
        <v>48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4">
        <f t="shared" si="21"/>
        <v>4.2016666666666671</v>
      </c>
      <c r="P232" s="6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9">
        <f t="shared" si="25"/>
        <v>43805.25</v>
      </c>
      <c r="T232" s="9">
        <f t="shared" si="26"/>
        <v>43805.25</v>
      </c>
      <c r="U232">
        <f t="shared" si="27"/>
        <v>0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4">
        <f t="shared" si="21"/>
        <v>0.76708333333333334</v>
      </c>
      <c r="P233" s="6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9">
        <f t="shared" si="25"/>
        <v>41415.208333333336</v>
      </c>
      <c r="T233" s="9">
        <f t="shared" si="26"/>
        <v>41473.208333333336</v>
      </c>
      <c r="U233">
        <f t="shared" si="27"/>
        <v>58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4">
        <f t="shared" si="21"/>
        <v>1.7126470588235294</v>
      </c>
      <c r="P234" s="6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9">
        <f t="shared" si="25"/>
        <v>42576.208333333328</v>
      </c>
      <c r="T234" s="9">
        <f t="shared" si="26"/>
        <v>42577.208333333328</v>
      </c>
      <c r="U234">
        <f t="shared" si="27"/>
        <v>1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4">
        <f t="shared" si="21"/>
        <v>1.5789473684210527</v>
      </c>
      <c r="P235" s="6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9">
        <f t="shared" si="25"/>
        <v>40706.208333333336</v>
      </c>
      <c r="T235" s="9">
        <f t="shared" si="26"/>
        <v>40722.208333333336</v>
      </c>
      <c r="U235">
        <f t="shared" si="27"/>
        <v>16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4">
        <f t="shared" si="21"/>
        <v>1.0908</v>
      </c>
      <c r="P236" s="6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9">
        <f t="shared" si="25"/>
        <v>42969.208333333328</v>
      </c>
      <c r="T236" s="9">
        <f t="shared" si="26"/>
        <v>42976.208333333328</v>
      </c>
      <c r="U236">
        <f t="shared" si="27"/>
        <v>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4">
        <f t="shared" si="21"/>
        <v>0.41732558139534881</v>
      </c>
      <c r="P237" s="6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9">
        <f t="shared" si="25"/>
        <v>42779.25</v>
      </c>
      <c r="T237" s="9">
        <f t="shared" si="26"/>
        <v>42784.25</v>
      </c>
      <c r="U237">
        <f t="shared" si="27"/>
        <v>5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4">
        <f t="shared" si="21"/>
        <v>0.10944303797468355</v>
      </c>
      <c r="P238" s="6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9">
        <f t="shared" si="25"/>
        <v>43641.208333333328</v>
      </c>
      <c r="T238" s="9">
        <f t="shared" si="26"/>
        <v>43648.208333333328</v>
      </c>
      <c r="U238">
        <f t="shared" si="27"/>
        <v>7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4">
        <f t="shared" si="21"/>
        <v>1.593763440860215</v>
      </c>
      <c r="P239" s="6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9">
        <f t="shared" si="25"/>
        <v>41754.208333333336</v>
      </c>
      <c r="T239" s="9">
        <f t="shared" si="26"/>
        <v>41756.208333333336</v>
      </c>
      <c r="U239">
        <f t="shared" si="27"/>
        <v>2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4">
        <f t="shared" si="21"/>
        <v>4.2241666666666671</v>
      </c>
      <c r="P240" s="6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9">
        <f t="shared" si="25"/>
        <v>43083.25</v>
      </c>
      <c r="T240" s="9">
        <f t="shared" si="26"/>
        <v>43108.25</v>
      </c>
      <c r="U240">
        <f t="shared" si="27"/>
        <v>25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4">
        <f t="shared" si="21"/>
        <v>0.97718749999999999</v>
      </c>
      <c r="P241" s="6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9">
        <f t="shared" si="25"/>
        <v>42245.208333333328</v>
      </c>
      <c r="T241" s="9">
        <f t="shared" si="26"/>
        <v>42249.208333333328</v>
      </c>
      <c r="U241">
        <f t="shared" si="27"/>
        <v>4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4">
        <f t="shared" si="21"/>
        <v>4.1878911564625847</v>
      </c>
      <c r="P242" s="6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9">
        <f t="shared" si="25"/>
        <v>40396.208333333336</v>
      </c>
      <c r="T242" s="9">
        <f t="shared" si="26"/>
        <v>40397.208333333336</v>
      </c>
      <c r="U242">
        <f t="shared" si="27"/>
        <v>1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4">
        <f t="shared" si="21"/>
        <v>1.0191632047477746</v>
      </c>
      <c r="P243" s="6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9">
        <f t="shared" si="25"/>
        <v>41742.208333333336</v>
      </c>
      <c r="T243" s="9">
        <f t="shared" si="26"/>
        <v>41752.208333333336</v>
      </c>
      <c r="U243">
        <f t="shared" si="27"/>
        <v>10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4">
        <f t="shared" si="21"/>
        <v>1.2772619047619047</v>
      </c>
      <c r="P244" s="6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9">
        <f t="shared" si="25"/>
        <v>42865.208333333328</v>
      </c>
      <c r="T244" s="9">
        <f t="shared" si="26"/>
        <v>42875.208333333328</v>
      </c>
      <c r="U244">
        <f t="shared" si="27"/>
        <v>10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4">
        <f t="shared" si="21"/>
        <v>4.4521739130434783</v>
      </c>
      <c r="P245" s="6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9">
        <f t="shared" si="25"/>
        <v>43163.25</v>
      </c>
      <c r="T245" s="9">
        <f t="shared" si="26"/>
        <v>43166.25</v>
      </c>
      <c r="U245">
        <f t="shared" si="27"/>
        <v>3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4">
        <f t="shared" si="21"/>
        <v>5.6971428571428575</v>
      </c>
      <c r="P246" s="6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9">
        <f t="shared" si="25"/>
        <v>41834.208333333336</v>
      </c>
      <c r="T246" s="9">
        <f t="shared" si="26"/>
        <v>41886.208333333336</v>
      </c>
      <c r="U246">
        <f t="shared" si="27"/>
        <v>52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4">
        <f t="shared" si="21"/>
        <v>5.0934482758620687</v>
      </c>
      <c r="P247" s="6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9">
        <f t="shared" si="25"/>
        <v>41736.208333333336</v>
      </c>
      <c r="T247" s="9">
        <f t="shared" si="26"/>
        <v>41737.208333333336</v>
      </c>
      <c r="U247">
        <f t="shared" si="27"/>
        <v>1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4">
        <f t="shared" si="21"/>
        <v>3.2553333333333332</v>
      </c>
      <c r="P248" s="6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9">
        <f t="shared" si="25"/>
        <v>41491.208333333336</v>
      </c>
      <c r="T248" s="9">
        <f t="shared" si="26"/>
        <v>41495.208333333336</v>
      </c>
      <c r="U248">
        <f t="shared" si="27"/>
        <v>4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4">
        <f t="shared" si="21"/>
        <v>9.3261616161616168</v>
      </c>
      <c r="P249" s="6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9">
        <f t="shared" si="25"/>
        <v>42726.25</v>
      </c>
      <c r="T249" s="9">
        <f t="shared" si="26"/>
        <v>42741.25</v>
      </c>
      <c r="U249">
        <f t="shared" si="27"/>
        <v>15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4">
        <f t="shared" si="21"/>
        <v>2.1133870967741935</v>
      </c>
      <c r="P250" s="6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9">
        <f t="shared" si="25"/>
        <v>42004.25</v>
      </c>
      <c r="T250" s="9">
        <f t="shared" si="26"/>
        <v>42009.25</v>
      </c>
      <c r="U250">
        <f t="shared" si="27"/>
        <v>5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4">
        <f t="shared" si="21"/>
        <v>2.7332520325203253</v>
      </c>
      <c r="P251" s="6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9">
        <f t="shared" si="25"/>
        <v>42006.25</v>
      </c>
      <c r="T251" s="9">
        <f t="shared" si="26"/>
        <v>42013.25</v>
      </c>
      <c r="U251">
        <f t="shared" si="27"/>
        <v>7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4">
        <f t="shared" si="21"/>
        <v>0.03</v>
      </c>
      <c r="P252" s="6">
        <f t="shared" si="22"/>
        <v>3</v>
      </c>
      <c r="Q252" t="str">
        <f t="shared" si="23"/>
        <v>music</v>
      </c>
      <c r="R252" t="str">
        <f t="shared" si="24"/>
        <v>rock</v>
      </c>
      <c r="S252" s="9">
        <f t="shared" si="25"/>
        <v>40203.25</v>
      </c>
      <c r="T252" s="9">
        <f t="shared" si="26"/>
        <v>40238.25</v>
      </c>
      <c r="U252">
        <f t="shared" si="27"/>
        <v>35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4">
        <f t="shared" si="21"/>
        <v>0.54084507042253516</v>
      </c>
      <c r="P253" s="6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9">
        <f t="shared" si="25"/>
        <v>41252.25</v>
      </c>
      <c r="T253" s="9">
        <f t="shared" si="26"/>
        <v>41254.25</v>
      </c>
      <c r="U253">
        <f t="shared" si="27"/>
        <v>2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4">
        <f t="shared" si="21"/>
        <v>6.2629999999999999</v>
      </c>
      <c r="P254" s="6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9">
        <f t="shared" si="25"/>
        <v>41572.208333333336</v>
      </c>
      <c r="T254" s="9">
        <f t="shared" si="26"/>
        <v>41577.208333333336</v>
      </c>
      <c r="U254">
        <f t="shared" si="27"/>
        <v>5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4">
        <f t="shared" si="21"/>
        <v>0.8902139917695473</v>
      </c>
      <c r="P255" s="6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9">
        <f t="shared" si="25"/>
        <v>40641.208333333336</v>
      </c>
      <c r="T255" s="9">
        <f t="shared" si="26"/>
        <v>40653.208333333336</v>
      </c>
      <c r="U255">
        <f t="shared" si="27"/>
        <v>12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4">
        <f t="shared" si="21"/>
        <v>1.8489130434782608</v>
      </c>
      <c r="P256" s="6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9">
        <f t="shared" si="25"/>
        <v>42787.25</v>
      </c>
      <c r="T256" s="9">
        <f t="shared" si="26"/>
        <v>42789.25</v>
      </c>
      <c r="U256">
        <f t="shared" si="27"/>
        <v>2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4">
        <f t="shared" si="21"/>
        <v>1.2016770186335404</v>
      </c>
      <c r="P257" s="6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9">
        <f t="shared" si="25"/>
        <v>40590.25</v>
      </c>
      <c r="T257" s="9">
        <f t="shared" si="26"/>
        <v>40595.25</v>
      </c>
      <c r="U257">
        <f t="shared" si="27"/>
        <v>5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4">
        <f t="shared" si="21"/>
        <v>0.23390243902439026</v>
      </c>
      <c r="P258" s="6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9">
        <f t="shared" si="25"/>
        <v>42393.25</v>
      </c>
      <c r="T258" s="9">
        <f t="shared" si="26"/>
        <v>42430.25</v>
      </c>
      <c r="U258">
        <f t="shared" si="27"/>
        <v>37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4">
        <f t="shared" ref="O259:O322" si="28">E259/D259</f>
        <v>1.46</v>
      </c>
      <c r="P259" s="6">
        <f t="shared" ref="P259:P322" si="29">IF(G259=0,0,E259/G259)</f>
        <v>90.456521739130437</v>
      </c>
      <c r="Q259" t="str">
        <f t="shared" ref="Q259:Q322" si="30">LEFT(N259,FIND("/",N259,1)-1)</f>
        <v>theater</v>
      </c>
      <c r="R259" t="str">
        <f t="shared" ref="R259:R322" si="31">RIGHT(N259,LEN(N259)-FIND("/",N259,1))</f>
        <v>plays</v>
      </c>
      <c r="S259" s="9">
        <f t="shared" ref="S259:S322" si="32">(((J259/60)/60)/24)+DATE(1970,1,1)</f>
        <v>41338.25</v>
      </c>
      <c r="T259" s="9">
        <f t="shared" ref="T259:T322" si="33">(((K259/60)/60)/24)+DATE(1970,1,1)</f>
        <v>41352.208333333336</v>
      </c>
      <c r="U259">
        <f t="shared" ref="U259:U322" si="34">T259-S259</f>
        <v>13.958333333335759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4">
        <f t="shared" si="28"/>
        <v>2.6848000000000001</v>
      </c>
      <c r="P260" s="6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9">
        <f t="shared" si="32"/>
        <v>42712.25</v>
      </c>
      <c r="T260" s="9">
        <f t="shared" si="33"/>
        <v>42732.25</v>
      </c>
      <c r="U260">
        <f t="shared" si="34"/>
        <v>20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4">
        <f t="shared" si="28"/>
        <v>5.9749999999999996</v>
      </c>
      <c r="P261" s="6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9">
        <f t="shared" si="32"/>
        <v>41251.25</v>
      </c>
      <c r="T261" s="9">
        <f t="shared" si="33"/>
        <v>41270.25</v>
      </c>
      <c r="U261">
        <f t="shared" si="34"/>
        <v>19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4">
        <f t="shared" si="28"/>
        <v>1.5769841269841269</v>
      </c>
      <c r="P262" s="6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9">
        <f t="shared" si="32"/>
        <v>41180.208333333336</v>
      </c>
      <c r="T262" s="9">
        <f t="shared" si="33"/>
        <v>41192.208333333336</v>
      </c>
      <c r="U262">
        <f t="shared" si="34"/>
        <v>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4">
        <f t="shared" si="28"/>
        <v>0.31201660735468567</v>
      </c>
      <c r="P263" s="6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9">
        <f t="shared" si="32"/>
        <v>40415.208333333336</v>
      </c>
      <c r="T263" s="9">
        <f t="shared" si="33"/>
        <v>40419.208333333336</v>
      </c>
      <c r="U263">
        <f t="shared" si="34"/>
        <v>4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4">
        <f t="shared" si="28"/>
        <v>3.1341176470588237</v>
      </c>
      <c r="P264" s="6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9">
        <f t="shared" si="32"/>
        <v>40638.208333333336</v>
      </c>
      <c r="T264" s="9">
        <f t="shared" si="33"/>
        <v>40664.208333333336</v>
      </c>
      <c r="U264">
        <f t="shared" si="34"/>
        <v>26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4">
        <f t="shared" si="28"/>
        <v>3.7089655172413791</v>
      </c>
      <c r="P265" s="6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9">
        <f t="shared" si="32"/>
        <v>40187.25</v>
      </c>
      <c r="T265" s="9">
        <f t="shared" si="33"/>
        <v>40187.25</v>
      </c>
      <c r="U265">
        <f t="shared" si="34"/>
        <v>0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4">
        <f t="shared" si="28"/>
        <v>3.6266447368421053</v>
      </c>
      <c r="P266" s="6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9">
        <f t="shared" si="32"/>
        <v>41317.25</v>
      </c>
      <c r="T266" s="9">
        <f t="shared" si="33"/>
        <v>41333.25</v>
      </c>
      <c r="U266">
        <f t="shared" si="34"/>
        <v>16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4">
        <f t="shared" si="28"/>
        <v>1.2308163265306122</v>
      </c>
      <c r="P267" s="6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9">
        <f t="shared" si="32"/>
        <v>42372.25</v>
      </c>
      <c r="T267" s="9">
        <f t="shared" si="33"/>
        <v>42416.25</v>
      </c>
      <c r="U267">
        <f t="shared" si="34"/>
        <v>44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4">
        <f t="shared" si="28"/>
        <v>0.76766756032171579</v>
      </c>
      <c r="P268" s="6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9">
        <f t="shared" si="32"/>
        <v>41950.25</v>
      </c>
      <c r="T268" s="9">
        <f t="shared" si="33"/>
        <v>41983.25</v>
      </c>
      <c r="U268">
        <f t="shared" si="34"/>
        <v>33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4">
        <f t="shared" si="28"/>
        <v>2.3362012987012988</v>
      </c>
      <c r="P269" s="6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9">
        <f t="shared" si="32"/>
        <v>41206.208333333336</v>
      </c>
      <c r="T269" s="9">
        <f t="shared" si="33"/>
        <v>41222.25</v>
      </c>
      <c r="U269">
        <f t="shared" si="34"/>
        <v>16.041666666664241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4">
        <f t="shared" si="28"/>
        <v>1.8053333333333332</v>
      </c>
      <c r="P270" s="6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9">
        <f t="shared" si="32"/>
        <v>41186.208333333336</v>
      </c>
      <c r="T270" s="9">
        <f t="shared" si="33"/>
        <v>41232.25</v>
      </c>
      <c r="U270">
        <f t="shared" si="34"/>
        <v>46.041666666664241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4">
        <f t="shared" si="28"/>
        <v>2.5262857142857142</v>
      </c>
      <c r="P271" s="6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9">
        <f t="shared" si="32"/>
        <v>43496.25</v>
      </c>
      <c r="T271" s="9">
        <f t="shared" si="33"/>
        <v>43517.25</v>
      </c>
      <c r="U271">
        <f t="shared" si="34"/>
        <v>21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4">
        <f t="shared" si="28"/>
        <v>0.27176538240368026</v>
      </c>
      <c r="P272" s="6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9">
        <f t="shared" si="32"/>
        <v>40514.25</v>
      </c>
      <c r="T272" s="9">
        <f t="shared" si="33"/>
        <v>40516.25</v>
      </c>
      <c r="U272">
        <f t="shared" si="34"/>
        <v>2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4">
        <f t="shared" si="28"/>
        <v>1.2706571242680547E-2</v>
      </c>
      <c r="P273" s="6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9">
        <f t="shared" si="32"/>
        <v>42345.25</v>
      </c>
      <c r="T273" s="9">
        <f t="shared" si="33"/>
        <v>42376.25</v>
      </c>
      <c r="U273">
        <f t="shared" si="34"/>
        <v>31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4">
        <f t="shared" si="28"/>
        <v>3.0400978473581213</v>
      </c>
      <c r="P274" s="6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9">
        <f t="shared" si="32"/>
        <v>43656.208333333328</v>
      </c>
      <c r="T274" s="9">
        <f t="shared" si="33"/>
        <v>43681.208333333328</v>
      </c>
      <c r="U274">
        <f t="shared" si="34"/>
        <v>25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4">
        <f t="shared" si="28"/>
        <v>1.3723076923076922</v>
      </c>
      <c r="P275" s="6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9">
        <f t="shared" si="32"/>
        <v>42995.208333333328</v>
      </c>
      <c r="T275" s="9">
        <f t="shared" si="33"/>
        <v>42998.208333333328</v>
      </c>
      <c r="U275">
        <f t="shared" si="34"/>
        <v>3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4">
        <f t="shared" si="28"/>
        <v>0.32208333333333333</v>
      </c>
      <c r="P276" s="6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9">
        <f t="shared" si="32"/>
        <v>43045.25</v>
      </c>
      <c r="T276" s="9">
        <f t="shared" si="33"/>
        <v>43050.25</v>
      </c>
      <c r="U276">
        <f t="shared" si="34"/>
        <v>5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4">
        <f t="shared" si="28"/>
        <v>2.4151282051282053</v>
      </c>
      <c r="P277" s="6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9">
        <f t="shared" si="32"/>
        <v>43561.208333333328</v>
      </c>
      <c r="T277" s="9">
        <f t="shared" si="33"/>
        <v>43569.208333333328</v>
      </c>
      <c r="U277">
        <f t="shared" si="34"/>
        <v>8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4">
        <f t="shared" si="28"/>
        <v>0.96799999999999997</v>
      </c>
      <c r="P278" s="6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9">
        <f t="shared" si="32"/>
        <v>41018.208333333336</v>
      </c>
      <c r="T278" s="9">
        <f t="shared" si="33"/>
        <v>41023.208333333336</v>
      </c>
      <c r="U278">
        <f t="shared" si="34"/>
        <v>5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4">
        <f t="shared" si="28"/>
        <v>10.664285714285715</v>
      </c>
      <c r="P279" s="6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9">
        <f t="shared" si="32"/>
        <v>40378.208333333336</v>
      </c>
      <c r="T279" s="9">
        <f t="shared" si="33"/>
        <v>40380.208333333336</v>
      </c>
      <c r="U279">
        <f t="shared" si="34"/>
        <v>2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4">
        <f t="shared" si="28"/>
        <v>3.2588888888888889</v>
      </c>
      <c r="P280" s="6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9">
        <f t="shared" si="32"/>
        <v>41239.25</v>
      </c>
      <c r="T280" s="9">
        <f t="shared" si="33"/>
        <v>41264.25</v>
      </c>
      <c r="U280">
        <f t="shared" si="34"/>
        <v>25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4">
        <f t="shared" si="28"/>
        <v>1.7070000000000001</v>
      </c>
      <c r="P281" s="6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9">
        <f t="shared" si="32"/>
        <v>43346.208333333328</v>
      </c>
      <c r="T281" s="9">
        <f t="shared" si="33"/>
        <v>43349.208333333328</v>
      </c>
      <c r="U281">
        <f t="shared" si="34"/>
        <v>3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4">
        <f t="shared" si="28"/>
        <v>5.8144</v>
      </c>
      <c r="P282" s="6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9">
        <f t="shared" si="32"/>
        <v>43060.25</v>
      </c>
      <c r="T282" s="9">
        <f t="shared" si="33"/>
        <v>43066.25</v>
      </c>
      <c r="U282">
        <f t="shared" si="34"/>
        <v>6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4">
        <f t="shared" si="28"/>
        <v>0.91520972644376897</v>
      </c>
      <c r="P283" s="6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9">
        <f t="shared" si="32"/>
        <v>40979.25</v>
      </c>
      <c r="T283" s="9">
        <f t="shared" si="33"/>
        <v>41000.208333333336</v>
      </c>
      <c r="U283">
        <f t="shared" si="34"/>
        <v>20.958333333335759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4">
        <f t="shared" si="28"/>
        <v>1.0804761904761904</v>
      </c>
      <c r="P284" s="6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9">
        <f t="shared" si="32"/>
        <v>42701.25</v>
      </c>
      <c r="T284" s="9">
        <f t="shared" si="33"/>
        <v>42707.25</v>
      </c>
      <c r="U284">
        <f t="shared" si="34"/>
        <v>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4">
        <f t="shared" si="28"/>
        <v>0.18728395061728395</v>
      </c>
      <c r="P285" s="6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9">
        <f t="shared" si="32"/>
        <v>42520.208333333328</v>
      </c>
      <c r="T285" s="9">
        <f t="shared" si="33"/>
        <v>42525.208333333328</v>
      </c>
      <c r="U285">
        <f t="shared" si="34"/>
        <v>5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4">
        <f t="shared" si="28"/>
        <v>0.83193877551020412</v>
      </c>
      <c r="P286" s="6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9">
        <f t="shared" si="32"/>
        <v>41030.208333333336</v>
      </c>
      <c r="T286" s="9">
        <f t="shared" si="33"/>
        <v>41035.208333333336</v>
      </c>
      <c r="U286">
        <f t="shared" si="34"/>
        <v>5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4">
        <f t="shared" si="28"/>
        <v>7.0633333333333335</v>
      </c>
      <c r="P287" s="6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9">
        <f t="shared" si="32"/>
        <v>42623.208333333328</v>
      </c>
      <c r="T287" s="9">
        <f t="shared" si="33"/>
        <v>42661.208333333328</v>
      </c>
      <c r="U287">
        <f t="shared" si="34"/>
        <v>38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4">
        <f t="shared" si="28"/>
        <v>0.17446030330062445</v>
      </c>
      <c r="P288" s="6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9">
        <f t="shared" si="32"/>
        <v>42697.25</v>
      </c>
      <c r="T288" s="9">
        <f t="shared" si="33"/>
        <v>42704.25</v>
      </c>
      <c r="U288">
        <f t="shared" si="34"/>
        <v>7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4">
        <f t="shared" si="28"/>
        <v>2.0973015873015872</v>
      </c>
      <c r="P289" s="6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9">
        <f t="shared" si="32"/>
        <v>42122.208333333328</v>
      </c>
      <c r="T289" s="9">
        <f t="shared" si="33"/>
        <v>42122.208333333328</v>
      </c>
      <c r="U289">
        <f t="shared" si="34"/>
        <v>0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4">
        <f t="shared" si="28"/>
        <v>0.97785714285714287</v>
      </c>
      <c r="P290" s="6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9">
        <f t="shared" si="32"/>
        <v>40982.208333333336</v>
      </c>
      <c r="T290" s="9">
        <f t="shared" si="33"/>
        <v>40983.208333333336</v>
      </c>
      <c r="U290">
        <f t="shared" si="34"/>
        <v>1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4">
        <f t="shared" si="28"/>
        <v>16.842500000000001</v>
      </c>
      <c r="P291" s="6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9">
        <f t="shared" si="32"/>
        <v>42219.208333333328</v>
      </c>
      <c r="T291" s="9">
        <f t="shared" si="33"/>
        <v>42222.208333333328</v>
      </c>
      <c r="U291">
        <f t="shared" si="34"/>
        <v>3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4">
        <f t="shared" si="28"/>
        <v>0.54402135231316728</v>
      </c>
      <c r="P292" s="6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9">
        <f t="shared" si="32"/>
        <v>41404.208333333336</v>
      </c>
      <c r="T292" s="9">
        <f t="shared" si="33"/>
        <v>41436.208333333336</v>
      </c>
      <c r="U292">
        <f t="shared" si="34"/>
        <v>32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4">
        <f t="shared" si="28"/>
        <v>4.5661111111111108</v>
      </c>
      <c r="P293" s="6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9">
        <f t="shared" si="32"/>
        <v>40831.208333333336</v>
      </c>
      <c r="T293" s="9">
        <f t="shared" si="33"/>
        <v>40835.208333333336</v>
      </c>
      <c r="U293">
        <f t="shared" si="34"/>
        <v>4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4">
        <f t="shared" si="28"/>
        <v>9.8219178082191785E-2</v>
      </c>
      <c r="P294" s="6">
        <f t="shared" si="29"/>
        <v>71.7</v>
      </c>
      <c r="Q294" t="str">
        <f t="shared" si="30"/>
        <v>food</v>
      </c>
      <c r="R294" t="str">
        <f t="shared" si="31"/>
        <v>food trucks</v>
      </c>
      <c r="S294" s="9">
        <f t="shared" si="32"/>
        <v>40984.208333333336</v>
      </c>
      <c r="T294" s="9">
        <f t="shared" si="33"/>
        <v>41002.208333333336</v>
      </c>
      <c r="U294">
        <f t="shared" si="34"/>
        <v>18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4">
        <f t="shared" si="28"/>
        <v>0.16384615384615384</v>
      </c>
      <c r="P295" s="6">
        <f t="shared" si="29"/>
        <v>33.28125</v>
      </c>
      <c r="Q295" t="str">
        <f t="shared" si="30"/>
        <v>theater</v>
      </c>
      <c r="R295" t="str">
        <f t="shared" si="31"/>
        <v>plays</v>
      </c>
      <c r="S295" s="9">
        <f t="shared" si="32"/>
        <v>40456.208333333336</v>
      </c>
      <c r="T295" s="9">
        <f t="shared" si="33"/>
        <v>40465.208333333336</v>
      </c>
      <c r="U295">
        <f t="shared" si="34"/>
        <v>9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4">
        <f t="shared" si="28"/>
        <v>13.396666666666667</v>
      </c>
      <c r="P296" s="6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9">
        <f t="shared" si="32"/>
        <v>43399.208333333328</v>
      </c>
      <c r="T296" s="9">
        <f t="shared" si="33"/>
        <v>43411.25</v>
      </c>
      <c r="U296">
        <f t="shared" si="34"/>
        <v>12.041666666671517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4">
        <f t="shared" si="28"/>
        <v>0.35650077760497667</v>
      </c>
      <c r="P297" s="6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9">
        <f t="shared" si="32"/>
        <v>41562.208333333336</v>
      </c>
      <c r="T297" s="9">
        <f t="shared" si="33"/>
        <v>41587.25</v>
      </c>
      <c r="U297">
        <f t="shared" si="34"/>
        <v>25.041666666664241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4">
        <f t="shared" si="28"/>
        <v>0.54950819672131146</v>
      </c>
      <c r="P298" s="6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9">
        <f t="shared" si="32"/>
        <v>43493.25</v>
      </c>
      <c r="T298" s="9">
        <f t="shared" si="33"/>
        <v>43515.25</v>
      </c>
      <c r="U298">
        <f t="shared" si="34"/>
        <v>22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4">
        <f t="shared" si="28"/>
        <v>0.94236111111111109</v>
      </c>
      <c r="P299" s="6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9">
        <f t="shared" si="32"/>
        <v>41653.25</v>
      </c>
      <c r="T299" s="9">
        <f t="shared" si="33"/>
        <v>41662.25</v>
      </c>
      <c r="U299">
        <f t="shared" si="34"/>
        <v>9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4">
        <f t="shared" si="28"/>
        <v>1.4391428571428571</v>
      </c>
      <c r="P300" s="6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9">
        <f t="shared" si="32"/>
        <v>42426.25</v>
      </c>
      <c r="T300" s="9">
        <f t="shared" si="33"/>
        <v>42444.208333333328</v>
      </c>
      <c r="U300">
        <f t="shared" si="34"/>
        <v>17.958333333328483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4">
        <f t="shared" si="28"/>
        <v>0.51421052631578945</v>
      </c>
      <c r="P301" s="6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9">
        <f t="shared" si="32"/>
        <v>42432.25</v>
      </c>
      <c r="T301" s="9">
        <f t="shared" si="33"/>
        <v>42488.208333333328</v>
      </c>
      <c r="U301">
        <f t="shared" si="34"/>
        <v>55.958333333328483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4">
        <f t="shared" si="28"/>
        <v>0.05</v>
      </c>
      <c r="P302" s="6">
        <f t="shared" si="29"/>
        <v>5</v>
      </c>
      <c r="Q302" t="str">
        <f t="shared" si="30"/>
        <v>publishing</v>
      </c>
      <c r="R302" t="str">
        <f t="shared" si="31"/>
        <v>nonfiction</v>
      </c>
      <c r="S302" s="9">
        <f t="shared" si="32"/>
        <v>42977.208333333328</v>
      </c>
      <c r="T302" s="9">
        <f t="shared" si="33"/>
        <v>42978.208333333328</v>
      </c>
      <c r="U302">
        <f t="shared" si="34"/>
        <v>1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4">
        <f t="shared" si="28"/>
        <v>13.446666666666667</v>
      </c>
      <c r="P303" s="6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9">
        <f t="shared" si="32"/>
        <v>42061.25</v>
      </c>
      <c r="T303" s="9">
        <f t="shared" si="33"/>
        <v>42078.208333333328</v>
      </c>
      <c r="U303">
        <f t="shared" si="34"/>
        <v>16.958333333328483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4">
        <f t="shared" si="28"/>
        <v>0.31844940867279897</v>
      </c>
      <c r="P304" s="6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9">
        <f t="shared" si="32"/>
        <v>43345.208333333328</v>
      </c>
      <c r="T304" s="9">
        <f t="shared" si="33"/>
        <v>43359.208333333328</v>
      </c>
      <c r="U304">
        <f t="shared" si="34"/>
        <v>14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4">
        <f t="shared" si="28"/>
        <v>0.82617647058823529</v>
      </c>
      <c r="P305" s="6">
        <f t="shared" si="29"/>
        <v>87.78125</v>
      </c>
      <c r="Q305" t="str">
        <f t="shared" si="30"/>
        <v>music</v>
      </c>
      <c r="R305" t="str">
        <f t="shared" si="31"/>
        <v>indie rock</v>
      </c>
      <c r="S305" s="9">
        <f t="shared" si="32"/>
        <v>42376.25</v>
      </c>
      <c r="T305" s="9">
        <f t="shared" si="33"/>
        <v>42381.25</v>
      </c>
      <c r="U305">
        <f t="shared" si="34"/>
        <v>5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4">
        <f t="shared" si="28"/>
        <v>5.4614285714285717</v>
      </c>
      <c r="P306" s="6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9">
        <f t="shared" si="32"/>
        <v>42589.208333333328</v>
      </c>
      <c r="T306" s="9">
        <f t="shared" si="33"/>
        <v>42630.208333333328</v>
      </c>
      <c r="U306">
        <f t="shared" si="34"/>
        <v>41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4">
        <f t="shared" si="28"/>
        <v>2.8621428571428571</v>
      </c>
      <c r="P307" s="6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9">
        <f t="shared" si="32"/>
        <v>42448.208333333328</v>
      </c>
      <c r="T307" s="9">
        <f t="shared" si="33"/>
        <v>42489.208333333328</v>
      </c>
      <c r="U307">
        <f t="shared" si="34"/>
        <v>41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4">
        <f t="shared" si="28"/>
        <v>7.9076923076923072E-2</v>
      </c>
      <c r="P308" s="6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9">
        <f t="shared" si="32"/>
        <v>42930.208333333328</v>
      </c>
      <c r="T308" s="9">
        <f t="shared" si="33"/>
        <v>42933.208333333328</v>
      </c>
      <c r="U308">
        <f t="shared" si="34"/>
        <v>3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4">
        <f t="shared" si="28"/>
        <v>1.3213677811550153</v>
      </c>
      <c r="P309" s="6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9">
        <f t="shared" si="32"/>
        <v>41066.208333333336</v>
      </c>
      <c r="T309" s="9">
        <f t="shared" si="33"/>
        <v>41086.208333333336</v>
      </c>
      <c r="U309">
        <f t="shared" si="34"/>
        <v>20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4">
        <f t="shared" si="28"/>
        <v>0.74077834179357027</v>
      </c>
      <c r="P310" s="6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9">
        <f t="shared" si="32"/>
        <v>40651.208333333336</v>
      </c>
      <c r="T310" s="9">
        <f t="shared" si="33"/>
        <v>40652.208333333336</v>
      </c>
      <c r="U310">
        <f t="shared" si="34"/>
        <v>1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4">
        <f t="shared" si="28"/>
        <v>0.75292682926829269</v>
      </c>
      <c r="P311" s="6">
        <f t="shared" si="29"/>
        <v>41.16</v>
      </c>
      <c r="Q311" t="str">
        <f t="shared" si="30"/>
        <v>music</v>
      </c>
      <c r="R311" t="str">
        <f t="shared" si="31"/>
        <v>indie rock</v>
      </c>
      <c r="S311" s="9">
        <f t="shared" si="32"/>
        <v>40807.208333333336</v>
      </c>
      <c r="T311" s="9">
        <f t="shared" si="33"/>
        <v>40827.208333333336</v>
      </c>
      <c r="U311">
        <f t="shared" si="34"/>
        <v>20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4">
        <f t="shared" si="28"/>
        <v>0.20333333333333334</v>
      </c>
      <c r="P312" s="6">
        <f t="shared" si="29"/>
        <v>99.125</v>
      </c>
      <c r="Q312" t="str">
        <f t="shared" si="30"/>
        <v>games</v>
      </c>
      <c r="R312" t="str">
        <f t="shared" si="31"/>
        <v>video games</v>
      </c>
      <c r="S312" s="9">
        <f t="shared" si="32"/>
        <v>40277.208333333336</v>
      </c>
      <c r="T312" s="9">
        <f t="shared" si="33"/>
        <v>40293.208333333336</v>
      </c>
      <c r="U312">
        <f t="shared" si="34"/>
        <v>16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4">
        <f t="shared" si="28"/>
        <v>2.0336507936507937</v>
      </c>
      <c r="P313" s="6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9">
        <f t="shared" si="32"/>
        <v>40590.25</v>
      </c>
      <c r="T313" s="9">
        <f t="shared" si="33"/>
        <v>40602.25</v>
      </c>
      <c r="U313">
        <f t="shared" si="34"/>
        <v>12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4">
        <f t="shared" si="28"/>
        <v>3.1022842639593908</v>
      </c>
      <c r="P314" s="6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9">
        <f t="shared" si="32"/>
        <v>41572.208333333336</v>
      </c>
      <c r="T314" s="9">
        <f t="shared" si="33"/>
        <v>41579.208333333336</v>
      </c>
      <c r="U314">
        <f t="shared" si="34"/>
        <v>7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4">
        <f t="shared" si="28"/>
        <v>3.9531818181818181</v>
      </c>
      <c r="P315" s="6">
        <f t="shared" si="29"/>
        <v>39</v>
      </c>
      <c r="Q315" t="str">
        <f t="shared" si="30"/>
        <v>music</v>
      </c>
      <c r="R315" t="str">
        <f t="shared" si="31"/>
        <v>rock</v>
      </c>
      <c r="S315" s="9">
        <f t="shared" si="32"/>
        <v>40966.25</v>
      </c>
      <c r="T315" s="9">
        <f t="shared" si="33"/>
        <v>40968.25</v>
      </c>
      <c r="U315">
        <f t="shared" si="34"/>
        <v>2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4">
        <f t="shared" si="28"/>
        <v>2.9471428571428571</v>
      </c>
      <c r="P316" s="6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9">
        <f t="shared" si="32"/>
        <v>43536.208333333328</v>
      </c>
      <c r="T316" s="9">
        <f t="shared" si="33"/>
        <v>43541.208333333328</v>
      </c>
      <c r="U316">
        <f t="shared" si="34"/>
        <v>5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4">
        <f t="shared" si="28"/>
        <v>0.33894736842105261</v>
      </c>
      <c r="P317" s="6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9">
        <f t="shared" si="32"/>
        <v>41783.208333333336</v>
      </c>
      <c r="T317" s="9">
        <f t="shared" si="33"/>
        <v>41812.208333333336</v>
      </c>
      <c r="U317">
        <f t="shared" si="34"/>
        <v>29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4">
        <f t="shared" si="28"/>
        <v>0.66677083333333331</v>
      </c>
      <c r="P318" s="6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9">
        <f t="shared" si="32"/>
        <v>43788.25</v>
      </c>
      <c r="T318" s="9">
        <f t="shared" si="33"/>
        <v>43789.25</v>
      </c>
      <c r="U318">
        <f t="shared" si="34"/>
        <v>1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4">
        <f t="shared" si="28"/>
        <v>0.19227272727272726</v>
      </c>
      <c r="P319" s="6">
        <f t="shared" si="29"/>
        <v>42.3</v>
      </c>
      <c r="Q319" t="str">
        <f t="shared" si="30"/>
        <v>theater</v>
      </c>
      <c r="R319" t="str">
        <f t="shared" si="31"/>
        <v>plays</v>
      </c>
      <c r="S319" s="9">
        <f t="shared" si="32"/>
        <v>42869.208333333328</v>
      </c>
      <c r="T319" s="9">
        <f t="shared" si="33"/>
        <v>42882.208333333328</v>
      </c>
      <c r="U319">
        <f t="shared" si="34"/>
        <v>13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4">
        <f t="shared" si="28"/>
        <v>0.15842105263157893</v>
      </c>
      <c r="P320" s="6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9">
        <f t="shared" si="32"/>
        <v>41684.25</v>
      </c>
      <c r="T320" s="9">
        <f t="shared" si="33"/>
        <v>41686.25</v>
      </c>
      <c r="U320">
        <f t="shared" si="34"/>
        <v>2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4">
        <f t="shared" si="28"/>
        <v>0.38702380952380955</v>
      </c>
      <c r="P321" s="6">
        <f t="shared" si="29"/>
        <v>50.796875</v>
      </c>
      <c r="Q321" t="str">
        <f t="shared" si="30"/>
        <v>technology</v>
      </c>
      <c r="R321" t="str">
        <f t="shared" si="31"/>
        <v>web</v>
      </c>
      <c r="S321" s="9">
        <f t="shared" si="32"/>
        <v>40402.208333333336</v>
      </c>
      <c r="T321" s="9">
        <f t="shared" si="33"/>
        <v>40426.208333333336</v>
      </c>
      <c r="U321">
        <f t="shared" si="34"/>
        <v>24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4">
        <f t="shared" si="28"/>
        <v>9.5876777251184833E-2</v>
      </c>
      <c r="P322" s="6">
        <f t="shared" si="29"/>
        <v>101.15</v>
      </c>
      <c r="Q322" t="str">
        <f t="shared" si="30"/>
        <v>publishing</v>
      </c>
      <c r="R322" t="str">
        <f t="shared" si="31"/>
        <v>fiction</v>
      </c>
      <c r="S322" s="9">
        <f t="shared" si="32"/>
        <v>40673.208333333336</v>
      </c>
      <c r="T322" s="9">
        <f t="shared" si="33"/>
        <v>40682.208333333336</v>
      </c>
      <c r="U322">
        <f t="shared" si="34"/>
        <v>9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4">
        <f t="shared" ref="O323:O386" si="35">E323/D323</f>
        <v>0.94144366197183094</v>
      </c>
      <c r="P323" s="6">
        <f t="shared" ref="P323:P386" si="36">IF(G323=0,0,E323/G323)</f>
        <v>65.000810372771468</v>
      </c>
      <c r="Q323" t="str">
        <f t="shared" ref="Q323:Q386" si="37">LEFT(N323,FIND("/",N323,1)-1)</f>
        <v>film &amp; video</v>
      </c>
      <c r="R323" t="str">
        <f t="shared" ref="R323:R386" si="38">RIGHT(N323,LEN(N323)-FIND("/",N323,1))</f>
        <v>shorts</v>
      </c>
      <c r="S323" s="9">
        <f t="shared" ref="S323:S386" si="39">(((J323/60)/60)/24)+DATE(1970,1,1)</f>
        <v>40634.208333333336</v>
      </c>
      <c r="T323" s="9">
        <f t="shared" ref="T323:T386" si="40">(((K323/60)/60)/24)+DATE(1970,1,1)</f>
        <v>40642.208333333336</v>
      </c>
      <c r="U323">
        <f t="shared" ref="U323:U386" si="41">T323-S323</f>
        <v>8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4">
        <f t="shared" si="35"/>
        <v>1.6656234096692113</v>
      </c>
      <c r="P324" s="6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9">
        <f t="shared" si="39"/>
        <v>40507.25</v>
      </c>
      <c r="T324" s="9">
        <f t="shared" si="40"/>
        <v>40520.25</v>
      </c>
      <c r="U324">
        <f t="shared" si="41"/>
        <v>13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4">
        <f t="shared" si="35"/>
        <v>0.24134831460674158</v>
      </c>
      <c r="P325" s="6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9">
        <f t="shared" si="39"/>
        <v>41725.208333333336</v>
      </c>
      <c r="T325" s="9">
        <f t="shared" si="40"/>
        <v>41727.208333333336</v>
      </c>
      <c r="U325">
        <f t="shared" si="41"/>
        <v>2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4">
        <f t="shared" si="35"/>
        <v>1.6405633802816901</v>
      </c>
      <c r="P326" s="6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9">
        <f t="shared" si="39"/>
        <v>42176.208333333328</v>
      </c>
      <c r="T326" s="9">
        <f t="shared" si="40"/>
        <v>42188.208333333328</v>
      </c>
      <c r="U326">
        <f t="shared" si="41"/>
        <v>12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4">
        <f t="shared" si="35"/>
        <v>0.90723076923076929</v>
      </c>
      <c r="P327" s="6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9">
        <f t="shared" si="39"/>
        <v>43267.208333333328</v>
      </c>
      <c r="T327" s="9">
        <f t="shared" si="40"/>
        <v>43290.208333333328</v>
      </c>
      <c r="U327">
        <f t="shared" si="41"/>
        <v>23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4">
        <f t="shared" si="35"/>
        <v>0.46194444444444444</v>
      </c>
      <c r="P328" s="6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9">
        <f t="shared" si="39"/>
        <v>42364.25</v>
      </c>
      <c r="T328" s="9">
        <f t="shared" si="40"/>
        <v>42370.25</v>
      </c>
      <c r="U328">
        <f t="shared" si="41"/>
        <v>6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4">
        <f t="shared" si="35"/>
        <v>0.38538461538461538</v>
      </c>
      <c r="P329" s="6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9">
        <f t="shared" si="39"/>
        <v>43705.208333333328</v>
      </c>
      <c r="T329" s="9">
        <f t="shared" si="40"/>
        <v>43709.208333333328</v>
      </c>
      <c r="U329">
        <f t="shared" si="41"/>
        <v>4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4">
        <f t="shared" si="35"/>
        <v>1.3356231003039514</v>
      </c>
      <c r="P330" s="6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9">
        <f t="shared" si="39"/>
        <v>43434.25</v>
      </c>
      <c r="T330" s="9">
        <f t="shared" si="40"/>
        <v>43445.25</v>
      </c>
      <c r="U330">
        <f t="shared" si="41"/>
        <v>11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4">
        <f t="shared" si="35"/>
        <v>0.22896588486140726</v>
      </c>
      <c r="P331" s="6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9">
        <f t="shared" si="39"/>
        <v>42716.25</v>
      </c>
      <c r="T331" s="9">
        <f t="shared" si="40"/>
        <v>42727.25</v>
      </c>
      <c r="U331">
        <f t="shared" si="41"/>
        <v>11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4">
        <f t="shared" si="35"/>
        <v>1.8495548961424333</v>
      </c>
      <c r="P332" s="6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9">
        <f t="shared" si="39"/>
        <v>43077.25</v>
      </c>
      <c r="T332" s="9">
        <f t="shared" si="40"/>
        <v>43078.25</v>
      </c>
      <c r="U332">
        <f t="shared" si="41"/>
        <v>1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4">
        <f t="shared" si="35"/>
        <v>4.4372727272727275</v>
      </c>
      <c r="P333" s="6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9">
        <f t="shared" si="39"/>
        <v>40896.25</v>
      </c>
      <c r="T333" s="9">
        <f t="shared" si="40"/>
        <v>40897.25</v>
      </c>
      <c r="U333">
        <f t="shared" si="41"/>
        <v>1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4">
        <f t="shared" si="35"/>
        <v>1.999806763285024</v>
      </c>
      <c r="P334" s="6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9">
        <f t="shared" si="39"/>
        <v>41361.208333333336</v>
      </c>
      <c r="T334" s="9">
        <f t="shared" si="40"/>
        <v>41362.208333333336</v>
      </c>
      <c r="U334">
        <f t="shared" si="41"/>
        <v>1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4">
        <f t="shared" si="35"/>
        <v>1.2395833333333333</v>
      </c>
      <c r="P335" s="6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9">
        <f t="shared" si="39"/>
        <v>43424.25</v>
      </c>
      <c r="T335" s="9">
        <f t="shared" si="40"/>
        <v>43452.25</v>
      </c>
      <c r="U335">
        <f t="shared" si="41"/>
        <v>28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4">
        <f t="shared" si="35"/>
        <v>1.8661329305135952</v>
      </c>
      <c r="P336" s="6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9">
        <f t="shared" si="39"/>
        <v>43110.25</v>
      </c>
      <c r="T336" s="9">
        <f t="shared" si="40"/>
        <v>43117.25</v>
      </c>
      <c r="U336">
        <f t="shared" si="41"/>
        <v>7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4">
        <f t="shared" si="35"/>
        <v>1.1428538550057536</v>
      </c>
      <c r="P337" s="6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9">
        <f t="shared" si="39"/>
        <v>43784.25</v>
      </c>
      <c r="T337" s="9">
        <f t="shared" si="40"/>
        <v>43797.25</v>
      </c>
      <c r="U337">
        <f t="shared" si="41"/>
        <v>13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4">
        <f t="shared" si="35"/>
        <v>0.97032531824611035</v>
      </c>
      <c r="P338" s="6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9">
        <f t="shared" si="39"/>
        <v>40527.25</v>
      </c>
      <c r="T338" s="9">
        <f t="shared" si="40"/>
        <v>40528.25</v>
      </c>
      <c r="U338">
        <f t="shared" si="41"/>
        <v>1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4">
        <f t="shared" si="35"/>
        <v>1.2281904761904763</v>
      </c>
      <c r="P339" s="6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9">
        <f t="shared" si="39"/>
        <v>43780.25</v>
      </c>
      <c r="T339" s="9">
        <f t="shared" si="40"/>
        <v>43781.25</v>
      </c>
      <c r="U339">
        <f t="shared" si="41"/>
        <v>1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4">
        <f t="shared" si="35"/>
        <v>1.7914326647564469</v>
      </c>
      <c r="P340" s="6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9">
        <f t="shared" si="39"/>
        <v>40821.208333333336</v>
      </c>
      <c r="T340" s="9">
        <f t="shared" si="40"/>
        <v>40851.208333333336</v>
      </c>
      <c r="U340">
        <f t="shared" si="41"/>
        <v>30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4">
        <f t="shared" si="35"/>
        <v>0.79951577402787966</v>
      </c>
      <c r="P341" s="6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9">
        <f t="shared" si="39"/>
        <v>42949.208333333328</v>
      </c>
      <c r="T341" s="9">
        <f t="shared" si="40"/>
        <v>42963.208333333328</v>
      </c>
      <c r="U341">
        <f t="shared" si="41"/>
        <v>14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4">
        <f t="shared" si="35"/>
        <v>0.94242587601078165</v>
      </c>
      <c r="P342" s="6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9">
        <f t="shared" si="39"/>
        <v>40889.25</v>
      </c>
      <c r="T342" s="9">
        <f t="shared" si="40"/>
        <v>40890.25</v>
      </c>
      <c r="U342">
        <f t="shared" si="41"/>
        <v>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4">
        <f t="shared" si="35"/>
        <v>0.84669291338582675</v>
      </c>
      <c r="P343" s="6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9">
        <f t="shared" si="39"/>
        <v>42244.208333333328</v>
      </c>
      <c r="T343" s="9">
        <f t="shared" si="40"/>
        <v>42251.208333333328</v>
      </c>
      <c r="U343">
        <f t="shared" si="41"/>
        <v>7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4">
        <f t="shared" si="35"/>
        <v>0.66521920668058454</v>
      </c>
      <c r="P344" s="6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9">
        <f t="shared" si="39"/>
        <v>41475.208333333336</v>
      </c>
      <c r="T344" s="9">
        <f t="shared" si="40"/>
        <v>41487.208333333336</v>
      </c>
      <c r="U344">
        <f t="shared" si="41"/>
        <v>12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4">
        <f t="shared" si="35"/>
        <v>0.53922222222222227</v>
      </c>
      <c r="P345" s="6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9">
        <f t="shared" si="39"/>
        <v>41597.25</v>
      </c>
      <c r="T345" s="9">
        <f t="shared" si="40"/>
        <v>41650.25</v>
      </c>
      <c r="U345">
        <f t="shared" si="41"/>
        <v>53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4">
        <f t="shared" si="35"/>
        <v>0.41983299595141699</v>
      </c>
      <c r="P346" s="6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9">
        <f t="shared" si="39"/>
        <v>43122.25</v>
      </c>
      <c r="T346" s="9">
        <f t="shared" si="40"/>
        <v>43162.25</v>
      </c>
      <c r="U346">
        <f t="shared" si="41"/>
        <v>40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4">
        <f t="shared" si="35"/>
        <v>0.14694796954314721</v>
      </c>
      <c r="P347" s="6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9">
        <f t="shared" si="39"/>
        <v>42194.208333333328</v>
      </c>
      <c r="T347" s="9">
        <f t="shared" si="40"/>
        <v>42195.208333333328</v>
      </c>
      <c r="U347">
        <f t="shared" si="41"/>
        <v>1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4">
        <f t="shared" si="35"/>
        <v>0.34475</v>
      </c>
      <c r="P348" s="6">
        <f t="shared" si="36"/>
        <v>110.32</v>
      </c>
      <c r="Q348" t="str">
        <f t="shared" si="37"/>
        <v>music</v>
      </c>
      <c r="R348" t="str">
        <f t="shared" si="38"/>
        <v>indie rock</v>
      </c>
      <c r="S348" s="9">
        <f t="shared" si="39"/>
        <v>42971.208333333328</v>
      </c>
      <c r="T348" s="9">
        <f t="shared" si="40"/>
        <v>43026.208333333328</v>
      </c>
      <c r="U348">
        <f t="shared" si="41"/>
        <v>55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4">
        <f t="shared" si="35"/>
        <v>14.007777777777777</v>
      </c>
      <c r="P349" s="6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9">
        <f t="shared" si="39"/>
        <v>42046.25</v>
      </c>
      <c r="T349" s="9">
        <f t="shared" si="40"/>
        <v>42070.25</v>
      </c>
      <c r="U349">
        <f t="shared" si="41"/>
        <v>24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4">
        <f t="shared" si="35"/>
        <v>0.71770351758793971</v>
      </c>
      <c r="P350" s="6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9">
        <f t="shared" si="39"/>
        <v>42782.25</v>
      </c>
      <c r="T350" s="9">
        <f t="shared" si="40"/>
        <v>42795.25</v>
      </c>
      <c r="U350">
        <f t="shared" si="41"/>
        <v>13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4">
        <f t="shared" si="35"/>
        <v>0.53074115044247783</v>
      </c>
      <c r="P351" s="6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9">
        <f t="shared" si="39"/>
        <v>42930.208333333328</v>
      </c>
      <c r="T351" s="9">
        <f t="shared" si="40"/>
        <v>42960.208333333328</v>
      </c>
      <c r="U351">
        <f t="shared" si="41"/>
        <v>30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4">
        <f t="shared" si="35"/>
        <v>0.05</v>
      </c>
      <c r="P352" s="6">
        <f t="shared" si="36"/>
        <v>5</v>
      </c>
      <c r="Q352" t="str">
        <f t="shared" si="37"/>
        <v>music</v>
      </c>
      <c r="R352" t="str">
        <f t="shared" si="38"/>
        <v>jazz</v>
      </c>
      <c r="S352" s="9">
        <f t="shared" si="39"/>
        <v>42144.208333333328</v>
      </c>
      <c r="T352" s="9">
        <f t="shared" si="40"/>
        <v>42162.208333333328</v>
      </c>
      <c r="U352">
        <f t="shared" si="41"/>
        <v>18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4">
        <f t="shared" si="35"/>
        <v>1.2770715249662619</v>
      </c>
      <c r="P353" s="6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9">
        <f t="shared" si="39"/>
        <v>42240.208333333328</v>
      </c>
      <c r="T353" s="9">
        <f t="shared" si="40"/>
        <v>42254.208333333328</v>
      </c>
      <c r="U353">
        <f t="shared" si="41"/>
        <v>14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4">
        <f t="shared" si="35"/>
        <v>0.34892857142857142</v>
      </c>
      <c r="P354" s="6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9">
        <f t="shared" si="39"/>
        <v>42315.25</v>
      </c>
      <c r="T354" s="9">
        <f t="shared" si="40"/>
        <v>42323.25</v>
      </c>
      <c r="U354">
        <f t="shared" si="41"/>
        <v>8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4">
        <f t="shared" si="35"/>
        <v>4.105982142857143</v>
      </c>
      <c r="P355" s="6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9">
        <f t="shared" si="39"/>
        <v>43651.208333333328</v>
      </c>
      <c r="T355" s="9">
        <f t="shared" si="40"/>
        <v>43652.208333333328</v>
      </c>
      <c r="U355">
        <f t="shared" si="41"/>
        <v>1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4">
        <f t="shared" si="35"/>
        <v>1.2373770491803278</v>
      </c>
      <c r="P356" s="6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9">
        <f t="shared" si="39"/>
        <v>41520.208333333336</v>
      </c>
      <c r="T356" s="9">
        <f t="shared" si="40"/>
        <v>41527.208333333336</v>
      </c>
      <c r="U356">
        <f t="shared" si="41"/>
        <v>7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4">
        <f t="shared" si="35"/>
        <v>0.58973684210526311</v>
      </c>
      <c r="P357" s="6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9">
        <f t="shared" si="39"/>
        <v>42757.25</v>
      </c>
      <c r="T357" s="9">
        <f t="shared" si="40"/>
        <v>42797.25</v>
      </c>
      <c r="U357">
        <f t="shared" si="41"/>
        <v>40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4">
        <f t="shared" si="35"/>
        <v>0.36892473118279567</v>
      </c>
      <c r="P358" s="6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9">
        <f t="shared" si="39"/>
        <v>40922.25</v>
      </c>
      <c r="T358" s="9">
        <f t="shared" si="40"/>
        <v>40931.25</v>
      </c>
      <c r="U358">
        <f t="shared" si="41"/>
        <v>9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4">
        <f t="shared" si="35"/>
        <v>1.8491304347826087</v>
      </c>
      <c r="P359" s="6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9">
        <f t="shared" si="39"/>
        <v>42250.208333333328</v>
      </c>
      <c r="T359" s="9">
        <f t="shared" si="40"/>
        <v>42275.208333333328</v>
      </c>
      <c r="U359">
        <f t="shared" si="41"/>
        <v>25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4">
        <f t="shared" si="35"/>
        <v>0.11814432989690722</v>
      </c>
      <c r="P360" s="6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9">
        <f t="shared" si="39"/>
        <v>43322.208333333328</v>
      </c>
      <c r="T360" s="9">
        <f t="shared" si="40"/>
        <v>43325.208333333328</v>
      </c>
      <c r="U360">
        <f t="shared" si="41"/>
        <v>3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4">
        <f t="shared" si="35"/>
        <v>2.9870000000000001</v>
      </c>
      <c r="P361" s="6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9">
        <f t="shared" si="39"/>
        <v>40782.208333333336</v>
      </c>
      <c r="T361" s="9">
        <f t="shared" si="40"/>
        <v>40789.208333333336</v>
      </c>
      <c r="U361">
        <f t="shared" si="41"/>
        <v>7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4">
        <f t="shared" si="35"/>
        <v>2.2635175879396985</v>
      </c>
      <c r="P362" s="6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9">
        <f t="shared" si="39"/>
        <v>40544.25</v>
      </c>
      <c r="T362" s="9">
        <f t="shared" si="40"/>
        <v>40558.25</v>
      </c>
      <c r="U362">
        <f t="shared" si="41"/>
        <v>14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4">
        <f t="shared" si="35"/>
        <v>1.7356363636363636</v>
      </c>
      <c r="P363" s="6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9">
        <f t="shared" si="39"/>
        <v>43015.208333333328</v>
      </c>
      <c r="T363" s="9">
        <f t="shared" si="40"/>
        <v>43039.208333333328</v>
      </c>
      <c r="U363">
        <f t="shared" si="41"/>
        <v>24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4">
        <f t="shared" si="35"/>
        <v>3.7175675675675675</v>
      </c>
      <c r="P364" s="6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9">
        <f t="shared" si="39"/>
        <v>40570.25</v>
      </c>
      <c r="T364" s="9">
        <f t="shared" si="40"/>
        <v>40608.25</v>
      </c>
      <c r="U364">
        <f t="shared" si="41"/>
        <v>38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4">
        <f t="shared" si="35"/>
        <v>1.601923076923077</v>
      </c>
      <c r="P365" s="6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9">
        <f t="shared" si="39"/>
        <v>40904.25</v>
      </c>
      <c r="T365" s="9">
        <f t="shared" si="40"/>
        <v>40905.25</v>
      </c>
      <c r="U365">
        <f t="shared" si="41"/>
        <v>1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4">
        <f t="shared" si="35"/>
        <v>16.163333333333334</v>
      </c>
      <c r="P366" s="6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9">
        <f t="shared" si="39"/>
        <v>43164.25</v>
      </c>
      <c r="T366" s="9">
        <f t="shared" si="40"/>
        <v>43194.208333333328</v>
      </c>
      <c r="U366">
        <f t="shared" si="41"/>
        <v>29.958333333328483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4">
        <f t="shared" si="35"/>
        <v>7.3343749999999996</v>
      </c>
      <c r="P367" s="6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9">
        <f t="shared" si="39"/>
        <v>42733.25</v>
      </c>
      <c r="T367" s="9">
        <f t="shared" si="40"/>
        <v>42760.25</v>
      </c>
      <c r="U367">
        <f t="shared" si="41"/>
        <v>27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4">
        <f t="shared" si="35"/>
        <v>5.9211111111111112</v>
      </c>
      <c r="P368" s="6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9">
        <f t="shared" si="39"/>
        <v>40546.25</v>
      </c>
      <c r="T368" s="9">
        <f t="shared" si="40"/>
        <v>40547.25</v>
      </c>
      <c r="U368">
        <f t="shared" si="41"/>
        <v>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4">
        <f t="shared" si="35"/>
        <v>0.18888888888888888</v>
      </c>
      <c r="P369" s="6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9">
        <f t="shared" si="39"/>
        <v>41930.208333333336</v>
      </c>
      <c r="T369" s="9">
        <f t="shared" si="40"/>
        <v>41954.25</v>
      </c>
      <c r="U369">
        <f t="shared" si="41"/>
        <v>24.041666666664241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4">
        <f t="shared" si="35"/>
        <v>2.7680769230769231</v>
      </c>
      <c r="P370" s="6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9">
        <f t="shared" si="39"/>
        <v>40464.208333333336</v>
      </c>
      <c r="T370" s="9">
        <f t="shared" si="40"/>
        <v>40487.208333333336</v>
      </c>
      <c r="U370">
        <f t="shared" si="41"/>
        <v>23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4">
        <f t="shared" si="35"/>
        <v>2.730185185185185</v>
      </c>
      <c r="P371" s="6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9">
        <f t="shared" si="39"/>
        <v>41308.25</v>
      </c>
      <c r="T371" s="9">
        <f t="shared" si="40"/>
        <v>41347.208333333336</v>
      </c>
      <c r="U371">
        <f t="shared" si="41"/>
        <v>38.958333333335759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4">
        <f t="shared" si="35"/>
        <v>1.593633125556545</v>
      </c>
      <c r="P372" s="6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9">
        <f t="shared" si="39"/>
        <v>43570.208333333328</v>
      </c>
      <c r="T372" s="9">
        <f t="shared" si="40"/>
        <v>43576.208333333328</v>
      </c>
      <c r="U372">
        <f t="shared" si="41"/>
        <v>6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4">
        <f t="shared" si="35"/>
        <v>0.67869978858350954</v>
      </c>
      <c r="P373" s="6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9">
        <f t="shared" si="39"/>
        <v>42043.25</v>
      </c>
      <c r="T373" s="9">
        <f t="shared" si="40"/>
        <v>42094.208333333328</v>
      </c>
      <c r="U373">
        <f t="shared" si="41"/>
        <v>50.958333333328483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4">
        <f t="shared" si="35"/>
        <v>15.915555555555555</v>
      </c>
      <c r="P374" s="6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9">
        <f t="shared" si="39"/>
        <v>42012.25</v>
      </c>
      <c r="T374" s="9">
        <f t="shared" si="40"/>
        <v>42032.25</v>
      </c>
      <c r="U374">
        <f t="shared" si="41"/>
        <v>20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4">
        <f t="shared" si="35"/>
        <v>7.3018222222222224</v>
      </c>
      <c r="P375" s="6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9">
        <f t="shared" si="39"/>
        <v>42964.208333333328</v>
      </c>
      <c r="T375" s="9">
        <f t="shared" si="40"/>
        <v>42972.208333333328</v>
      </c>
      <c r="U375">
        <f t="shared" si="41"/>
        <v>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4">
        <f t="shared" si="35"/>
        <v>0.13185782556750297</v>
      </c>
      <c r="P376" s="6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9">
        <f t="shared" si="39"/>
        <v>43476.25</v>
      </c>
      <c r="T376" s="9">
        <f t="shared" si="40"/>
        <v>43481.25</v>
      </c>
      <c r="U376">
        <f t="shared" si="41"/>
        <v>5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4">
        <f t="shared" si="35"/>
        <v>0.54777777777777781</v>
      </c>
      <c r="P377" s="6">
        <f t="shared" si="36"/>
        <v>59.16</v>
      </c>
      <c r="Q377" t="str">
        <f t="shared" si="37"/>
        <v>music</v>
      </c>
      <c r="R377" t="str">
        <f t="shared" si="38"/>
        <v>indie rock</v>
      </c>
      <c r="S377" s="9">
        <f t="shared" si="39"/>
        <v>42293.208333333328</v>
      </c>
      <c r="T377" s="9">
        <f t="shared" si="40"/>
        <v>42350.25</v>
      </c>
      <c r="U377">
        <f t="shared" si="41"/>
        <v>57.041666666671517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4">
        <f t="shared" si="35"/>
        <v>3.6102941176470589</v>
      </c>
      <c r="P378" s="6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9">
        <f t="shared" si="39"/>
        <v>41826.208333333336</v>
      </c>
      <c r="T378" s="9">
        <f t="shared" si="40"/>
        <v>41832.208333333336</v>
      </c>
      <c r="U378">
        <f t="shared" si="41"/>
        <v>6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4">
        <f t="shared" si="35"/>
        <v>0.10257545271629778</v>
      </c>
      <c r="P379" s="6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9">
        <f t="shared" si="39"/>
        <v>43760.208333333328</v>
      </c>
      <c r="T379" s="9">
        <f t="shared" si="40"/>
        <v>43774.25</v>
      </c>
      <c r="U379">
        <f t="shared" si="41"/>
        <v>14.041666666671517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4">
        <f t="shared" si="35"/>
        <v>0.13962962962962963</v>
      </c>
      <c r="P380" s="6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9">
        <f t="shared" si="39"/>
        <v>43241.208333333328</v>
      </c>
      <c r="T380" s="9">
        <f t="shared" si="40"/>
        <v>43279.208333333328</v>
      </c>
      <c r="U380">
        <f t="shared" si="41"/>
        <v>38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4">
        <f t="shared" si="35"/>
        <v>0.40444444444444444</v>
      </c>
      <c r="P381" s="6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9">
        <f t="shared" si="39"/>
        <v>40843.208333333336</v>
      </c>
      <c r="T381" s="9">
        <f t="shared" si="40"/>
        <v>40857.25</v>
      </c>
      <c r="U381">
        <f t="shared" si="41"/>
        <v>14.041666666664241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4">
        <f t="shared" si="35"/>
        <v>1.6032</v>
      </c>
      <c r="P382" s="6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9">
        <f t="shared" si="39"/>
        <v>41448.208333333336</v>
      </c>
      <c r="T382" s="9">
        <f t="shared" si="40"/>
        <v>41453.208333333336</v>
      </c>
      <c r="U382">
        <f t="shared" si="41"/>
        <v>5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4">
        <f t="shared" si="35"/>
        <v>1.8394339622641509</v>
      </c>
      <c r="P383" s="6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9">
        <f t="shared" si="39"/>
        <v>42163.208333333328</v>
      </c>
      <c r="T383" s="9">
        <f t="shared" si="40"/>
        <v>42209.208333333328</v>
      </c>
      <c r="U383">
        <f t="shared" si="41"/>
        <v>46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4">
        <f t="shared" si="35"/>
        <v>0.63769230769230767</v>
      </c>
      <c r="P384" s="6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9">
        <f t="shared" si="39"/>
        <v>43024.208333333328</v>
      </c>
      <c r="T384" s="9">
        <f t="shared" si="40"/>
        <v>43043.208333333328</v>
      </c>
      <c r="U384">
        <f t="shared" si="41"/>
        <v>19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4">
        <f t="shared" si="35"/>
        <v>2.2538095238095237</v>
      </c>
      <c r="P385" s="6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9">
        <f t="shared" si="39"/>
        <v>43509.25</v>
      </c>
      <c r="T385" s="9">
        <f t="shared" si="40"/>
        <v>43515.25</v>
      </c>
      <c r="U385">
        <f t="shared" si="41"/>
        <v>6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4">
        <f t="shared" si="35"/>
        <v>1.7200961538461539</v>
      </c>
      <c r="P386" s="6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9">
        <f t="shared" si="39"/>
        <v>42776.25</v>
      </c>
      <c r="T386" s="9">
        <f t="shared" si="40"/>
        <v>42803.25</v>
      </c>
      <c r="U386">
        <f t="shared" si="41"/>
        <v>27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4">
        <f t="shared" ref="O387:O450" si="42">E387/D387</f>
        <v>1.4616709511568124</v>
      </c>
      <c r="P387" s="6">
        <f t="shared" ref="P387:P450" si="43">IF(G387=0,0,E387/G387)</f>
        <v>50.007915567282325</v>
      </c>
      <c r="Q387" t="str">
        <f t="shared" ref="Q387:Q450" si="44">LEFT(N387,FIND("/",N387,1)-1)</f>
        <v>publishing</v>
      </c>
      <c r="R387" t="str">
        <f t="shared" ref="R387:R450" si="45">RIGHT(N387,LEN(N387)-FIND("/",N387,1))</f>
        <v>nonfiction</v>
      </c>
      <c r="S387" s="9">
        <f t="shared" ref="S387:S450" si="46">(((J387/60)/60)/24)+DATE(1970,1,1)</f>
        <v>43553.208333333328</v>
      </c>
      <c r="T387" s="9">
        <f t="shared" ref="T387:T450" si="47">(((K387/60)/60)/24)+DATE(1970,1,1)</f>
        <v>43585.208333333328</v>
      </c>
      <c r="U387">
        <f t="shared" ref="U387:U450" si="48">T387-S387</f>
        <v>32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4">
        <f t="shared" si="42"/>
        <v>0.76423616236162362</v>
      </c>
      <c r="P388" s="6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9">
        <f t="shared" si="46"/>
        <v>40355.208333333336</v>
      </c>
      <c r="T388" s="9">
        <f t="shared" si="47"/>
        <v>40367.208333333336</v>
      </c>
      <c r="U388">
        <f t="shared" si="48"/>
        <v>12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4">
        <f t="shared" si="42"/>
        <v>0.39261467889908258</v>
      </c>
      <c r="P389" s="6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9">
        <f t="shared" si="46"/>
        <v>41072.208333333336</v>
      </c>
      <c r="T389" s="9">
        <f t="shared" si="47"/>
        <v>41077.208333333336</v>
      </c>
      <c r="U389">
        <f t="shared" si="48"/>
        <v>5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4">
        <f t="shared" si="42"/>
        <v>0.11270034843205574</v>
      </c>
      <c r="P390" s="6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9">
        <f t="shared" si="46"/>
        <v>40912.25</v>
      </c>
      <c r="T390" s="9">
        <f t="shared" si="47"/>
        <v>40914.25</v>
      </c>
      <c r="U390">
        <f t="shared" si="48"/>
        <v>2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4">
        <f t="shared" si="42"/>
        <v>1.2211084337349398</v>
      </c>
      <c r="P391" s="6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9">
        <f t="shared" si="46"/>
        <v>40479.208333333336</v>
      </c>
      <c r="T391" s="9">
        <f t="shared" si="47"/>
        <v>40506.25</v>
      </c>
      <c r="U391">
        <f t="shared" si="48"/>
        <v>27.041666666664241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4">
        <f t="shared" si="42"/>
        <v>1.8654166666666667</v>
      </c>
      <c r="P392" s="6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9">
        <f t="shared" si="46"/>
        <v>41530.208333333336</v>
      </c>
      <c r="T392" s="9">
        <f t="shared" si="47"/>
        <v>41545.208333333336</v>
      </c>
      <c r="U392">
        <f t="shared" si="48"/>
        <v>15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4">
        <f t="shared" si="42"/>
        <v>7.27317880794702E-2</v>
      </c>
      <c r="P393" s="6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9">
        <f t="shared" si="46"/>
        <v>41653.25</v>
      </c>
      <c r="T393" s="9">
        <f t="shared" si="47"/>
        <v>41655.25</v>
      </c>
      <c r="U393">
        <f t="shared" si="48"/>
        <v>2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4">
        <f t="shared" si="42"/>
        <v>0.65642371234207963</v>
      </c>
      <c r="P394" s="6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9">
        <f t="shared" si="46"/>
        <v>40549.25</v>
      </c>
      <c r="T394" s="9">
        <f t="shared" si="47"/>
        <v>40551.25</v>
      </c>
      <c r="U394">
        <f t="shared" si="48"/>
        <v>2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4">
        <f t="shared" si="42"/>
        <v>2.2896178343949045</v>
      </c>
      <c r="P395" s="6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9">
        <f t="shared" si="46"/>
        <v>42933.208333333328</v>
      </c>
      <c r="T395" s="9">
        <f t="shared" si="47"/>
        <v>42934.208333333328</v>
      </c>
      <c r="U395">
        <f t="shared" si="48"/>
        <v>1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4">
        <f t="shared" si="42"/>
        <v>4.6937499999999996</v>
      </c>
      <c r="P396" s="6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9">
        <f t="shared" si="46"/>
        <v>41484.208333333336</v>
      </c>
      <c r="T396" s="9">
        <f t="shared" si="47"/>
        <v>41494.208333333336</v>
      </c>
      <c r="U396">
        <f t="shared" si="48"/>
        <v>10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4">
        <f t="shared" si="42"/>
        <v>1.3011267605633803</v>
      </c>
      <c r="P397" s="6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9">
        <f t="shared" si="46"/>
        <v>40885.25</v>
      </c>
      <c r="T397" s="9">
        <f t="shared" si="47"/>
        <v>40886.25</v>
      </c>
      <c r="U397">
        <f t="shared" si="48"/>
        <v>1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4">
        <f t="shared" si="42"/>
        <v>1.6705422993492407</v>
      </c>
      <c r="P398" s="6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9">
        <f t="shared" si="46"/>
        <v>43378.208333333328</v>
      </c>
      <c r="T398" s="9">
        <f t="shared" si="47"/>
        <v>43386.208333333328</v>
      </c>
      <c r="U398">
        <f t="shared" si="48"/>
        <v>8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4">
        <f t="shared" si="42"/>
        <v>1.738641975308642</v>
      </c>
      <c r="P399" s="6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9">
        <f t="shared" si="46"/>
        <v>41417.208333333336</v>
      </c>
      <c r="T399" s="9">
        <f t="shared" si="47"/>
        <v>41423.208333333336</v>
      </c>
      <c r="U399">
        <f t="shared" si="48"/>
        <v>6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4">
        <f t="shared" si="42"/>
        <v>7.1776470588235295</v>
      </c>
      <c r="P400" s="6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9">
        <f t="shared" si="46"/>
        <v>43228.208333333328</v>
      </c>
      <c r="T400" s="9">
        <f t="shared" si="47"/>
        <v>43230.208333333328</v>
      </c>
      <c r="U400">
        <f t="shared" si="48"/>
        <v>2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4">
        <f t="shared" si="42"/>
        <v>0.63850976361767731</v>
      </c>
      <c r="P401" s="6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9">
        <f t="shared" si="46"/>
        <v>40576.25</v>
      </c>
      <c r="T401" s="9">
        <f t="shared" si="47"/>
        <v>40583.25</v>
      </c>
      <c r="U401">
        <f t="shared" si="48"/>
        <v>7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4">
        <f t="shared" si="42"/>
        <v>0.02</v>
      </c>
      <c r="P402" s="6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9">
        <f t="shared" si="46"/>
        <v>41502.208333333336</v>
      </c>
      <c r="T402" s="9">
        <f t="shared" si="47"/>
        <v>41524.208333333336</v>
      </c>
      <c r="U402">
        <f t="shared" si="48"/>
        <v>22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4">
        <f t="shared" si="42"/>
        <v>15.302222222222222</v>
      </c>
      <c r="P403" s="6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9">
        <f t="shared" si="46"/>
        <v>43765.208333333328</v>
      </c>
      <c r="T403" s="9">
        <f t="shared" si="47"/>
        <v>43765.208333333328</v>
      </c>
      <c r="U403">
        <f t="shared" si="48"/>
        <v>0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4">
        <f t="shared" si="42"/>
        <v>0.40356164383561643</v>
      </c>
      <c r="P404" s="6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9">
        <f t="shared" si="46"/>
        <v>40914.25</v>
      </c>
      <c r="T404" s="9">
        <f t="shared" si="47"/>
        <v>40961.25</v>
      </c>
      <c r="U404">
        <f t="shared" si="48"/>
        <v>47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4">
        <f t="shared" si="42"/>
        <v>0.86220633299284988</v>
      </c>
      <c r="P405" s="6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9">
        <f t="shared" si="46"/>
        <v>40310.208333333336</v>
      </c>
      <c r="T405" s="9">
        <f t="shared" si="47"/>
        <v>40346.208333333336</v>
      </c>
      <c r="U405">
        <f t="shared" si="48"/>
        <v>36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4">
        <f t="shared" si="42"/>
        <v>3.1558486707566464</v>
      </c>
      <c r="P406" s="6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9">
        <f t="shared" si="46"/>
        <v>43053.25</v>
      </c>
      <c r="T406" s="9">
        <f t="shared" si="47"/>
        <v>43056.25</v>
      </c>
      <c r="U406">
        <f t="shared" si="48"/>
        <v>3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4">
        <f t="shared" si="42"/>
        <v>0.89618243243243245</v>
      </c>
      <c r="P407" s="6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9">
        <f t="shared" si="46"/>
        <v>43255.208333333328</v>
      </c>
      <c r="T407" s="9">
        <f t="shared" si="47"/>
        <v>43305.208333333328</v>
      </c>
      <c r="U407">
        <f t="shared" si="48"/>
        <v>50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4">
        <f t="shared" si="42"/>
        <v>1.8214503816793892</v>
      </c>
      <c r="P408" s="6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9">
        <f t="shared" si="46"/>
        <v>41304.25</v>
      </c>
      <c r="T408" s="9">
        <f t="shared" si="47"/>
        <v>41316.25</v>
      </c>
      <c r="U408">
        <f t="shared" si="48"/>
        <v>12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4">
        <f t="shared" si="42"/>
        <v>3.5588235294117645</v>
      </c>
      <c r="P409" s="6">
        <f t="shared" si="43"/>
        <v>25</v>
      </c>
      <c r="Q409" t="str">
        <f t="shared" si="44"/>
        <v>theater</v>
      </c>
      <c r="R409" t="str">
        <f t="shared" si="45"/>
        <v>plays</v>
      </c>
      <c r="S409" s="9">
        <f t="shared" si="46"/>
        <v>43751.208333333328</v>
      </c>
      <c r="T409" s="9">
        <f t="shared" si="47"/>
        <v>43758.208333333328</v>
      </c>
      <c r="U409">
        <f t="shared" si="48"/>
        <v>7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4">
        <f t="shared" si="42"/>
        <v>1.3183695652173912</v>
      </c>
      <c r="P410" s="6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9">
        <f t="shared" si="46"/>
        <v>42541.208333333328</v>
      </c>
      <c r="T410" s="9">
        <f t="shared" si="47"/>
        <v>42561.208333333328</v>
      </c>
      <c r="U410">
        <f t="shared" si="48"/>
        <v>20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4">
        <f t="shared" si="42"/>
        <v>0.46315634218289087</v>
      </c>
      <c r="P411" s="6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9">
        <f t="shared" si="46"/>
        <v>42843.208333333328</v>
      </c>
      <c r="T411" s="9">
        <f t="shared" si="47"/>
        <v>42847.208333333328</v>
      </c>
      <c r="U411">
        <f t="shared" si="48"/>
        <v>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4">
        <f t="shared" si="42"/>
        <v>0.36132726089785294</v>
      </c>
      <c r="P412" s="6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9">
        <f t="shared" si="46"/>
        <v>42122.208333333328</v>
      </c>
      <c r="T412" s="9">
        <f t="shared" si="47"/>
        <v>42122.208333333328</v>
      </c>
      <c r="U412">
        <f t="shared" si="48"/>
        <v>0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4">
        <f t="shared" si="42"/>
        <v>1.0462820512820512</v>
      </c>
      <c r="P413" s="6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9">
        <f t="shared" si="46"/>
        <v>42884.208333333328</v>
      </c>
      <c r="T413" s="9">
        <f t="shared" si="47"/>
        <v>42886.208333333328</v>
      </c>
      <c r="U413">
        <f t="shared" si="48"/>
        <v>2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4">
        <f t="shared" si="42"/>
        <v>6.6885714285714286</v>
      </c>
      <c r="P414" s="6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9">
        <f t="shared" si="46"/>
        <v>41642.25</v>
      </c>
      <c r="T414" s="9">
        <f t="shared" si="47"/>
        <v>41652.25</v>
      </c>
      <c r="U414">
        <f t="shared" si="48"/>
        <v>10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4">
        <f t="shared" si="42"/>
        <v>0.62072823218997364</v>
      </c>
      <c r="P415" s="6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9">
        <f t="shared" si="46"/>
        <v>43431.25</v>
      </c>
      <c r="T415" s="9">
        <f t="shared" si="47"/>
        <v>43458.25</v>
      </c>
      <c r="U415">
        <f t="shared" si="48"/>
        <v>27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4">
        <f t="shared" si="42"/>
        <v>0.84699787460148779</v>
      </c>
      <c r="P416" s="6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9">
        <f t="shared" si="46"/>
        <v>40288.208333333336</v>
      </c>
      <c r="T416" s="9">
        <f t="shared" si="47"/>
        <v>40296.208333333336</v>
      </c>
      <c r="U416">
        <f t="shared" si="48"/>
        <v>8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4">
        <f t="shared" si="42"/>
        <v>0.11059030837004405</v>
      </c>
      <c r="P417" s="6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9">
        <f t="shared" si="46"/>
        <v>40921.25</v>
      </c>
      <c r="T417" s="9">
        <f t="shared" si="47"/>
        <v>40938.25</v>
      </c>
      <c r="U417">
        <f t="shared" si="48"/>
        <v>17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4">
        <f t="shared" si="42"/>
        <v>0.43838781575037145</v>
      </c>
      <c r="P418" s="6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9">
        <f t="shared" si="46"/>
        <v>40560.25</v>
      </c>
      <c r="T418" s="9">
        <f t="shared" si="47"/>
        <v>40569.25</v>
      </c>
      <c r="U418">
        <f t="shared" si="48"/>
        <v>9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4">
        <f t="shared" si="42"/>
        <v>0.55470588235294116</v>
      </c>
      <c r="P419" s="6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9">
        <f t="shared" si="46"/>
        <v>43407.208333333328</v>
      </c>
      <c r="T419" s="9">
        <f t="shared" si="47"/>
        <v>43431.25</v>
      </c>
      <c r="U419">
        <f t="shared" si="48"/>
        <v>24.041666666671517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4">
        <f t="shared" si="42"/>
        <v>0.57399511301160655</v>
      </c>
      <c r="P420" s="6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9">
        <f t="shared" si="46"/>
        <v>41035.208333333336</v>
      </c>
      <c r="T420" s="9">
        <f t="shared" si="47"/>
        <v>41036.208333333336</v>
      </c>
      <c r="U420">
        <f t="shared" si="48"/>
        <v>1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4">
        <f t="shared" si="42"/>
        <v>1.2343497363796134</v>
      </c>
      <c r="P421" s="6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9">
        <f t="shared" si="46"/>
        <v>40899.25</v>
      </c>
      <c r="T421" s="9">
        <f t="shared" si="47"/>
        <v>40905.25</v>
      </c>
      <c r="U421">
        <f t="shared" si="48"/>
        <v>6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4">
        <f t="shared" si="42"/>
        <v>1.2846</v>
      </c>
      <c r="P422" s="6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9">
        <f t="shared" si="46"/>
        <v>42911.208333333328</v>
      </c>
      <c r="T422" s="9">
        <f t="shared" si="47"/>
        <v>42925.208333333328</v>
      </c>
      <c r="U422">
        <f t="shared" si="48"/>
        <v>14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4">
        <f t="shared" si="42"/>
        <v>0.63989361702127656</v>
      </c>
      <c r="P423" s="6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9">
        <f t="shared" si="46"/>
        <v>42915.208333333328</v>
      </c>
      <c r="T423" s="9">
        <f t="shared" si="47"/>
        <v>42945.208333333328</v>
      </c>
      <c r="U423">
        <f t="shared" si="48"/>
        <v>30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4">
        <f t="shared" si="42"/>
        <v>1.2729885057471264</v>
      </c>
      <c r="P424" s="6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9">
        <f t="shared" si="46"/>
        <v>40285.208333333336</v>
      </c>
      <c r="T424" s="9">
        <f t="shared" si="47"/>
        <v>40305.208333333336</v>
      </c>
      <c r="U424">
        <f t="shared" si="48"/>
        <v>20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4">
        <f t="shared" si="42"/>
        <v>0.10638024357239513</v>
      </c>
      <c r="P425" s="6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9">
        <f t="shared" si="46"/>
        <v>40808.208333333336</v>
      </c>
      <c r="T425" s="9">
        <f t="shared" si="47"/>
        <v>40810.208333333336</v>
      </c>
      <c r="U425">
        <f t="shared" si="48"/>
        <v>2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4">
        <f t="shared" si="42"/>
        <v>0.40470588235294119</v>
      </c>
      <c r="P426" s="6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9">
        <f t="shared" si="46"/>
        <v>43208.208333333328</v>
      </c>
      <c r="T426" s="9">
        <f t="shared" si="47"/>
        <v>43214.208333333328</v>
      </c>
      <c r="U426">
        <f t="shared" si="48"/>
        <v>6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4">
        <f t="shared" si="42"/>
        <v>2.8766666666666665</v>
      </c>
      <c r="P427" s="6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9">
        <f t="shared" si="46"/>
        <v>42213.208333333328</v>
      </c>
      <c r="T427" s="9">
        <f t="shared" si="47"/>
        <v>42219.208333333328</v>
      </c>
      <c r="U427">
        <f t="shared" si="48"/>
        <v>6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4">
        <f t="shared" si="42"/>
        <v>5.7294444444444448</v>
      </c>
      <c r="P428" s="6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9">
        <f t="shared" si="46"/>
        <v>41332.25</v>
      </c>
      <c r="T428" s="9">
        <f t="shared" si="47"/>
        <v>41339.25</v>
      </c>
      <c r="U428">
        <f t="shared" si="48"/>
        <v>7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4">
        <f t="shared" si="42"/>
        <v>1.1290429799426933</v>
      </c>
      <c r="P429" s="6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9">
        <f t="shared" si="46"/>
        <v>41895.208333333336</v>
      </c>
      <c r="T429" s="9">
        <f t="shared" si="47"/>
        <v>41927.208333333336</v>
      </c>
      <c r="U429">
        <f t="shared" si="48"/>
        <v>32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4">
        <f t="shared" si="42"/>
        <v>0.46387573964497042</v>
      </c>
      <c r="P430" s="6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9">
        <f t="shared" si="46"/>
        <v>40585.25</v>
      </c>
      <c r="T430" s="9">
        <f t="shared" si="47"/>
        <v>40592.25</v>
      </c>
      <c r="U430">
        <f t="shared" si="48"/>
        <v>7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4">
        <f t="shared" si="42"/>
        <v>0.90675916230366493</v>
      </c>
      <c r="P431" s="6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9">
        <f t="shared" si="46"/>
        <v>41680.25</v>
      </c>
      <c r="T431" s="9">
        <f t="shared" si="47"/>
        <v>41708.208333333336</v>
      </c>
      <c r="U431">
        <f t="shared" si="48"/>
        <v>27.958333333335759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4">
        <f t="shared" si="42"/>
        <v>0.67740740740740746</v>
      </c>
      <c r="P432" s="6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9">
        <f t="shared" si="46"/>
        <v>43737.208333333328</v>
      </c>
      <c r="T432" s="9">
        <f t="shared" si="47"/>
        <v>43771.208333333328</v>
      </c>
      <c r="U432">
        <f t="shared" si="48"/>
        <v>34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4">
        <f t="shared" si="42"/>
        <v>1.9249019607843136</v>
      </c>
      <c r="P433" s="6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9">
        <f t="shared" si="46"/>
        <v>43273.208333333328</v>
      </c>
      <c r="T433" s="9">
        <f t="shared" si="47"/>
        <v>43290.208333333328</v>
      </c>
      <c r="U433">
        <f t="shared" si="48"/>
        <v>17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4">
        <f t="shared" si="42"/>
        <v>0.82714285714285718</v>
      </c>
      <c r="P434" s="6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9">
        <f t="shared" si="46"/>
        <v>41761.208333333336</v>
      </c>
      <c r="T434" s="9">
        <f t="shared" si="47"/>
        <v>41781.208333333336</v>
      </c>
      <c r="U434">
        <f t="shared" si="48"/>
        <v>20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4">
        <f t="shared" si="42"/>
        <v>0.54163920922570019</v>
      </c>
      <c r="P435" s="6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9">
        <f t="shared" si="46"/>
        <v>41603.25</v>
      </c>
      <c r="T435" s="9">
        <f t="shared" si="47"/>
        <v>41619.25</v>
      </c>
      <c r="U435">
        <f t="shared" si="48"/>
        <v>16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4">
        <f t="shared" si="42"/>
        <v>0.16722222222222222</v>
      </c>
      <c r="P436" s="6">
        <f t="shared" si="43"/>
        <v>90.3</v>
      </c>
      <c r="Q436" t="str">
        <f t="shared" si="44"/>
        <v>theater</v>
      </c>
      <c r="R436" t="str">
        <f t="shared" si="45"/>
        <v>plays</v>
      </c>
      <c r="S436" s="9">
        <f t="shared" si="46"/>
        <v>42705.25</v>
      </c>
      <c r="T436" s="9">
        <f t="shared" si="47"/>
        <v>42719.25</v>
      </c>
      <c r="U436">
        <f t="shared" si="48"/>
        <v>14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4">
        <f t="shared" si="42"/>
        <v>1.168766404199475</v>
      </c>
      <c r="P437" s="6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9">
        <f t="shared" si="46"/>
        <v>41988.25</v>
      </c>
      <c r="T437" s="9">
        <f t="shared" si="47"/>
        <v>42000.25</v>
      </c>
      <c r="U437">
        <f t="shared" si="48"/>
        <v>12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4">
        <f t="shared" si="42"/>
        <v>10.521538461538462</v>
      </c>
      <c r="P438" s="6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9">
        <f t="shared" si="46"/>
        <v>43575.208333333328</v>
      </c>
      <c r="T438" s="9">
        <f t="shared" si="47"/>
        <v>43576.208333333328</v>
      </c>
      <c r="U438">
        <f t="shared" si="48"/>
        <v>1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4">
        <f t="shared" si="42"/>
        <v>1.2307407407407407</v>
      </c>
      <c r="P439" s="6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9">
        <f t="shared" si="46"/>
        <v>42260.208333333328</v>
      </c>
      <c r="T439" s="9">
        <f t="shared" si="47"/>
        <v>42263.208333333328</v>
      </c>
      <c r="U439">
        <f t="shared" si="48"/>
        <v>3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4">
        <f t="shared" si="42"/>
        <v>1.7863855421686747</v>
      </c>
      <c r="P440" s="6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9">
        <f t="shared" si="46"/>
        <v>41337.25</v>
      </c>
      <c r="T440" s="9">
        <f t="shared" si="47"/>
        <v>41367.208333333336</v>
      </c>
      <c r="U440">
        <f t="shared" si="48"/>
        <v>29.958333333335759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4">
        <f t="shared" si="42"/>
        <v>3.5528169014084505</v>
      </c>
      <c r="P441" s="6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9">
        <f t="shared" si="46"/>
        <v>42680.208333333328</v>
      </c>
      <c r="T441" s="9">
        <f t="shared" si="47"/>
        <v>42687.25</v>
      </c>
      <c r="U441">
        <f t="shared" si="48"/>
        <v>7.0416666666715173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4">
        <f t="shared" si="42"/>
        <v>1.6190634146341463</v>
      </c>
      <c r="P442" s="6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9">
        <f t="shared" si="46"/>
        <v>42916.208333333328</v>
      </c>
      <c r="T442" s="9">
        <f t="shared" si="47"/>
        <v>42926.208333333328</v>
      </c>
      <c r="U442">
        <f t="shared" si="48"/>
        <v>10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4">
        <f t="shared" si="42"/>
        <v>0.24914285714285714</v>
      </c>
      <c r="P443" s="6">
        <f t="shared" si="43"/>
        <v>54.5</v>
      </c>
      <c r="Q443" t="str">
        <f t="shared" si="44"/>
        <v>technology</v>
      </c>
      <c r="R443" t="str">
        <f t="shared" si="45"/>
        <v>wearables</v>
      </c>
      <c r="S443" s="9">
        <f t="shared" si="46"/>
        <v>41025.208333333336</v>
      </c>
      <c r="T443" s="9">
        <f t="shared" si="47"/>
        <v>41053.208333333336</v>
      </c>
      <c r="U443">
        <f t="shared" si="48"/>
        <v>28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4">
        <f t="shared" si="42"/>
        <v>1.9872222222222222</v>
      </c>
      <c r="P444" s="6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9">
        <f t="shared" si="46"/>
        <v>42980.208333333328</v>
      </c>
      <c r="T444" s="9">
        <f t="shared" si="47"/>
        <v>42996.208333333328</v>
      </c>
      <c r="U444">
        <f t="shared" si="48"/>
        <v>16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4">
        <f t="shared" si="42"/>
        <v>0.34752688172043011</v>
      </c>
      <c r="P445" s="6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9">
        <f t="shared" si="46"/>
        <v>40451.208333333336</v>
      </c>
      <c r="T445" s="9">
        <f t="shared" si="47"/>
        <v>40470.208333333336</v>
      </c>
      <c r="U445">
        <f t="shared" si="48"/>
        <v>19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4">
        <f t="shared" si="42"/>
        <v>1.7641935483870967</v>
      </c>
      <c r="P446" s="6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9">
        <f t="shared" si="46"/>
        <v>40748.208333333336</v>
      </c>
      <c r="T446" s="9">
        <f t="shared" si="47"/>
        <v>40750.208333333336</v>
      </c>
      <c r="U446">
        <f t="shared" si="48"/>
        <v>2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4">
        <f t="shared" si="42"/>
        <v>5.1138095238095236</v>
      </c>
      <c r="P447" s="6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9">
        <f t="shared" si="46"/>
        <v>40515.25</v>
      </c>
      <c r="T447" s="9">
        <f t="shared" si="47"/>
        <v>40536.25</v>
      </c>
      <c r="U447">
        <f t="shared" si="48"/>
        <v>21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4">
        <f t="shared" si="42"/>
        <v>0.82044117647058823</v>
      </c>
      <c r="P448" s="6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9">
        <f t="shared" si="46"/>
        <v>41261.25</v>
      </c>
      <c r="T448" s="9">
        <f t="shared" si="47"/>
        <v>41263.25</v>
      </c>
      <c r="U448">
        <f t="shared" si="48"/>
        <v>2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4">
        <f t="shared" si="42"/>
        <v>0.24326030927835052</v>
      </c>
      <c r="P449" s="6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9">
        <f t="shared" si="46"/>
        <v>43088.25</v>
      </c>
      <c r="T449" s="9">
        <f t="shared" si="47"/>
        <v>43104.25</v>
      </c>
      <c r="U449">
        <f t="shared" si="48"/>
        <v>16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4">
        <f t="shared" si="42"/>
        <v>0.50482758620689661</v>
      </c>
      <c r="P450" s="6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9">
        <f t="shared" si="46"/>
        <v>41378.208333333336</v>
      </c>
      <c r="T450" s="9">
        <f t="shared" si="47"/>
        <v>41380.208333333336</v>
      </c>
      <c r="U450">
        <f t="shared" si="48"/>
        <v>2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4">
        <f t="shared" ref="O451:O514" si="49">E451/D451</f>
        <v>9.67</v>
      </c>
      <c r="P451" s="6">
        <f t="shared" ref="P451:P514" si="50">IF(G451=0,0,E451/G451)</f>
        <v>101.19767441860465</v>
      </c>
      <c r="Q451" t="str">
        <f t="shared" ref="Q451:Q514" si="51">LEFT(N451,FIND("/",N451,1)-1)</f>
        <v>games</v>
      </c>
      <c r="R451" t="str">
        <f t="shared" ref="R451:R514" si="52">RIGHT(N451,LEN(N451)-FIND("/",N451,1))</f>
        <v>video games</v>
      </c>
      <c r="S451" s="9">
        <f t="shared" ref="S451:S514" si="53">(((J451/60)/60)/24)+DATE(1970,1,1)</f>
        <v>43530.25</v>
      </c>
      <c r="T451" s="9">
        <f t="shared" ref="T451:T514" si="54">(((K451/60)/60)/24)+DATE(1970,1,1)</f>
        <v>43547.208333333328</v>
      </c>
      <c r="U451">
        <f t="shared" ref="U451:U514" si="55">T451-S451</f>
        <v>16.958333333328483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4">
        <f t="shared" si="49"/>
        <v>0.04</v>
      </c>
      <c r="P452" s="6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9">
        <f t="shared" si="53"/>
        <v>43394.208333333328</v>
      </c>
      <c r="T452" s="9">
        <f t="shared" si="54"/>
        <v>43417.25</v>
      </c>
      <c r="U452">
        <f t="shared" si="55"/>
        <v>23.041666666671517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4">
        <f t="shared" si="49"/>
        <v>1.2284501347708894</v>
      </c>
      <c r="P453" s="6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9">
        <f t="shared" si="53"/>
        <v>42935.208333333328</v>
      </c>
      <c r="T453" s="9">
        <f t="shared" si="54"/>
        <v>42966.208333333328</v>
      </c>
      <c r="U453">
        <f t="shared" si="55"/>
        <v>31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4">
        <f t="shared" si="49"/>
        <v>0.63437500000000002</v>
      </c>
      <c r="P454" s="6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9">
        <f t="shared" si="53"/>
        <v>40365.208333333336</v>
      </c>
      <c r="T454" s="9">
        <f t="shared" si="54"/>
        <v>40366.208333333336</v>
      </c>
      <c r="U454">
        <f t="shared" si="55"/>
        <v>1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4">
        <f t="shared" si="49"/>
        <v>0.56331688596491225</v>
      </c>
      <c r="P455" s="6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9">
        <f t="shared" si="53"/>
        <v>42705.25</v>
      </c>
      <c r="T455" s="9">
        <f t="shared" si="54"/>
        <v>42746.25</v>
      </c>
      <c r="U455">
        <f t="shared" si="55"/>
        <v>41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4">
        <f t="shared" si="49"/>
        <v>0.44074999999999998</v>
      </c>
      <c r="P456" s="6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9">
        <f t="shared" si="53"/>
        <v>41568.208333333336</v>
      </c>
      <c r="T456" s="9">
        <f t="shared" si="54"/>
        <v>41604.25</v>
      </c>
      <c r="U456">
        <f t="shared" si="55"/>
        <v>36.041666666664241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4">
        <f t="shared" si="49"/>
        <v>1.1837253218884121</v>
      </c>
      <c r="P457" s="6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9">
        <f t="shared" si="53"/>
        <v>40809.208333333336</v>
      </c>
      <c r="T457" s="9">
        <f t="shared" si="54"/>
        <v>40832.208333333336</v>
      </c>
      <c r="U457">
        <f t="shared" si="55"/>
        <v>23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4">
        <f t="shared" si="49"/>
        <v>1.041243169398907</v>
      </c>
      <c r="P458" s="6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9">
        <f t="shared" si="53"/>
        <v>43141.25</v>
      </c>
      <c r="T458" s="9">
        <f t="shared" si="54"/>
        <v>43141.25</v>
      </c>
      <c r="U458">
        <f t="shared" si="55"/>
        <v>0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4">
        <f t="shared" si="49"/>
        <v>0.26640000000000003</v>
      </c>
      <c r="P459" s="6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9">
        <f t="shared" si="53"/>
        <v>42657.208333333328</v>
      </c>
      <c r="T459" s="9">
        <f t="shared" si="54"/>
        <v>42659.208333333328</v>
      </c>
      <c r="U459">
        <f t="shared" si="55"/>
        <v>2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4">
        <f t="shared" si="49"/>
        <v>3.5120118343195266</v>
      </c>
      <c r="P460" s="6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9">
        <f t="shared" si="53"/>
        <v>40265.208333333336</v>
      </c>
      <c r="T460" s="9">
        <f t="shared" si="54"/>
        <v>40309.208333333336</v>
      </c>
      <c r="U460">
        <f t="shared" si="55"/>
        <v>44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4">
        <f t="shared" si="49"/>
        <v>0.90063492063492068</v>
      </c>
      <c r="P461" s="6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9">
        <f t="shared" si="53"/>
        <v>42001.25</v>
      </c>
      <c r="T461" s="9">
        <f t="shared" si="54"/>
        <v>42026.25</v>
      </c>
      <c r="U461">
        <f t="shared" si="55"/>
        <v>25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4">
        <f t="shared" si="49"/>
        <v>1.7162500000000001</v>
      </c>
      <c r="P462" s="6">
        <f t="shared" si="50"/>
        <v>82.38</v>
      </c>
      <c r="Q462" t="str">
        <f t="shared" si="51"/>
        <v>theater</v>
      </c>
      <c r="R462" t="str">
        <f t="shared" si="52"/>
        <v>plays</v>
      </c>
      <c r="S462" s="9">
        <f t="shared" si="53"/>
        <v>40399.208333333336</v>
      </c>
      <c r="T462" s="9">
        <f t="shared" si="54"/>
        <v>40402.208333333336</v>
      </c>
      <c r="U462">
        <f t="shared" si="55"/>
        <v>3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4">
        <f t="shared" si="49"/>
        <v>1.4104655870445344</v>
      </c>
      <c r="P463" s="6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9">
        <f t="shared" si="53"/>
        <v>41757.208333333336</v>
      </c>
      <c r="T463" s="9">
        <f t="shared" si="54"/>
        <v>41777.208333333336</v>
      </c>
      <c r="U463">
        <f t="shared" si="55"/>
        <v>20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4">
        <f t="shared" si="49"/>
        <v>0.30579449152542371</v>
      </c>
      <c r="P464" s="6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9">
        <f t="shared" si="53"/>
        <v>41304.25</v>
      </c>
      <c r="T464" s="9">
        <f t="shared" si="54"/>
        <v>41342.25</v>
      </c>
      <c r="U464">
        <f t="shared" si="55"/>
        <v>38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4">
        <f t="shared" si="49"/>
        <v>1.0816455696202532</v>
      </c>
      <c r="P465" s="6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9">
        <f t="shared" si="53"/>
        <v>41639.25</v>
      </c>
      <c r="T465" s="9">
        <f t="shared" si="54"/>
        <v>41643.25</v>
      </c>
      <c r="U465">
        <f t="shared" si="55"/>
        <v>4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4">
        <f t="shared" si="49"/>
        <v>1.3345505617977529</v>
      </c>
      <c r="P466" s="6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9">
        <f t="shared" si="53"/>
        <v>43142.25</v>
      </c>
      <c r="T466" s="9">
        <f t="shared" si="54"/>
        <v>43156.25</v>
      </c>
      <c r="U466">
        <f t="shared" si="55"/>
        <v>14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4">
        <f t="shared" si="49"/>
        <v>1.8785106382978722</v>
      </c>
      <c r="P467" s="6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9">
        <f t="shared" si="53"/>
        <v>43127.25</v>
      </c>
      <c r="T467" s="9">
        <f t="shared" si="54"/>
        <v>43136.25</v>
      </c>
      <c r="U467">
        <f t="shared" si="55"/>
        <v>9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4">
        <f t="shared" si="49"/>
        <v>3.32</v>
      </c>
      <c r="P468" s="6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9">
        <f t="shared" si="53"/>
        <v>41409.208333333336</v>
      </c>
      <c r="T468" s="9">
        <f t="shared" si="54"/>
        <v>41432.208333333336</v>
      </c>
      <c r="U468">
        <f t="shared" si="55"/>
        <v>23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4">
        <f t="shared" si="49"/>
        <v>5.7521428571428572</v>
      </c>
      <c r="P469" s="6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9">
        <f t="shared" si="53"/>
        <v>42331.25</v>
      </c>
      <c r="T469" s="9">
        <f t="shared" si="54"/>
        <v>42338.25</v>
      </c>
      <c r="U469">
        <f t="shared" si="55"/>
        <v>7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4">
        <f t="shared" si="49"/>
        <v>0.40500000000000003</v>
      </c>
      <c r="P470" s="6">
        <f t="shared" si="50"/>
        <v>101.25</v>
      </c>
      <c r="Q470" t="str">
        <f t="shared" si="51"/>
        <v>theater</v>
      </c>
      <c r="R470" t="str">
        <f t="shared" si="52"/>
        <v>plays</v>
      </c>
      <c r="S470" s="9">
        <f t="shared" si="53"/>
        <v>43569.208333333328</v>
      </c>
      <c r="T470" s="9">
        <f t="shared" si="54"/>
        <v>43585.208333333328</v>
      </c>
      <c r="U470">
        <f t="shared" si="55"/>
        <v>16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4">
        <f t="shared" si="49"/>
        <v>1.8442857142857143</v>
      </c>
      <c r="P471" s="6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9">
        <f t="shared" si="53"/>
        <v>42142.208333333328</v>
      </c>
      <c r="T471" s="9">
        <f t="shared" si="54"/>
        <v>42144.208333333328</v>
      </c>
      <c r="U471">
        <f t="shared" si="55"/>
        <v>2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4">
        <f t="shared" si="49"/>
        <v>2.8580555555555556</v>
      </c>
      <c r="P472" s="6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9">
        <f t="shared" si="53"/>
        <v>42716.25</v>
      </c>
      <c r="T472" s="9">
        <f t="shared" si="54"/>
        <v>42723.25</v>
      </c>
      <c r="U472">
        <f t="shared" si="55"/>
        <v>7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4">
        <f t="shared" si="49"/>
        <v>3.19</v>
      </c>
      <c r="P473" s="6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9">
        <f t="shared" si="53"/>
        <v>41031.208333333336</v>
      </c>
      <c r="T473" s="9">
        <f t="shared" si="54"/>
        <v>41031.208333333336</v>
      </c>
      <c r="U473">
        <f t="shared" si="55"/>
        <v>0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4">
        <f t="shared" si="49"/>
        <v>0.39234070221066319</v>
      </c>
      <c r="P474" s="6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9">
        <f t="shared" si="53"/>
        <v>43535.208333333328</v>
      </c>
      <c r="T474" s="9">
        <f t="shared" si="54"/>
        <v>43589.208333333328</v>
      </c>
      <c r="U474">
        <f t="shared" si="55"/>
        <v>54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4">
        <f t="shared" si="49"/>
        <v>1.7814000000000001</v>
      </c>
      <c r="P475" s="6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9">
        <f t="shared" si="53"/>
        <v>43277.208333333328</v>
      </c>
      <c r="T475" s="9">
        <f t="shared" si="54"/>
        <v>43278.208333333328</v>
      </c>
      <c r="U475">
        <f t="shared" si="55"/>
        <v>1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4">
        <f t="shared" si="49"/>
        <v>3.6515</v>
      </c>
      <c r="P476" s="6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9">
        <f t="shared" si="53"/>
        <v>41989.25</v>
      </c>
      <c r="T476" s="9">
        <f t="shared" si="54"/>
        <v>41990.25</v>
      </c>
      <c r="U476">
        <f t="shared" si="55"/>
        <v>1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4">
        <f t="shared" si="49"/>
        <v>1.1394594594594594</v>
      </c>
      <c r="P477" s="6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9">
        <f t="shared" si="53"/>
        <v>41450.208333333336</v>
      </c>
      <c r="T477" s="9">
        <f t="shared" si="54"/>
        <v>41454.208333333336</v>
      </c>
      <c r="U477">
        <f t="shared" si="55"/>
        <v>4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4">
        <f t="shared" si="49"/>
        <v>0.29828720626631855</v>
      </c>
      <c r="P478" s="6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9">
        <f t="shared" si="53"/>
        <v>43322.208333333328</v>
      </c>
      <c r="T478" s="9">
        <f t="shared" si="54"/>
        <v>43328.208333333328</v>
      </c>
      <c r="U478">
        <f t="shared" si="55"/>
        <v>6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4">
        <f t="shared" si="49"/>
        <v>0.54270588235294115</v>
      </c>
      <c r="P479" s="6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9">
        <f t="shared" si="53"/>
        <v>40720.208333333336</v>
      </c>
      <c r="T479" s="9">
        <f t="shared" si="54"/>
        <v>40747.208333333336</v>
      </c>
      <c r="U479">
        <f t="shared" si="55"/>
        <v>27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4">
        <f t="shared" si="49"/>
        <v>2.3634156976744185</v>
      </c>
      <c r="P480" s="6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9">
        <f t="shared" si="53"/>
        <v>42072.208333333328</v>
      </c>
      <c r="T480" s="9">
        <f t="shared" si="54"/>
        <v>42084.208333333328</v>
      </c>
      <c r="U480">
        <f t="shared" si="55"/>
        <v>12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4">
        <f t="shared" si="49"/>
        <v>5.1291666666666664</v>
      </c>
      <c r="P481" s="6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9">
        <f t="shared" si="53"/>
        <v>42945.208333333328</v>
      </c>
      <c r="T481" s="9">
        <f t="shared" si="54"/>
        <v>42947.208333333328</v>
      </c>
      <c r="U481">
        <f t="shared" si="55"/>
        <v>2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4">
        <f t="shared" si="49"/>
        <v>1.0065116279069768</v>
      </c>
      <c r="P482" s="6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9">
        <f t="shared" si="53"/>
        <v>40248.25</v>
      </c>
      <c r="T482" s="9">
        <f t="shared" si="54"/>
        <v>40257.208333333336</v>
      </c>
      <c r="U482">
        <f t="shared" si="55"/>
        <v>8.9583333333357587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4">
        <f t="shared" si="49"/>
        <v>0.81348423194303154</v>
      </c>
      <c r="P483" s="6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9">
        <f t="shared" si="53"/>
        <v>41913.208333333336</v>
      </c>
      <c r="T483" s="9">
        <f t="shared" si="54"/>
        <v>41955.25</v>
      </c>
      <c r="U483">
        <f t="shared" si="55"/>
        <v>42.041666666664241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4">
        <f t="shared" si="49"/>
        <v>0.16404761904761905</v>
      </c>
      <c r="P484" s="6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9">
        <f t="shared" si="53"/>
        <v>40963.25</v>
      </c>
      <c r="T484" s="9">
        <f t="shared" si="54"/>
        <v>40974.25</v>
      </c>
      <c r="U484">
        <f t="shared" si="55"/>
        <v>11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4">
        <f t="shared" si="49"/>
        <v>0.52774617067833696</v>
      </c>
      <c r="P485" s="6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9">
        <f t="shared" si="53"/>
        <v>43811.25</v>
      </c>
      <c r="T485" s="9">
        <f t="shared" si="54"/>
        <v>43818.25</v>
      </c>
      <c r="U485">
        <f t="shared" si="55"/>
        <v>7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4">
        <f t="shared" si="49"/>
        <v>2.6020608108108108</v>
      </c>
      <c r="P486" s="6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9">
        <f t="shared" si="53"/>
        <v>41855.208333333336</v>
      </c>
      <c r="T486" s="9">
        <f t="shared" si="54"/>
        <v>41904.208333333336</v>
      </c>
      <c r="U486">
        <f t="shared" si="55"/>
        <v>49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4">
        <f t="shared" si="49"/>
        <v>0.30732891832229581</v>
      </c>
      <c r="P487" s="6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9">
        <f t="shared" si="53"/>
        <v>43626.208333333328</v>
      </c>
      <c r="T487" s="9">
        <f t="shared" si="54"/>
        <v>43667.208333333328</v>
      </c>
      <c r="U487">
        <f t="shared" si="55"/>
        <v>41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4">
        <f t="shared" si="49"/>
        <v>0.13500000000000001</v>
      </c>
      <c r="P488" s="6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9">
        <f t="shared" si="53"/>
        <v>43168.25</v>
      </c>
      <c r="T488" s="9">
        <f t="shared" si="54"/>
        <v>43183.208333333328</v>
      </c>
      <c r="U488">
        <f t="shared" si="55"/>
        <v>14.958333333328483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4">
        <f t="shared" si="49"/>
        <v>1.7862556663644606</v>
      </c>
      <c r="P489" s="6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9">
        <f t="shared" si="53"/>
        <v>42845.208333333328</v>
      </c>
      <c r="T489" s="9">
        <f t="shared" si="54"/>
        <v>42878.208333333328</v>
      </c>
      <c r="U489">
        <f t="shared" si="55"/>
        <v>33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4">
        <f t="shared" si="49"/>
        <v>2.2005660377358489</v>
      </c>
      <c r="P490" s="6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9">
        <f t="shared" si="53"/>
        <v>42403.25</v>
      </c>
      <c r="T490" s="9">
        <f t="shared" si="54"/>
        <v>42420.25</v>
      </c>
      <c r="U490">
        <f t="shared" si="55"/>
        <v>17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4">
        <f t="shared" si="49"/>
        <v>1.015108695652174</v>
      </c>
      <c r="P491" s="6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9">
        <f t="shared" si="53"/>
        <v>40406.208333333336</v>
      </c>
      <c r="T491" s="9">
        <f t="shared" si="54"/>
        <v>40411.208333333336</v>
      </c>
      <c r="U491">
        <f t="shared" si="55"/>
        <v>5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4">
        <f t="shared" si="49"/>
        <v>1.915</v>
      </c>
      <c r="P492" s="6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9">
        <f t="shared" si="53"/>
        <v>43786.25</v>
      </c>
      <c r="T492" s="9">
        <f t="shared" si="54"/>
        <v>43793.25</v>
      </c>
      <c r="U492">
        <f t="shared" si="55"/>
        <v>7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4">
        <f t="shared" si="49"/>
        <v>3.0534683098591549</v>
      </c>
      <c r="P493" s="6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9">
        <f t="shared" si="53"/>
        <v>41456.208333333336</v>
      </c>
      <c r="T493" s="9">
        <f t="shared" si="54"/>
        <v>41482.208333333336</v>
      </c>
      <c r="U493">
        <f t="shared" si="55"/>
        <v>26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4">
        <f t="shared" si="49"/>
        <v>0.23995287958115183</v>
      </c>
      <c r="P494" s="6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9">
        <f t="shared" si="53"/>
        <v>40336.208333333336</v>
      </c>
      <c r="T494" s="9">
        <f t="shared" si="54"/>
        <v>40371.208333333336</v>
      </c>
      <c r="U494">
        <f t="shared" si="55"/>
        <v>35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4">
        <f t="shared" si="49"/>
        <v>7.2377777777777776</v>
      </c>
      <c r="P495" s="6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9">
        <f t="shared" si="53"/>
        <v>43645.208333333328</v>
      </c>
      <c r="T495" s="9">
        <f t="shared" si="54"/>
        <v>43658.208333333328</v>
      </c>
      <c r="U495">
        <f t="shared" si="55"/>
        <v>13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4">
        <f t="shared" si="49"/>
        <v>5.4736000000000002</v>
      </c>
      <c r="P496" s="6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9">
        <f t="shared" si="53"/>
        <v>40990.208333333336</v>
      </c>
      <c r="T496" s="9">
        <f t="shared" si="54"/>
        <v>40991.208333333336</v>
      </c>
      <c r="U496">
        <f t="shared" si="55"/>
        <v>1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4">
        <f t="shared" si="49"/>
        <v>4.1449999999999996</v>
      </c>
      <c r="P497" s="6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9">
        <f t="shared" si="53"/>
        <v>41800.208333333336</v>
      </c>
      <c r="T497" s="9">
        <f t="shared" si="54"/>
        <v>41804.208333333336</v>
      </c>
      <c r="U497">
        <f t="shared" si="55"/>
        <v>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4">
        <f t="shared" si="49"/>
        <v>9.0696409140369975E-3</v>
      </c>
      <c r="P498" s="6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9">
        <f t="shared" si="53"/>
        <v>42876.208333333328</v>
      </c>
      <c r="T498" s="9">
        <f t="shared" si="54"/>
        <v>42893.208333333328</v>
      </c>
      <c r="U498">
        <f t="shared" si="55"/>
        <v>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4">
        <f t="shared" si="49"/>
        <v>0.34173469387755101</v>
      </c>
      <c r="P499" s="6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9">
        <f t="shared" si="53"/>
        <v>42724.25</v>
      </c>
      <c r="T499" s="9">
        <f t="shared" si="54"/>
        <v>42724.25</v>
      </c>
      <c r="U499">
        <f t="shared" si="55"/>
        <v>0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4">
        <f t="shared" si="49"/>
        <v>0.239488107549121</v>
      </c>
      <c r="P500" s="6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9">
        <f t="shared" si="53"/>
        <v>42005.25</v>
      </c>
      <c r="T500" s="9">
        <f t="shared" si="54"/>
        <v>42007.25</v>
      </c>
      <c r="U500">
        <f t="shared" si="55"/>
        <v>2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4">
        <f t="shared" si="49"/>
        <v>0.48072649572649573</v>
      </c>
      <c r="P501" s="6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9">
        <f t="shared" si="53"/>
        <v>42444.208333333328</v>
      </c>
      <c r="T501" s="9">
        <f t="shared" si="54"/>
        <v>42449.208333333328</v>
      </c>
      <c r="U501">
        <f t="shared" si="55"/>
        <v>5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4">
        <f t="shared" si="49"/>
        <v>0</v>
      </c>
      <c r="P502" s="6">
        <f t="shared" si="50"/>
        <v>0</v>
      </c>
      <c r="Q502" t="str">
        <f t="shared" si="51"/>
        <v>theater</v>
      </c>
      <c r="R502" t="str">
        <f t="shared" si="52"/>
        <v>plays</v>
      </c>
      <c r="S502" s="9">
        <f t="shared" si="53"/>
        <v>41395.208333333336</v>
      </c>
      <c r="T502" s="9">
        <f t="shared" si="54"/>
        <v>41423.208333333336</v>
      </c>
      <c r="U502">
        <f t="shared" si="55"/>
        <v>28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4">
        <f t="shared" si="49"/>
        <v>0.70145182291666663</v>
      </c>
      <c r="P503" s="6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9">
        <f t="shared" si="53"/>
        <v>41345.208333333336</v>
      </c>
      <c r="T503" s="9">
        <f t="shared" si="54"/>
        <v>41347.208333333336</v>
      </c>
      <c r="U503">
        <f t="shared" si="55"/>
        <v>2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4">
        <f t="shared" si="49"/>
        <v>5.2992307692307694</v>
      </c>
      <c r="P504" s="6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9">
        <f t="shared" si="53"/>
        <v>41117.208333333336</v>
      </c>
      <c r="T504" s="9">
        <f t="shared" si="54"/>
        <v>41146.208333333336</v>
      </c>
      <c r="U504">
        <f t="shared" si="55"/>
        <v>29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4">
        <f t="shared" si="49"/>
        <v>1.8032549019607844</v>
      </c>
      <c r="P505" s="6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9">
        <f t="shared" si="53"/>
        <v>42186.208333333328</v>
      </c>
      <c r="T505" s="9">
        <f t="shared" si="54"/>
        <v>42206.208333333328</v>
      </c>
      <c r="U505">
        <f t="shared" si="55"/>
        <v>20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4">
        <f t="shared" si="49"/>
        <v>0.92320000000000002</v>
      </c>
      <c r="P506" s="6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9">
        <f t="shared" si="53"/>
        <v>42142.208333333328</v>
      </c>
      <c r="T506" s="9">
        <f t="shared" si="54"/>
        <v>42143.208333333328</v>
      </c>
      <c r="U506">
        <f t="shared" si="55"/>
        <v>1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4">
        <f t="shared" si="49"/>
        <v>0.13901001112347053</v>
      </c>
      <c r="P507" s="6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9">
        <f t="shared" si="53"/>
        <v>41341.25</v>
      </c>
      <c r="T507" s="9">
        <f t="shared" si="54"/>
        <v>41383.208333333336</v>
      </c>
      <c r="U507">
        <f t="shared" si="55"/>
        <v>41.958333333335759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4">
        <f t="shared" si="49"/>
        <v>9.2707777777777771</v>
      </c>
      <c r="P508" s="6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9">
        <f t="shared" si="53"/>
        <v>43062.25</v>
      </c>
      <c r="T508" s="9">
        <f t="shared" si="54"/>
        <v>43079.25</v>
      </c>
      <c r="U508">
        <f t="shared" si="55"/>
        <v>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4">
        <f t="shared" si="49"/>
        <v>0.39857142857142858</v>
      </c>
      <c r="P509" s="6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9">
        <f t="shared" si="53"/>
        <v>41373.208333333336</v>
      </c>
      <c r="T509" s="9">
        <f t="shared" si="54"/>
        <v>41422.208333333336</v>
      </c>
      <c r="U509">
        <f t="shared" si="55"/>
        <v>49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4">
        <f t="shared" si="49"/>
        <v>1.1222929936305732</v>
      </c>
      <c r="P510" s="6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9">
        <f t="shared" si="53"/>
        <v>43310.208333333328</v>
      </c>
      <c r="T510" s="9">
        <f t="shared" si="54"/>
        <v>43331.208333333328</v>
      </c>
      <c r="U510">
        <f t="shared" si="55"/>
        <v>21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4">
        <f t="shared" si="49"/>
        <v>0.70925816023738875</v>
      </c>
      <c r="P511" s="6">
        <f t="shared" si="50"/>
        <v>95</v>
      </c>
      <c r="Q511" t="str">
        <f t="shared" si="51"/>
        <v>theater</v>
      </c>
      <c r="R511" t="str">
        <f t="shared" si="52"/>
        <v>plays</v>
      </c>
      <c r="S511" s="9">
        <f t="shared" si="53"/>
        <v>41034.208333333336</v>
      </c>
      <c r="T511" s="9">
        <f t="shared" si="54"/>
        <v>41044.208333333336</v>
      </c>
      <c r="U511">
        <f t="shared" si="55"/>
        <v>10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4">
        <f t="shared" si="49"/>
        <v>1.1908974358974358</v>
      </c>
      <c r="P512" s="6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9">
        <f t="shared" si="53"/>
        <v>43251.208333333328</v>
      </c>
      <c r="T512" s="9">
        <f t="shared" si="54"/>
        <v>43275.208333333328</v>
      </c>
      <c r="U512">
        <f t="shared" si="55"/>
        <v>24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4">
        <f t="shared" si="49"/>
        <v>0.24017591339648173</v>
      </c>
      <c r="P513" s="6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9">
        <f t="shared" si="53"/>
        <v>43671.208333333328</v>
      </c>
      <c r="T513" s="9">
        <f t="shared" si="54"/>
        <v>43681.208333333328</v>
      </c>
      <c r="U513">
        <f t="shared" si="55"/>
        <v>10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4">
        <f t="shared" si="49"/>
        <v>1.3931868131868133</v>
      </c>
      <c r="P514" s="6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9">
        <f t="shared" si="53"/>
        <v>41825.208333333336</v>
      </c>
      <c r="T514" s="9">
        <f t="shared" si="54"/>
        <v>41826.208333333336</v>
      </c>
      <c r="U514">
        <f t="shared" si="55"/>
        <v>1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4">
        <f t="shared" ref="O515:O578" si="56">E515/D515</f>
        <v>0.39277108433734942</v>
      </c>
      <c r="P515" s="6">
        <f t="shared" ref="P515:P578" si="57">IF(G515=0,0,E515/G515)</f>
        <v>93.142857142857139</v>
      </c>
      <c r="Q515" t="str">
        <f t="shared" ref="Q515:Q578" si="58">LEFT(N515,FIND("/",N515,1)-1)</f>
        <v>film &amp; video</v>
      </c>
      <c r="R515" t="str">
        <f t="shared" ref="R515:R578" si="59">RIGHT(N515,LEN(N515)-FIND("/",N515,1))</f>
        <v>television</v>
      </c>
      <c r="S515" s="9">
        <f t="shared" ref="S515:S578" si="60">(((J515/60)/60)/24)+DATE(1970,1,1)</f>
        <v>40430.208333333336</v>
      </c>
      <c r="T515" s="9">
        <f t="shared" ref="T515:T578" si="61">(((K515/60)/60)/24)+DATE(1970,1,1)</f>
        <v>40432.208333333336</v>
      </c>
      <c r="U515">
        <f t="shared" ref="U515:U578" si="62">T515-S515</f>
        <v>2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4">
        <f t="shared" si="56"/>
        <v>0.22439077144917088</v>
      </c>
      <c r="P516" s="6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9">
        <f t="shared" si="60"/>
        <v>41614.25</v>
      </c>
      <c r="T516" s="9">
        <f t="shared" si="61"/>
        <v>41619.25</v>
      </c>
      <c r="U516">
        <f t="shared" si="62"/>
        <v>5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4">
        <f t="shared" si="56"/>
        <v>0.55779069767441858</v>
      </c>
      <c r="P517" s="6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9">
        <f t="shared" si="60"/>
        <v>40900.25</v>
      </c>
      <c r="T517" s="9">
        <f t="shared" si="61"/>
        <v>40902.25</v>
      </c>
      <c r="U517">
        <f t="shared" si="62"/>
        <v>2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4">
        <f t="shared" si="56"/>
        <v>0.42523125996810207</v>
      </c>
      <c r="P518" s="6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9">
        <f t="shared" si="60"/>
        <v>40396.208333333336</v>
      </c>
      <c r="T518" s="9">
        <f t="shared" si="61"/>
        <v>40434.208333333336</v>
      </c>
      <c r="U518">
        <f t="shared" si="62"/>
        <v>38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4">
        <f t="shared" si="56"/>
        <v>1.1200000000000001</v>
      </c>
      <c r="P519" s="6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9">
        <f t="shared" si="60"/>
        <v>42860.208333333328</v>
      </c>
      <c r="T519" s="9">
        <f t="shared" si="61"/>
        <v>42865.208333333328</v>
      </c>
      <c r="U519">
        <f t="shared" si="62"/>
        <v>5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4">
        <f t="shared" si="56"/>
        <v>7.0681818181818179E-2</v>
      </c>
      <c r="P520" s="6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9">
        <f t="shared" si="60"/>
        <v>43154.25</v>
      </c>
      <c r="T520" s="9">
        <f t="shared" si="61"/>
        <v>43156.25</v>
      </c>
      <c r="U520">
        <f t="shared" si="62"/>
        <v>2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4">
        <f t="shared" si="56"/>
        <v>1.0174563871693867</v>
      </c>
      <c r="P521" s="6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9">
        <f t="shared" si="60"/>
        <v>42012.25</v>
      </c>
      <c r="T521" s="9">
        <f t="shared" si="61"/>
        <v>42026.25</v>
      </c>
      <c r="U521">
        <f t="shared" si="62"/>
        <v>14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4">
        <f t="shared" si="56"/>
        <v>4.2575000000000003</v>
      </c>
      <c r="P522" s="6">
        <f t="shared" si="57"/>
        <v>106.4375</v>
      </c>
      <c r="Q522" t="str">
        <f t="shared" si="58"/>
        <v>theater</v>
      </c>
      <c r="R522" t="str">
        <f t="shared" si="59"/>
        <v>plays</v>
      </c>
      <c r="S522" s="9">
        <f t="shared" si="60"/>
        <v>43574.208333333328</v>
      </c>
      <c r="T522" s="9">
        <f t="shared" si="61"/>
        <v>43577.208333333328</v>
      </c>
      <c r="U522">
        <f t="shared" si="62"/>
        <v>3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4">
        <f t="shared" si="56"/>
        <v>1.4553947368421052</v>
      </c>
      <c r="P523" s="6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9">
        <f t="shared" si="60"/>
        <v>42605.208333333328</v>
      </c>
      <c r="T523" s="9">
        <f t="shared" si="61"/>
        <v>42611.208333333328</v>
      </c>
      <c r="U523">
        <f t="shared" si="62"/>
        <v>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4">
        <f t="shared" si="56"/>
        <v>0.32453465346534655</v>
      </c>
      <c r="P524" s="6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9">
        <f t="shared" si="60"/>
        <v>41093.208333333336</v>
      </c>
      <c r="T524" s="9">
        <f t="shared" si="61"/>
        <v>41105.208333333336</v>
      </c>
      <c r="U524">
        <f t="shared" si="62"/>
        <v>12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4">
        <f t="shared" si="56"/>
        <v>7.003333333333333</v>
      </c>
      <c r="P525" s="6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9">
        <f t="shared" si="60"/>
        <v>40241.25</v>
      </c>
      <c r="T525" s="9">
        <f t="shared" si="61"/>
        <v>40246.25</v>
      </c>
      <c r="U525">
        <f t="shared" si="62"/>
        <v>5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4">
        <f t="shared" si="56"/>
        <v>0.83904860392967939</v>
      </c>
      <c r="P526" s="6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9">
        <f t="shared" si="60"/>
        <v>40294.208333333336</v>
      </c>
      <c r="T526" s="9">
        <f t="shared" si="61"/>
        <v>40307.208333333336</v>
      </c>
      <c r="U526">
        <f t="shared" si="62"/>
        <v>13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4">
        <f t="shared" si="56"/>
        <v>0.84190476190476193</v>
      </c>
      <c r="P527" s="6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9">
        <f t="shared" si="60"/>
        <v>40505.25</v>
      </c>
      <c r="T527" s="9">
        <f t="shared" si="61"/>
        <v>40509.25</v>
      </c>
      <c r="U527">
        <f t="shared" si="62"/>
        <v>4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4">
        <f t="shared" si="56"/>
        <v>1.5595180722891566</v>
      </c>
      <c r="P528" s="6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9">
        <f t="shared" si="60"/>
        <v>42364.25</v>
      </c>
      <c r="T528" s="9">
        <f t="shared" si="61"/>
        <v>42401.25</v>
      </c>
      <c r="U528">
        <f t="shared" si="62"/>
        <v>37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4">
        <f t="shared" si="56"/>
        <v>0.99619450317124736</v>
      </c>
      <c r="P529" s="6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9">
        <f t="shared" si="60"/>
        <v>42405.25</v>
      </c>
      <c r="T529" s="9">
        <f t="shared" si="61"/>
        <v>42441.25</v>
      </c>
      <c r="U529">
        <f t="shared" si="62"/>
        <v>36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4">
        <f t="shared" si="56"/>
        <v>0.80300000000000005</v>
      </c>
      <c r="P530" s="6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9">
        <f t="shared" si="60"/>
        <v>41601.25</v>
      </c>
      <c r="T530" s="9">
        <f t="shared" si="61"/>
        <v>41646.25</v>
      </c>
      <c r="U530">
        <f t="shared" si="62"/>
        <v>45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4">
        <f t="shared" si="56"/>
        <v>0.11254901960784314</v>
      </c>
      <c r="P531" s="6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9">
        <f t="shared" si="60"/>
        <v>41769.208333333336</v>
      </c>
      <c r="T531" s="9">
        <f t="shared" si="61"/>
        <v>41797.208333333336</v>
      </c>
      <c r="U531">
        <f t="shared" si="62"/>
        <v>28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4">
        <f t="shared" si="56"/>
        <v>0.91740952380952379</v>
      </c>
      <c r="P532" s="6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9">
        <f t="shared" si="60"/>
        <v>40421.208333333336</v>
      </c>
      <c r="T532" s="9">
        <f t="shared" si="61"/>
        <v>40435.208333333336</v>
      </c>
      <c r="U532">
        <f t="shared" si="62"/>
        <v>14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4">
        <f t="shared" si="56"/>
        <v>0.95521156936261387</v>
      </c>
      <c r="P533" s="6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9">
        <f t="shared" si="60"/>
        <v>41589.25</v>
      </c>
      <c r="T533" s="9">
        <f t="shared" si="61"/>
        <v>41645.25</v>
      </c>
      <c r="U533">
        <f t="shared" si="62"/>
        <v>56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4">
        <f t="shared" si="56"/>
        <v>5.0287499999999996</v>
      </c>
      <c r="P534" s="6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9">
        <f t="shared" si="60"/>
        <v>43125.25</v>
      </c>
      <c r="T534" s="9">
        <f t="shared" si="61"/>
        <v>43126.25</v>
      </c>
      <c r="U534">
        <f t="shared" si="62"/>
        <v>1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4">
        <f t="shared" si="56"/>
        <v>1.5924394463667819</v>
      </c>
      <c r="P535" s="6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9">
        <f t="shared" si="60"/>
        <v>41479.208333333336</v>
      </c>
      <c r="T535" s="9">
        <f t="shared" si="61"/>
        <v>41515.208333333336</v>
      </c>
      <c r="U535">
        <f t="shared" si="62"/>
        <v>36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4">
        <f t="shared" si="56"/>
        <v>0.15022446689113356</v>
      </c>
      <c r="P536" s="6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9">
        <f t="shared" si="60"/>
        <v>43329.208333333328</v>
      </c>
      <c r="T536" s="9">
        <f t="shared" si="61"/>
        <v>43330.208333333328</v>
      </c>
      <c r="U536">
        <f t="shared" si="62"/>
        <v>1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4">
        <f t="shared" si="56"/>
        <v>4.820384615384615</v>
      </c>
      <c r="P537" s="6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9">
        <f t="shared" si="60"/>
        <v>43259.208333333328</v>
      </c>
      <c r="T537" s="9">
        <f t="shared" si="61"/>
        <v>43261.208333333328</v>
      </c>
      <c r="U537">
        <f t="shared" si="62"/>
        <v>2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4">
        <f t="shared" si="56"/>
        <v>1.4996938775510205</v>
      </c>
      <c r="P538" s="6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9">
        <f t="shared" si="60"/>
        <v>40414.208333333336</v>
      </c>
      <c r="T538" s="9">
        <f t="shared" si="61"/>
        <v>40440.208333333336</v>
      </c>
      <c r="U538">
        <f t="shared" si="62"/>
        <v>26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4">
        <f t="shared" si="56"/>
        <v>1.1722156398104266</v>
      </c>
      <c r="P539" s="6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9">
        <f t="shared" si="60"/>
        <v>43342.208333333328</v>
      </c>
      <c r="T539" s="9">
        <f t="shared" si="61"/>
        <v>43365.208333333328</v>
      </c>
      <c r="U539">
        <f t="shared" si="62"/>
        <v>23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4">
        <f t="shared" si="56"/>
        <v>0.37695968274950431</v>
      </c>
      <c r="P540" s="6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9">
        <f t="shared" si="60"/>
        <v>41539.208333333336</v>
      </c>
      <c r="T540" s="9">
        <f t="shared" si="61"/>
        <v>41555.208333333336</v>
      </c>
      <c r="U540">
        <f t="shared" si="62"/>
        <v>16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4">
        <f t="shared" si="56"/>
        <v>0.72653061224489801</v>
      </c>
      <c r="P541" s="6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9">
        <f t="shared" si="60"/>
        <v>43647.208333333328</v>
      </c>
      <c r="T541" s="9">
        <f t="shared" si="61"/>
        <v>43653.208333333328</v>
      </c>
      <c r="U541">
        <f t="shared" si="62"/>
        <v>6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4">
        <f t="shared" si="56"/>
        <v>2.6598113207547169</v>
      </c>
      <c r="P542" s="6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9">
        <f t="shared" si="60"/>
        <v>43225.208333333328</v>
      </c>
      <c r="T542" s="9">
        <f t="shared" si="61"/>
        <v>43247.208333333328</v>
      </c>
      <c r="U542">
        <f t="shared" si="62"/>
        <v>22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4">
        <f t="shared" si="56"/>
        <v>0.24205617977528091</v>
      </c>
      <c r="P543" s="6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9">
        <f t="shared" si="60"/>
        <v>42165.208333333328</v>
      </c>
      <c r="T543" s="9">
        <f t="shared" si="61"/>
        <v>42191.208333333328</v>
      </c>
      <c r="U543">
        <f t="shared" si="62"/>
        <v>26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4">
        <f t="shared" si="56"/>
        <v>2.5064935064935064E-2</v>
      </c>
      <c r="P544" s="6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9">
        <f t="shared" si="60"/>
        <v>42391.25</v>
      </c>
      <c r="T544" s="9">
        <f t="shared" si="61"/>
        <v>42421.25</v>
      </c>
      <c r="U544">
        <f t="shared" si="62"/>
        <v>30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4">
        <f t="shared" si="56"/>
        <v>0.1632979976442874</v>
      </c>
      <c r="P545" s="6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9">
        <f t="shared" si="60"/>
        <v>41528.208333333336</v>
      </c>
      <c r="T545" s="9">
        <f t="shared" si="61"/>
        <v>41543.208333333336</v>
      </c>
      <c r="U545">
        <f t="shared" si="62"/>
        <v>15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4">
        <f t="shared" si="56"/>
        <v>2.7650000000000001</v>
      </c>
      <c r="P546" s="6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9">
        <f t="shared" si="60"/>
        <v>42377.25</v>
      </c>
      <c r="T546" s="9">
        <f t="shared" si="61"/>
        <v>42390.25</v>
      </c>
      <c r="U546">
        <f t="shared" si="62"/>
        <v>13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4">
        <f t="shared" si="56"/>
        <v>0.88803571428571426</v>
      </c>
      <c r="P547" s="6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9">
        <f t="shared" si="60"/>
        <v>43824.25</v>
      </c>
      <c r="T547" s="9">
        <f t="shared" si="61"/>
        <v>43844.25</v>
      </c>
      <c r="U547">
        <f t="shared" si="62"/>
        <v>20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4">
        <f t="shared" si="56"/>
        <v>1.6357142857142857</v>
      </c>
      <c r="P548" s="6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9">
        <f t="shared" si="60"/>
        <v>43360.208333333328</v>
      </c>
      <c r="T548" s="9">
        <f t="shared" si="61"/>
        <v>43363.208333333328</v>
      </c>
      <c r="U548">
        <f t="shared" si="62"/>
        <v>3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4">
        <f t="shared" si="56"/>
        <v>9.69</v>
      </c>
      <c r="P549" s="6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9">
        <f t="shared" si="60"/>
        <v>42029.25</v>
      </c>
      <c r="T549" s="9">
        <f t="shared" si="61"/>
        <v>42041.25</v>
      </c>
      <c r="U549">
        <f t="shared" si="62"/>
        <v>12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4">
        <f t="shared" si="56"/>
        <v>2.7091376701966716</v>
      </c>
      <c r="P550" s="6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9">
        <f t="shared" si="60"/>
        <v>42461.208333333328</v>
      </c>
      <c r="T550" s="9">
        <f t="shared" si="61"/>
        <v>42474.208333333328</v>
      </c>
      <c r="U550">
        <f t="shared" si="62"/>
        <v>13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4">
        <f t="shared" si="56"/>
        <v>2.8421355932203389</v>
      </c>
      <c r="P551" s="6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9">
        <f t="shared" si="60"/>
        <v>41422.208333333336</v>
      </c>
      <c r="T551" s="9">
        <f t="shared" si="61"/>
        <v>41431.208333333336</v>
      </c>
      <c r="U551">
        <f t="shared" si="62"/>
        <v>9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4">
        <f t="shared" si="56"/>
        <v>0.04</v>
      </c>
      <c r="P552" s="6">
        <f t="shared" si="57"/>
        <v>4</v>
      </c>
      <c r="Q552" t="str">
        <f t="shared" si="58"/>
        <v>music</v>
      </c>
      <c r="R552" t="str">
        <f t="shared" si="59"/>
        <v>indie rock</v>
      </c>
      <c r="S552" s="9">
        <f t="shared" si="60"/>
        <v>40968.25</v>
      </c>
      <c r="T552" s="9">
        <f t="shared" si="61"/>
        <v>40989.208333333336</v>
      </c>
      <c r="U552">
        <f t="shared" si="62"/>
        <v>20.958333333335759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4">
        <f t="shared" si="56"/>
        <v>0.58632981676846196</v>
      </c>
      <c r="P553" s="6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9">
        <f t="shared" si="60"/>
        <v>41993.25</v>
      </c>
      <c r="T553" s="9">
        <f t="shared" si="61"/>
        <v>42033.25</v>
      </c>
      <c r="U553">
        <f t="shared" si="62"/>
        <v>40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4">
        <f t="shared" si="56"/>
        <v>0.98511111111111116</v>
      </c>
      <c r="P554" s="6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9">
        <f t="shared" si="60"/>
        <v>42700.25</v>
      </c>
      <c r="T554" s="9">
        <f t="shared" si="61"/>
        <v>42702.25</v>
      </c>
      <c r="U554">
        <f t="shared" si="62"/>
        <v>2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4">
        <f t="shared" si="56"/>
        <v>0.43975381008206332</v>
      </c>
      <c r="P555" s="6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9">
        <f t="shared" si="60"/>
        <v>40545.25</v>
      </c>
      <c r="T555" s="9">
        <f t="shared" si="61"/>
        <v>40546.25</v>
      </c>
      <c r="U555">
        <f t="shared" si="62"/>
        <v>1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4">
        <f t="shared" si="56"/>
        <v>1.5166315789473683</v>
      </c>
      <c r="P556" s="6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9">
        <f t="shared" si="60"/>
        <v>42723.25</v>
      </c>
      <c r="T556" s="9">
        <f t="shared" si="61"/>
        <v>42729.25</v>
      </c>
      <c r="U556">
        <f t="shared" si="62"/>
        <v>6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4">
        <f t="shared" si="56"/>
        <v>2.2363492063492063</v>
      </c>
      <c r="P557" s="6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9">
        <f t="shared" si="60"/>
        <v>41731.208333333336</v>
      </c>
      <c r="T557" s="9">
        <f t="shared" si="61"/>
        <v>41762.208333333336</v>
      </c>
      <c r="U557">
        <f t="shared" si="62"/>
        <v>31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4">
        <f t="shared" si="56"/>
        <v>2.3975</v>
      </c>
      <c r="P558" s="6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9">
        <f t="shared" si="60"/>
        <v>40792.208333333336</v>
      </c>
      <c r="T558" s="9">
        <f t="shared" si="61"/>
        <v>40799.208333333336</v>
      </c>
      <c r="U558">
        <f t="shared" si="62"/>
        <v>7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4">
        <f t="shared" si="56"/>
        <v>1.9933333333333334</v>
      </c>
      <c r="P559" s="6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9">
        <f t="shared" si="60"/>
        <v>42279.208333333328</v>
      </c>
      <c r="T559" s="9">
        <f t="shared" si="61"/>
        <v>42282.208333333328</v>
      </c>
      <c r="U559">
        <f t="shared" si="62"/>
        <v>3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4">
        <f t="shared" si="56"/>
        <v>1.373448275862069</v>
      </c>
      <c r="P560" s="6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9">
        <f t="shared" si="60"/>
        <v>42424.25</v>
      </c>
      <c r="T560" s="9">
        <f t="shared" si="61"/>
        <v>42467.208333333328</v>
      </c>
      <c r="U560">
        <f t="shared" si="62"/>
        <v>42.958333333328483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4">
        <f t="shared" si="56"/>
        <v>1.009696106362773</v>
      </c>
      <c r="P561" s="6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9">
        <f t="shared" si="60"/>
        <v>42584.208333333328</v>
      </c>
      <c r="T561" s="9">
        <f t="shared" si="61"/>
        <v>42591.208333333328</v>
      </c>
      <c r="U561">
        <f t="shared" si="62"/>
        <v>7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4">
        <f t="shared" si="56"/>
        <v>7.9416000000000002</v>
      </c>
      <c r="P562" s="6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9">
        <f t="shared" si="60"/>
        <v>40865.25</v>
      </c>
      <c r="T562" s="9">
        <f t="shared" si="61"/>
        <v>40905.25</v>
      </c>
      <c r="U562">
        <f t="shared" si="62"/>
        <v>40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4">
        <f t="shared" si="56"/>
        <v>3.6970000000000001</v>
      </c>
      <c r="P563" s="6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9">
        <f t="shared" si="60"/>
        <v>40833.208333333336</v>
      </c>
      <c r="T563" s="9">
        <f t="shared" si="61"/>
        <v>40835.208333333336</v>
      </c>
      <c r="U563">
        <f t="shared" si="62"/>
        <v>2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4">
        <f t="shared" si="56"/>
        <v>0.12818181818181817</v>
      </c>
      <c r="P564" s="6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9">
        <f t="shared" si="60"/>
        <v>43536.208333333328</v>
      </c>
      <c r="T564" s="9">
        <f t="shared" si="61"/>
        <v>43538.208333333328</v>
      </c>
      <c r="U564">
        <f t="shared" si="62"/>
        <v>2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4">
        <f t="shared" si="56"/>
        <v>1.3802702702702703</v>
      </c>
      <c r="P565" s="6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9">
        <f t="shared" si="60"/>
        <v>43417.25</v>
      </c>
      <c r="T565" s="9">
        <f t="shared" si="61"/>
        <v>43437.25</v>
      </c>
      <c r="U565">
        <f t="shared" si="62"/>
        <v>20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4">
        <f t="shared" si="56"/>
        <v>0.83813278008298753</v>
      </c>
      <c r="P566" s="6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9">
        <f t="shared" si="60"/>
        <v>42078.208333333328</v>
      </c>
      <c r="T566" s="9">
        <f t="shared" si="61"/>
        <v>42086.208333333328</v>
      </c>
      <c r="U566">
        <f t="shared" si="62"/>
        <v>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4">
        <f t="shared" si="56"/>
        <v>2.0460063224446787</v>
      </c>
      <c r="P567" s="6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9">
        <f t="shared" si="60"/>
        <v>40862.25</v>
      </c>
      <c r="T567" s="9">
        <f t="shared" si="61"/>
        <v>40882.25</v>
      </c>
      <c r="U567">
        <f t="shared" si="62"/>
        <v>20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4">
        <f t="shared" si="56"/>
        <v>0.44344086021505374</v>
      </c>
      <c r="P568" s="6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9">
        <f t="shared" si="60"/>
        <v>42424.25</v>
      </c>
      <c r="T568" s="9">
        <f t="shared" si="61"/>
        <v>42447.208333333328</v>
      </c>
      <c r="U568">
        <f t="shared" si="62"/>
        <v>22.958333333328483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4">
        <f t="shared" si="56"/>
        <v>2.1860294117647059</v>
      </c>
      <c r="P569" s="6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9">
        <f t="shared" si="60"/>
        <v>41830.208333333336</v>
      </c>
      <c r="T569" s="9">
        <f t="shared" si="61"/>
        <v>41832.208333333336</v>
      </c>
      <c r="U569">
        <f t="shared" si="62"/>
        <v>2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4">
        <f t="shared" si="56"/>
        <v>1.8603314917127072</v>
      </c>
      <c r="P570" s="6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9">
        <f t="shared" si="60"/>
        <v>40374.208333333336</v>
      </c>
      <c r="T570" s="9">
        <f t="shared" si="61"/>
        <v>40419.208333333336</v>
      </c>
      <c r="U570">
        <f t="shared" si="62"/>
        <v>45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4">
        <f t="shared" si="56"/>
        <v>2.3733830845771142</v>
      </c>
      <c r="P571" s="6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9">
        <f t="shared" si="60"/>
        <v>40554.25</v>
      </c>
      <c r="T571" s="9">
        <f t="shared" si="61"/>
        <v>40566.25</v>
      </c>
      <c r="U571">
        <f t="shared" si="62"/>
        <v>12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4">
        <f t="shared" si="56"/>
        <v>3.0565384615384614</v>
      </c>
      <c r="P572" s="6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9">
        <f t="shared" si="60"/>
        <v>41993.25</v>
      </c>
      <c r="T572" s="9">
        <f t="shared" si="61"/>
        <v>41999.25</v>
      </c>
      <c r="U572">
        <f t="shared" si="62"/>
        <v>6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4">
        <f t="shared" si="56"/>
        <v>0.94142857142857139</v>
      </c>
      <c r="P573" s="6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9">
        <f t="shared" si="60"/>
        <v>42174.208333333328</v>
      </c>
      <c r="T573" s="9">
        <f t="shared" si="61"/>
        <v>42221.208333333328</v>
      </c>
      <c r="U573">
        <f t="shared" si="62"/>
        <v>47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4">
        <f t="shared" si="56"/>
        <v>0.54400000000000004</v>
      </c>
      <c r="P574" s="6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9">
        <f t="shared" si="60"/>
        <v>42275.208333333328</v>
      </c>
      <c r="T574" s="9">
        <f t="shared" si="61"/>
        <v>42291.208333333328</v>
      </c>
      <c r="U574">
        <f t="shared" si="62"/>
        <v>16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4">
        <f t="shared" si="56"/>
        <v>1.1188059701492536</v>
      </c>
      <c r="P575" s="6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9">
        <f t="shared" si="60"/>
        <v>41761.208333333336</v>
      </c>
      <c r="T575" s="9">
        <f t="shared" si="61"/>
        <v>41763.208333333336</v>
      </c>
      <c r="U575">
        <f t="shared" si="62"/>
        <v>2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4">
        <f t="shared" si="56"/>
        <v>3.6914814814814814</v>
      </c>
      <c r="P576" s="6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9">
        <f t="shared" si="60"/>
        <v>43806.25</v>
      </c>
      <c r="T576" s="9">
        <f t="shared" si="61"/>
        <v>43816.25</v>
      </c>
      <c r="U576">
        <f t="shared" si="62"/>
        <v>10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4">
        <f t="shared" si="56"/>
        <v>0.62930372148859548</v>
      </c>
      <c r="P577" s="6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9">
        <f t="shared" si="60"/>
        <v>41779.208333333336</v>
      </c>
      <c r="T577" s="9">
        <f t="shared" si="61"/>
        <v>41782.208333333336</v>
      </c>
      <c r="U577">
        <f t="shared" si="62"/>
        <v>3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4">
        <f t="shared" si="56"/>
        <v>0.6492783505154639</v>
      </c>
      <c r="P578" s="6">
        <f t="shared" si="57"/>
        <v>98.40625</v>
      </c>
      <c r="Q578" t="str">
        <f t="shared" si="58"/>
        <v>theater</v>
      </c>
      <c r="R578" t="str">
        <f t="shared" si="59"/>
        <v>plays</v>
      </c>
      <c r="S578" s="9">
        <f t="shared" si="60"/>
        <v>43040.208333333328</v>
      </c>
      <c r="T578" s="9">
        <f t="shared" si="61"/>
        <v>43057.25</v>
      </c>
      <c r="U578">
        <f t="shared" si="62"/>
        <v>17.041666666671517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4">
        <f t="shared" ref="O579:O642" si="63">E579/D579</f>
        <v>0.18853658536585366</v>
      </c>
      <c r="P579" s="6">
        <f t="shared" ref="P579:P642" si="64">IF(G579=0,0,E579/G579)</f>
        <v>41.783783783783782</v>
      </c>
      <c r="Q579" t="str">
        <f t="shared" ref="Q579:Q642" si="65">LEFT(N579,FIND("/",N579,1)-1)</f>
        <v>music</v>
      </c>
      <c r="R579" t="str">
        <f t="shared" ref="R579:R642" si="66">RIGHT(N579,LEN(N579)-FIND("/",N579,1))</f>
        <v>jazz</v>
      </c>
      <c r="S579" s="9">
        <f t="shared" ref="S579:S642" si="67">(((J579/60)/60)/24)+DATE(1970,1,1)</f>
        <v>40613.25</v>
      </c>
      <c r="T579" s="9">
        <f t="shared" ref="T579:T642" si="68">(((K579/60)/60)/24)+DATE(1970,1,1)</f>
        <v>40639.208333333336</v>
      </c>
      <c r="U579">
        <f t="shared" ref="U579:U642" si="69">T579-S579</f>
        <v>25.958333333335759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4">
        <f t="shared" si="63"/>
        <v>0.1675440414507772</v>
      </c>
      <c r="P580" s="6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9">
        <f t="shared" si="67"/>
        <v>40878.25</v>
      </c>
      <c r="T580" s="9">
        <f t="shared" si="68"/>
        <v>40881.25</v>
      </c>
      <c r="U580">
        <f t="shared" si="69"/>
        <v>3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4">
        <f t="shared" si="63"/>
        <v>1.0111290322580646</v>
      </c>
      <c r="P581" s="6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9">
        <f t="shared" si="67"/>
        <v>40762.208333333336</v>
      </c>
      <c r="T581" s="9">
        <f t="shared" si="68"/>
        <v>40774.208333333336</v>
      </c>
      <c r="U581">
        <f t="shared" si="69"/>
        <v>12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4">
        <f t="shared" si="63"/>
        <v>3.4150228310502282</v>
      </c>
      <c r="P582" s="6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9">
        <f t="shared" si="67"/>
        <v>41696.25</v>
      </c>
      <c r="T582" s="9">
        <f t="shared" si="68"/>
        <v>41704.25</v>
      </c>
      <c r="U582">
        <f t="shared" si="69"/>
        <v>8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4">
        <f t="shared" si="63"/>
        <v>0.64016666666666666</v>
      </c>
      <c r="P583" s="6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9">
        <f t="shared" si="67"/>
        <v>40662.208333333336</v>
      </c>
      <c r="T583" s="9">
        <f t="shared" si="68"/>
        <v>40677.208333333336</v>
      </c>
      <c r="U583">
        <f t="shared" si="69"/>
        <v>15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4">
        <f t="shared" si="63"/>
        <v>0.5208045977011494</v>
      </c>
      <c r="P584" s="6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9">
        <f t="shared" si="67"/>
        <v>42165.208333333328</v>
      </c>
      <c r="T584" s="9">
        <f t="shared" si="68"/>
        <v>42170.208333333328</v>
      </c>
      <c r="U584">
        <f t="shared" si="69"/>
        <v>5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4">
        <f t="shared" si="63"/>
        <v>3.2240211640211642</v>
      </c>
      <c r="P585" s="6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9">
        <f t="shared" si="67"/>
        <v>40959.25</v>
      </c>
      <c r="T585" s="9">
        <f t="shared" si="68"/>
        <v>40976.25</v>
      </c>
      <c r="U585">
        <f t="shared" si="69"/>
        <v>17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4">
        <f t="shared" si="63"/>
        <v>1.1950810185185186</v>
      </c>
      <c r="P586" s="6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9">
        <f t="shared" si="67"/>
        <v>41024.208333333336</v>
      </c>
      <c r="T586" s="9">
        <f t="shared" si="68"/>
        <v>41038.208333333336</v>
      </c>
      <c r="U586">
        <f t="shared" si="69"/>
        <v>14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4">
        <f t="shared" si="63"/>
        <v>1.4679775280898877</v>
      </c>
      <c r="P587" s="6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9">
        <f t="shared" si="67"/>
        <v>40255.208333333336</v>
      </c>
      <c r="T587" s="9">
        <f t="shared" si="68"/>
        <v>40265.208333333336</v>
      </c>
      <c r="U587">
        <f t="shared" si="69"/>
        <v>10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4">
        <f t="shared" si="63"/>
        <v>9.5057142857142853</v>
      </c>
      <c r="P588" s="6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9">
        <f t="shared" si="67"/>
        <v>40499.25</v>
      </c>
      <c r="T588" s="9">
        <f t="shared" si="68"/>
        <v>40518.25</v>
      </c>
      <c r="U588">
        <f t="shared" si="69"/>
        <v>19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4">
        <f t="shared" si="63"/>
        <v>0.72893617021276591</v>
      </c>
      <c r="P589" s="6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9">
        <f t="shared" si="67"/>
        <v>43484.25</v>
      </c>
      <c r="T589" s="9">
        <f t="shared" si="68"/>
        <v>43536.208333333328</v>
      </c>
      <c r="U589">
        <f t="shared" si="69"/>
        <v>51.958333333328483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4">
        <f t="shared" si="63"/>
        <v>0.7900824873096447</v>
      </c>
      <c r="P590" s="6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9">
        <f t="shared" si="67"/>
        <v>40262.208333333336</v>
      </c>
      <c r="T590" s="9">
        <f t="shared" si="68"/>
        <v>40293.208333333336</v>
      </c>
      <c r="U590">
        <f t="shared" si="69"/>
        <v>31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4">
        <f t="shared" si="63"/>
        <v>0.64721518987341775</v>
      </c>
      <c r="P591" s="6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9">
        <f t="shared" si="67"/>
        <v>42190.208333333328</v>
      </c>
      <c r="T591" s="9">
        <f t="shared" si="68"/>
        <v>42197.208333333328</v>
      </c>
      <c r="U591">
        <f t="shared" si="69"/>
        <v>7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4">
        <f t="shared" si="63"/>
        <v>0.82028169014084507</v>
      </c>
      <c r="P592" s="6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9">
        <f t="shared" si="67"/>
        <v>41994.25</v>
      </c>
      <c r="T592" s="9">
        <f t="shared" si="68"/>
        <v>42005.25</v>
      </c>
      <c r="U592">
        <f t="shared" si="69"/>
        <v>11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4">
        <f t="shared" si="63"/>
        <v>10.376666666666667</v>
      </c>
      <c r="P593" s="6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9">
        <f t="shared" si="67"/>
        <v>40373.208333333336</v>
      </c>
      <c r="T593" s="9">
        <f t="shared" si="68"/>
        <v>40383.208333333336</v>
      </c>
      <c r="U593">
        <f t="shared" si="69"/>
        <v>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4">
        <f t="shared" si="63"/>
        <v>0.12910076530612244</v>
      </c>
      <c r="P594" s="6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9">
        <f t="shared" si="67"/>
        <v>41789.208333333336</v>
      </c>
      <c r="T594" s="9">
        <f t="shared" si="68"/>
        <v>41798.208333333336</v>
      </c>
      <c r="U594">
        <f t="shared" si="69"/>
        <v>9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4">
        <f t="shared" si="63"/>
        <v>1.5484210526315789</v>
      </c>
      <c r="P595" s="6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9">
        <f t="shared" si="67"/>
        <v>41724.208333333336</v>
      </c>
      <c r="T595" s="9">
        <f t="shared" si="68"/>
        <v>41737.208333333336</v>
      </c>
      <c r="U595">
        <f t="shared" si="69"/>
        <v>13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4">
        <f t="shared" si="63"/>
        <v>7.0991735537190084E-2</v>
      </c>
      <c r="P596" s="6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9">
        <f t="shared" si="67"/>
        <v>42548.208333333328</v>
      </c>
      <c r="T596" s="9">
        <f t="shared" si="68"/>
        <v>42551.208333333328</v>
      </c>
      <c r="U596">
        <f t="shared" si="69"/>
        <v>3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4">
        <f t="shared" si="63"/>
        <v>2.0852773826458035</v>
      </c>
      <c r="P597" s="6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9">
        <f t="shared" si="67"/>
        <v>40253.208333333336</v>
      </c>
      <c r="T597" s="9">
        <f t="shared" si="68"/>
        <v>40274.208333333336</v>
      </c>
      <c r="U597">
        <f t="shared" si="69"/>
        <v>21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4">
        <f t="shared" si="63"/>
        <v>0.99683544303797467</v>
      </c>
      <c r="P598" s="6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9">
        <f t="shared" si="67"/>
        <v>42434.25</v>
      </c>
      <c r="T598" s="9">
        <f t="shared" si="68"/>
        <v>42441.25</v>
      </c>
      <c r="U598">
        <f t="shared" si="69"/>
        <v>7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4">
        <f t="shared" si="63"/>
        <v>2.0159756097560977</v>
      </c>
      <c r="P599" s="6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9">
        <f t="shared" si="67"/>
        <v>43786.25</v>
      </c>
      <c r="T599" s="9">
        <f t="shared" si="68"/>
        <v>43804.25</v>
      </c>
      <c r="U599">
        <f t="shared" si="69"/>
        <v>18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4">
        <f t="shared" si="63"/>
        <v>1.6209032258064515</v>
      </c>
      <c r="P600" s="6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9">
        <f t="shared" si="67"/>
        <v>40344.208333333336</v>
      </c>
      <c r="T600" s="9">
        <f t="shared" si="68"/>
        <v>40373.208333333336</v>
      </c>
      <c r="U600">
        <f t="shared" si="69"/>
        <v>29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4">
        <f t="shared" si="63"/>
        <v>3.6436208125445471E-2</v>
      </c>
      <c r="P601" s="6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9">
        <f t="shared" si="67"/>
        <v>42047.25</v>
      </c>
      <c r="T601" s="9">
        <f t="shared" si="68"/>
        <v>42055.25</v>
      </c>
      <c r="U601">
        <f t="shared" si="69"/>
        <v>8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4">
        <f t="shared" si="63"/>
        <v>0.05</v>
      </c>
      <c r="P602" s="6">
        <f t="shared" si="64"/>
        <v>5</v>
      </c>
      <c r="Q602" t="str">
        <f t="shared" si="65"/>
        <v>food</v>
      </c>
      <c r="R602" t="str">
        <f t="shared" si="66"/>
        <v>food trucks</v>
      </c>
      <c r="S602" s="9">
        <f t="shared" si="67"/>
        <v>41485.208333333336</v>
      </c>
      <c r="T602" s="9">
        <f t="shared" si="68"/>
        <v>41497.208333333336</v>
      </c>
      <c r="U602">
        <f t="shared" si="69"/>
        <v>12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4">
        <f t="shared" si="63"/>
        <v>2.0663492063492064</v>
      </c>
      <c r="P603" s="6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9">
        <f t="shared" si="67"/>
        <v>41789.208333333336</v>
      </c>
      <c r="T603" s="9">
        <f t="shared" si="68"/>
        <v>41806.208333333336</v>
      </c>
      <c r="U603">
        <f t="shared" si="69"/>
        <v>17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4">
        <f t="shared" si="63"/>
        <v>1.2823628691983122</v>
      </c>
      <c r="P604" s="6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9">
        <f t="shared" si="67"/>
        <v>42160.208333333328</v>
      </c>
      <c r="T604" s="9">
        <f t="shared" si="68"/>
        <v>42171.208333333328</v>
      </c>
      <c r="U604">
        <f t="shared" si="69"/>
        <v>11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4">
        <f t="shared" si="63"/>
        <v>1.1966037735849056</v>
      </c>
      <c r="P605" s="6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9">
        <f t="shared" si="67"/>
        <v>43573.208333333328</v>
      </c>
      <c r="T605" s="9">
        <f t="shared" si="68"/>
        <v>43600.208333333328</v>
      </c>
      <c r="U605">
        <f t="shared" si="69"/>
        <v>27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4">
        <f t="shared" si="63"/>
        <v>1.7073055242390078</v>
      </c>
      <c r="P606" s="6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9">
        <f t="shared" si="67"/>
        <v>40565.25</v>
      </c>
      <c r="T606" s="9">
        <f t="shared" si="68"/>
        <v>40586.25</v>
      </c>
      <c r="U606">
        <f t="shared" si="69"/>
        <v>21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4">
        <f t="shared" si="63"/>
        <v>1.8721212121212121</v>
      </c>
      <c r="P607" s="6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9">
        <f t="shared" si="67"/>
        <v>42280.208333333328</v>
      </c>
      <c r="T607" s="9">
        <f t="shared" si="68"/>
        <v>42321.25</v>
      </c>
      <c r="U607">
        <f t="shared" si="69"/>
        <v>41.041666666671517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4">
        <f t="shared" si="63"/>
        <v>1.8838235294117647</v>
      </c>
      <c r="P608" s="6">
        <f t="shared" si="64"/>
        <v>40.03125</v>
      </c>
      <c r="Q608" t="str">
        <f t="shared" si="65"/>
        <v>music</v>
      </c>
      <c r="R608" t="str">
        <f t="shared" si="66"/>
        <v>rock</v>
      </c>
      <c r="S608" s="9">
        <f t="shared" si="67"/>
        <v>42436.25</v>
      </c>
      <c r="T608" s="9">
        <f t="shared" si="68"/>
        <v>42447.208333333328</v>
      </c>
      <c r="U608">
        <f t="shared" si="69"/>
        <v>10.958333333328483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4">
        <f t="shared" si="63"/>
        <v>1.3129869186046512</v>
      </c>
      <c r="P609" s="6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9">
        <f t="shared" si="67"/>
        <v>41721.208333333336</v>
      </c>
      <c r="T609" s="9">
        <f t="shared" si="68"/>
        <v>41723.208333333336</v>
      </c>
      <c r="U609">
        <f t="shared" si="69"/>
        <v>2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4">
        <f t="shared" si="63"/>
        <v>2.8397435897435899</v>
      </c>
      <c r="P610" s="6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9">
        <f t="shared" si="67"/>
        <v>43530.25</v>
      </c>
      <c r="T610" s="9">
        <f t="shared" si="68"/>
        <v>43534.25</v>
      </c>
      <c r="U610">
        <f t="shared" si="69"/>
        <v>4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4">
        <f t="shared" si="63"/>
        <v>1.2041999999999999</v>
      </c>
      <c r="P611" s="6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9">
        <f t="shared" si="67"/>
        <v>43481.25</v>
      </c>
      <c r="T611" s="9">
        <f t="shared" si="68"/>
        <v>43498.25</v>
      </c>
      <c r="U611">
        <f t="shared" si="69"/>
        <v>17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4">
        <f t="shared" si="63"/>
        <v>4.1905607476635511</v>
      </c>
      <c r="P612" s="6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9">
        <f t="shared" si="67"/>
        <v>41259.25</v>
      </c>
      <c r="T612" s="9">
        <f t="shared" si="68"/>
        <v>41273.25</v>
      </c>
      <c r="U612">
        <f t="shared" si="69"/>
        <v>14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4">
        <f t="shared" si="63"/>
        <v>0.13853658536585367</v>
      </c>
      <c r="P613" s="6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9">
        <f t="shared" si="67"/>
        <v>41480.208333333336</v>
      </c>
      <c r="T613" s="9">
        <f t="shared" si="68"/>
        <v>41492.208333333336</v>
      </c>
      <c r="U613">
        <f t="shared" si="69"/>
        <v>12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4">
        <f t="shared" si="63"/>
        <v>1.3943548387096774</v>
      </c>
      <c r="P614" s="6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9">
        <f t="shared" si="67"/>
        <v>40474.208333333336</v>
      </c>
      <c r="T614" s="9">
        <f t="shared" si="68"/>
        <v>40497.25</v>
      </c>
      <c r="U614">
        <f t="shared" si="69"/>
        <v>23.041666666664241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4">
        <f t="shared" si="63"/>
        <v>1.74</v>
      </c>
      <c r="P615" s="6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9">
        <f t="shared" si="67"/>
        <v>42973.208333333328</v>
      </c>
      <c r="T615" s="9">
        <f t="shared" si="68"/>
        <v>42982.208333333328</v>
      </c>
      <c r="U615">
        <f t="shared" si="69"/>
        <v>9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4">
        <f t="shared" si="63"/>
        <v>1.5549056603773586</v>
      </c>
      <c r="P616" s="6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9">
        <f t="shared" si="67"/>
        <v>42746.25</v>
      </c>
      <c r="T616" s="9">
        <f t="shared" si="68"/>
        <v>42764.25</v>
      </c>
      <c r="U616">
        <f t="shared" si="69"/>
        <v>18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4">
        <f t="shared" si="63"/>
        <v>1.7044705882352942</v>
      </c>
      <c r="P617" s="6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9">
        <f t="shared" si="67"/>
        <v>42489.208333333328</v>
      </c>
      <c r="T617" s="9">
        <f t="shared" si="68"/>
        <v>42499.208333333328</v>
      </c>
      <c r="U617">
        <f t="shared" si="69"/>
        <v>10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4">
        <f t="shared" si="63"/>
        <v>1.8951562500000001</v>
      </c>
      <c r="P618" s="6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9">
        <f t="shared" si="67"/>
        <v>41537.208333333336</v>
      </c>
      <c r="T618" s="9">
        <f t="shared" si="68"/>
        <v>41538.208333333336</v>
      </c>
      <c r="U618">
        <f t="shared" si="69"/>
        <v>1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4">
        <f t="shared" si="63"/>
        <v>2.4971428571428573</v>
      </c>
      <c r="P619" s="6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9">
        <f t="shared" si="67"/>
        <v>41794.208333333336</v>
      </c>
      <c r="T619" s="9">
        <f t="shared" si="68"/>
        <v>41804.208333333336</v>
      </c>
      <c r="U619">
        <f t="shared" si="69"/>
        <v>10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4">
        <f t="shared" si="63"/>
        <v>0.48860523665659616</v>
      </c>
      <c r="P620" s="6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9">
        <f t="shared" si="67"/>
        <v>41396.208333333336</v>
      </c>
      <c r="T620" s="9">
        <f t="shared" si="68"/>
        <v>41417.208333333336</v>
      </c>
      <c r="U620">
        <f t="shared" si="69"/>
        <v>21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4">
        <f t="shared" si="63"/>
        <v>0.28461970393057684</v>
      </c>
      <c r="P621" s="6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9">
        <f t="shared" si="67"/>
        <v>40669.208333333336</v>
      </c>
      <c r="T621" s="9">
        <f t="shared" si="68"/>
        <v>40670.208333333336</v>
      </c>
      <c r="U621">
        <f t="shared" si="69"/>
        <v>1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4">
        <f t="shared" si="63"/>
        <v>2.6802325581395348</v>
      </c>
      <c r="P622" s="6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9">
        <f t="shared" si="67"/>
        <v>42559.208333333328</v>
      </c>
      <c r="T622" s="9">
        <f t="shared" si="68"/>
        <v>42563.208333333328</v>
      </c>
      <c r="U622">
        <f t="shared" si="69"/>
        <v>4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4">
        <f t="shared" si="63"/>
        <v>6.1980078125000002</v>
      </c>
      <c r="P623" s="6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9">
        <f t="shared" si="67"/>
        <v>42626.208333333328</v>
      </c>
      <c r="T623" s="9">
        <f t="shared" si="68"/>
        <v>42631.208333333328</v>
      </c>
      <c r="U623">
        <f t="shared" si="69"/>
        <v>5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4">
        <f t="shared" si="63"/>
        <v>3.1301587301587303E-2</v>
      </c>
      <c r="P624" s="6">
        <f t="shared" si="64"/>
        <v>92.4375</v>
      </c>
      <c r="Q624" t="str">
        <f t="shared" si="65"/>
        <v>music</v>
      </c>
      <c r="R624" t="str">
        <f t="shared" si="66"/>
        <v>indie rock</v>
      </c>
      <c r="S624" s="9">
        <f t="shared" si="67"/>
        <v>43205.208333333328</v>
      </c>
      <c r="T624" s="9">
        <f t="shared" si="68"/>
        <v>43231.208333333328</v>
      </c>
      <c r="U624">
        <f t="shared" si="69"/>
        <v>26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4">
        <f t="shared" si="63"/>
        <v>1.5992152704135738</v>
      </c>
      <c r="P625" s="6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9">
        <f t="shared" si="67"/>
        <v>42201.208333333328</v>
      </c>
      <c r="T625" s="9">
        <f t="shared" si="68"/>
        <v>42206.208333333328</v>
      </c>
      <c r="U625">
        <f t="shared" si="69"/>
        <v>5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4">
        <f t="shared" si="63"/>
        <v>2.793921568627451</v>
      </c>
      <c r="P626" s="6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9">
        <f t="shared" si="67"/>
        <v>42029.25</v>
      </c>
      <c r="T626" s="9">
        <f t="shared" si="68"/>
        <v>42035.25</v>
      </c>
      <c r="U626">
        <f t="shared" si="69"/>
        <v>6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4">
        <f t="shared" si="63"/>
        <v>0.77373333333333338</v>
      </c>
      <c r="P627" s="6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9">
        <f t="shared" si="67"/>
        <v>43857.25</v>
      </c>
      <c r="T627" s="9">
        <f t="shared" si="68"/>
        <v>43871.25</v>
      </c>
      <c r="U627">
        <f t="shared" si="69"/>
        <v>14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4">
        <f t="shared" si="63"/>
        <v>2.0632812500000002</v>
      </c>
      <c r="P628" s="6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9">
        <f t="shared" si="67"/>
        <v>40449.208333333336</v>
      </c>
      <c r="T628" s="9">
        <f t="shared" si="68"/>
        <v>40458.208333333336</v>
      </c>
      <c r="U628">
        <f t="shared" si="69"/>
        <v>9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4">
        <f t="shared" si="63"/>
        <v>6.9424999999999999</v>
      </c>
      <c r="P629" s="6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9">
        <f t="shared" si="67"/>
        <v>40345.208333333336</v>
      </c>
      <c r="T629" s="9">
        <f t="shared" si="68"/>
        <v>40369.208333333336</v>
      </c>
      <c r="U629">
        <f t="shared" si="69"/>
        <v>24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4">
        <f t="shared" si="63"/>
        <v>1.5178947368421052</v>
      </c>
      <c r="P630" s="6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9">
        <f t="shared" si="67"/>
        <v>40455.208333333336</v>
      </c>
      <c r="T630" s="9">
        <f t="shared" si="68"/>
        <v>40458.208333333336</v>
      </c>
      <c r="U630">
        <f t="shared" si="69"/>
        <v>3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4">
        <f t="shared" si="63"/>
        <v>0.64582072176949945</v>
      </c>
      <c r="P631" s="6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9">
        <f t="shared" si="67"/>
        <v>42557.208333333328</v>
      </c>
      <c r="T631" s="9">
        <f t="shared" si="68"/>
        <v>42559.208333333328</v>
      </c>
      <c r="U631">
        <f t="shared" si="69"/>
        <v>2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4">
        <f t="shared" si="63"/>
        <v>0.62873684210526315</v>
      </c>
      <c r="P632" s="6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9">
        <f t="shared" si="67"/>
        <v>43586.208333333328</v>
      </c>
      <c r="T632" s="9">
        <f t="shared" si="68"/>
        <v>43597.208333333328</v>
      </c>
      <c r="U632">
        <f t="shared" si="69"/>
        <v>11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4">
        <f t="shared" si="63"/>
        <v>3.1039864864864866</v>
      </c>
      <c r="P633" s="6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9">
        <f t="shared" si="67"/>
        <v>43550.208333333328</v>
      </c>
      <c r="T633" s="9">
        <f t="shared" si="68"/>
        <v>43554.208333333328</v>
      </c>
      <c r="U633">
        <f t="shared" si="69"/>
        <v>4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4">
        <f t="shared" si="63"/>
        <v>0.42859916782246882</v>
      </c>
      <c r="P634" s="6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9">
        <f t="shared" si="67"/>
        <v>41945.208333333336</v>
      </c>
      <c r="T634" s="9">
        <f t="shared" si="68"/>
        <v>41963.25</v>
      </c>
      <c r="U634">
        <f t="shared" si="69"/>
        <v>18.041666666664241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4">
        <f t="shared" si="63"/>
        <v>0.83119402985074631</v>
      </c>
      <c r="P635" s="6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9">
        <f t="shared" si="67"/>
        <v>42315.25</v>
      </c>
      <c r="T635" s="9">
        <f t="shared" si="68"/>
        <v>42319.25</v>
      </c>
      <c r="U635">
        <f t="shared" si="69"/>
        <v>4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4">
        <f t="shared" si="63"/>
        <v>0.78531302876480547</v>
      </c>
      <c r="P636" s="6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9">
        <f t="shared" si="67"/>
        <v>42819.208333333328</v>
      </c>
      <c r="T636" s="9">
        <f t="shared" si="68"/>
        <v>42833.208333333328</v>
      </c>
      <c r="U636">
        <f t="shared" si="69"/>
        <v>14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4">
        <f t="shared" si="63"/>
        <v>1.1409352517985611</v>
      </c>
      <c r="P637" s="6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9">
        <f t="shared" si="67"/>
        <v>41314.25</v>
      </c>
      <c r="T637" s="9">
        <f t="shared" si="68"/>
        <v>41346.208333333336</v>
      </c>
      <c r="U637">
        <f t="shared" si="69"/>
        <v>31.958333333335759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4">
        <f t="shared" si="63"/>
        <v>0.64537683358624176</v>
      </c>
      <c r="P638" s="6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9">
        <f t="shared" si="67"/>
        <v>40926.25</v>
      </c>
      <c r="T638" s="9">
        <f t="shared" si="68"/>
        <v>40971.25</v>
      </c>
      <c r="U638">
        <f t="shared" si="69"/>
        <v>45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4">
        <f t="shared" si="63"/>
        <v>0.79411764705882348</v>
      </c>
      <c r="P639" s="6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9">
        <f t="shared" si="67"/>
        <v>42688.25</v>
      </c>
      <c r="T639" s="9">
        <f t="shared" si="68"/>
        <v>42696.25</v>
      </c>
      <c r="U639">
        <f t="shared" si="69"/>
        <v>8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4">
        <f t="shared" si="63"/>
        <v>0.11419117647058824</v>
      </c>
      <c r="P640" s="6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9">
        <f t="shared" si="67"/>
        <v>40386.208333333336</v>
      </c>
      <c r="T640" s="9">
        <f t="shared" si="68"/>
        <v>40398.208333333336</v>
      </c>
      <c r="U640">
        <f t="shared" si="69"/>
        <v>12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4">
        <f t="shared" si="63"/>
        <v>0.56186046511627907</v>
      </c>
      <c r="P641" s="6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9">
        <f t="shared" si="67"/>
        <v>43309.208333333328</v>
      </c>
      <c r="T641" s="9">
        <f t="shared" si="68"/>
        <v>43309.208333333328</v>
      </c>
      <c r="U641">
        <f t="shared" si="69"/>
        <v>0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4">
        <f t="shared" si="63"/>
        <v>0.16501669449081802</v>
      </c>
      <c r="P642" s="6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9">
        <f t="shared" si="67"/>
        <v>42387.25</v>
      </c>
      <c r="T642" s="9">
        <f t="shared" si="68"/>
        <v>42390.25</v>
      </c>
      <c r="U642">
        <f t="shared" si="69"/>
        <v>3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4">
        <f t="shared" ref="O643:O706" si="70">E643/D643</f>
        <v>1.1996808510638297</v>
      </c>
      <c r="P643" s="6">
        <f t="shared" ref="P643:P706" si="71">IF(G643=0,0,E643/G643)</f>
        <v>58.128865979381445</v>
      </c>
      <c r="Q643" t="str">
        <f t="shared" ref="Q643:Q706" si="72">LEFT(N643,FIND("/",N643,1)-1)</f>
        <v>theater</v>
      </c>
      <c r="R643" t="str">
        <f t="shared" ref="R643:R706" si="73">RIGHT(N643,LEN(N643)-FIND("/",N643,1))</f>
        <v>plays</v>
      </c>
      <c r="S643" s="9">
        <f t="shared" ref="S643:S706" si="74">(((J643/60)/60)/24)+DATE(1970,1,1)</f>
        <v>42786.25</v>
      </c>
      <c r="T643" s="9">
        <f t="shared" ref="T643:T706" si="75">(((K643/60)/60)/24)+DATE(1970,1,1)</f>
        <v>42814.208333333328</v>
      </c>
      <c r="U643">
        <f t="shared" ref="U643:U706" si="76">T643-S643</f>
        <v>27.958333333328483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4">
        <f t="shared" si="70"/>
        <v>1.4545652173913044</v>
      </c>
      <c r="P644" s="6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9">
        <f t="shared" si="74"/>
        <v>43451.25</v>
      </c>
      <c r="T644" s="9">
        <f t="shared" si="75"/>
        <v>43460.25</v>
      </c>
      <c r="U644">
        <f t="shared" si="76"/>
        <v>9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4">
        <f t="shared" si="70"/>
        <v>2.2138255033557046</v>
      </c>
      <c r="P645" s="6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9">
        <f t="shared" si="74"/>
        <v>42795.25</v>
      </c>
      <c r="T645" s="9">
        <f t="shared" si="75"/>
        <v>42813.208333333328</v>
      </c>
      <c r="U645">
        <f t="shared" si="76"/>
        <v>17.958333333328483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4">
        <f t="shared" si="70"/>
        <v>0.48396694214876035</v>
      </c>
      <c r="P646" s="6">
        <f t="shared" si="71"/>
        <v>28</v>
      </c>
      <c r="Q646" t="str">
        <f t="shared" si="72"/>
        <v>theater</v>
      </c>
      <c r="R646" t="str">
        <f t="shared" si="73"/>
        <v>plays</v>
      </c>
      <c r="S646" s="9">
        <f t="shared" si="74"/>
        <v>43452.25</v>
      </c>
      <c r="T646" s="9">
        <f t="shared" si="75"/>
        <v>43468.25</v>
      </c>
      <c r="U646">
        <f t="shared" si="76"/>
        <v>16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4">
        <f t="shared" si="70"/>
        <v>0.92911504424778757</v>
      </c>
      <c r="P647" s="6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9">
        <f t="shared" si="74"/>
        <v>43369.208333333328</v>
      </c>
      <c r="T647" s="9">
        <f t="shared" si="75"/>
        <v>43390.208333333328</v>
      </c>
      <c r="U647">
        <f t="shared" si="76"/>
        <v>21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4">
        <f t="shared" si="70"/>
        <v>0.88599797365754818</v>
      </c>
      <c r="P648" s="6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9">
        <f t="shared" si="74"/>
        <v>41346.208333333336</v>
      </c>
      <c r="T648" s="9">
        <f t="shared" si="75"/>
        <v>41357.208333333336</v>
      </c>
      <c r="U648">
        <f t="shared" si="76"/>
        <v>11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4">
        <f t="shared" si="70"/>
        <v>0.41399999999999998</v>
      </c>
      <c r="P649" s="6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9">
        <f t="shared" si="74"/>
        <v>43199.208333333328</v>
      </c>
      <c r="T649" s="9">
        <f t="shared" si="75"/>
        <v>43223.208333333328</v>
      </c>
      <c r="U649">
        <f t="shared" si="76"/>
        <v>24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4">
        <f t="shared" si="70"/>
        <v>0.63056795131845844</v>
      </c>
      <c r="P650" s="6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9">
        <f t="shared" si="74"/>
        <v>42922.208333333328</v>
      </c>
      <c r="T650" s="9">
        <f t="shared" si="75"/>
        <v>42940.208333333328</v>
      </c>
      <c r="U650">
        <f t="shared" si="76"/>
        <v>18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4">
        <f t="shared" si="70"/>
        <v>0.48482333607230893</v>
      </c>
      <c r="P651" s="6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9">
        <f t="shared" si="74"/>
        <v>40471.208333333336</v>
      </c>
      <c r="T651" s="9">
        <f t="shared" si="75"/>
        <v>40482.208333333336</v>
      </c>
      <c r="U651">
        <f t="shared" si="76"/>
        <v>11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4">
        <f t="shared" si="70"/>
        <v>0.02</v>
      </c>
      <c r="P652" s="6">
        <f t="shared" si="71"/>
        <v>2</v>
      </c>
      <c r="Q652" t="str">
        <f t="shared" si="72"/>
        <v>music</v>
      </c>
      <c r="R652" t="str">
        <f t="shared" si="73"/>
        <v>jazz</v>
      </c>
      <c r="S652" s="9">
        <f t="shared" si="74"/>
        <v>41828.208333333336</v>
      </c>
      <c r="T652" s="9">
        <f t="shared" si="75"/>
        <v>41855.208333333336</v>
      </c>
      <c r="U652">
        <f t="shared" si="76"/>
        <v>27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4">
        <f t="shared" si="70"/>
        <v>0.88479410269445857</v>
      </c>
      <c r="P653" s="6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9">
        <f t="shared" si="74"/>
        <v>41692.25</v>
      </c>
      <c r="T653" s="9">
        <f t="shared" si="75"/>
        <v>41707.25</v>
      </c>
      <c r="U653">
        <f t="shared" si="76"/>
        <v>15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4">
        <f t="shared" si="70"/>
        <v>1.2684</v>
      </c>
      <c r="P654" s="6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9">
        <f t="shared" si="74"/>
        <v>42587.208333333328</v>
      </c>
      <c r="T654" s="9">
        <f t="shared" si="75"/>
        <v>42630.208333333328</v>
      </c>
      <c r="U654">
        <f t="shared" si="76"/>
        <v>43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4">
        <f t="shared" si="70"/>
        <v>23.388333333333332</v>
      </c>
      <c r="P655" s="6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9">
        <f t="shared" si="74"/>
        <v>42468.208333333328</v>
      </c>
      <c r="T655" s="9">
        <f t="shared" si="75"/>
        <v>42470.208333333328</v>
      </c>
      <c r="U655">
        <f t="shared" si="76"/>
        <v>2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4">
        <f t="shared" si="70"/>
        <v>5.0838857142857146</v>
      </c>
      <c r="P656" s="6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9">
        <f t="shared" si="74"/>
        <v>42240.208333333328</v>
      </c>
      <c r="T656" s="9">
        <f t="shared" si="75"/>
        <v>42245.208333333328</v>
      </c>
      <c r="U656">
        <f t="shared" si="76"/>
        <v>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4">
        <f t="shared" si="70"/>
        <v>1.9147826086956521</v>
      </c>
      <c r="P657" s="6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9">
        <f t="shared" si="74"/>
        <v>42796.25</v>
      </c>
      <c r="T657" s="9">
        <f t="shared" si="75"/>
        <v>42809.208333333328</v>
      </c>
      <c r="U657">
        <f t="shared" si="76"/>
        <v>12.958333333328483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4">
        <f t="shared" si="70"/>
        <v>0.42127533783783783</v>
      </c>
      <c r="P658" s="6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9">
        <f t="shared" si="74"/>
        <v>43097.25</v>
      </c>
      <c r="T658" s="9">
        <f t="shared" si="75"/>
        <v>43102.25</v>
      </c>
      <c r="U658">
        <f t="shared" si="76"/>
        <v>5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4">
        <f t="shared" si="70"/>
        <v>8.2400000000000001E-2</v>
      </c>
      <c r="P659" s="6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9">
        <f t="shared" si="74"/>
        <v>43096.25</v>
      </c>
      <c r="T659" s="9">
        <f t="shared" si="75"/>
        <v>43112.25</v>
      </c>
      <c r="U659">
        <f t="shared" si="76"/>
        <v>16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4">
        <f t="shared" si="70"/>
        <v>0.60064638783269964</v>
      </c>
      <c r="P660" s="6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9">
        <f t="shared" si="74"/>
        <v>42246.208333333328</v>
      </c>
      <c r="T660" s="9">
        <f t="shared" si="75"/>
        <v>42269.208333333328</v>
      </c>
      <c r="U660">
        <f t="shared" si="76"/>
        <v>23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4">
        <f t="shared" si="70"/>
        <v>0.47232808616404309</v>
      </c>
      <c r="P661" s="6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9">
        <f t="shared" si="74"/>
        <v>40570.25</v>
      </c>
      <c r="T661" s="9">
        <f t="shared" si="75"/>
        <v>40571.25</v>
      </c>
      <c r="U661">
        <f t="shared" si="76"/>
        <v>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4">
        <f t="shared" si="70"/>
        <v>0.81736263736263737</v>
      </c>
      <c r="P662" s="6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9">
        <f t="shared" si="74"/>
        <v>42237.208333333328</v>
      </c>
      <c r="T662" s="9">
        <f t="shared" si="75"/>
        <v>42246.208333333328</v>
      </c>
      <c r="U662">
        <f t="shared" si="76"/>
        <v>9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4">
        <f t="shared" si="70"/>
        <v>0.54187265917603</v>
      </c>
      <c r="P663" s="6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9">
        <f t="shared" si="74"/>
        <v>40996.208333333336</v>
      </c>
      <c r="T663" s="9">
        <f t="shared" si="75"/>
        <v>41026.208333333336</v>
      </c>
      <c r="U663">
        <f t="shared" si="76"/>
        <v>30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4">
        <f t="shared" si="70"/>
        <v>0.97868131868131869</v>
      </c>
      <c r="P664" s="6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9">
        <f t="shared" si="74"/>
        <v>43443.25</v>
      </c>
      <c r="T664" s="9">
        <f t="shared" si="75"/>
        <v>43447.25</v>
      </c>
      <c r="U664">
        <f t="shared" si="76"/>
        <v>4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4">
        <f t="shared" si="70"/>
        <v>0.77239999999999998</v>
      </c>
      <c r="P665" s="6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9">
        <f t="shared" si="74"/>
        <v>40458.208333333336</v>
      </c>
      <c r="T665" s="9">
        <f t="shared" si="75"/>
        <v>40481.208333333336</v>
      </c>
      <c r="U665">
        <f t="shared" si="76"/>
        <v>23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4">
        <f t="shared" si="70"/>
        <v>0.33464735516372796</v>
      </c>
      <c r="P666" s="6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9">
        <f t="shared" si="74"/>
        <v>40959.25</v>
      </c>
      <c r="T666" s="9">
        <f t="shared" si="75"/>
        <v>40969.25</v>
      </c>
      <c r="U666">
        <f t="shared" si="76"/>
        <v>10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4">
        <f t="shared" si="70"/>
        <v>2.3958823529411766</v>
      </c>
      <c r="P667" s="6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9">
        <f t="shared" si="74"/>
        <v>40733.208333333336</v>
      </c>
      <c r="T667" s="9">
        <f t="shared" si="75"/>
        <v>40747.208333333336</v>
      </c>
      <c r="U667">
        <f t="shared" si="76"/>
        <v>14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4">
        <f t="shared" si="70"/>
        <v>0.64032258064516134</v>
      </c>
      <c r="P668" s="6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9">
        <f t="shared" si="74"/>
        <v>41516.208333333336</v>
      </c>
      <c r="T668" s="9">
        <f t="shared" si="75"/>
        <v>41522.208333333336</v>
      </c>
      <c r="U668">
        <f t="shared" si="76"/>
        <v>6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4">
        <f t="shared" si="70"/>
        <v>1.7615942028985507</v>
      </c>
      <c r="P669" s="6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9">
        <f t="shared" si="74"/>
        <v>41892.208333333336</v>
      </c>
      <c r="T669" s="9">
        <f t="shared" si="75"/>
        <v>41901.208333333336</v>
      </c>
      <c r="U669">
        <f t="shared" si="76"/>
        <v>9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4">
        <f t="shared" si="70"/>
        <v>0.20338181818181819</v>
      </c>
      <c r="P670" s="6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9">
        <f t="shared" si="74"/>
        <v>41122.208333333336</v>
      </c>
      <c r="T670" s="9">
        <f t="shared" si="75"/>
        <v>41134.208333333336</v>
      </c>
      <c r="U670">
        <f t="shared" si="76"/>
        <v>12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4">
        <f t="shared" si="70"/>
        <v>3.5864754098360656</v>
      </c>
      <c r="P671" s="6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9">
        <f t="shared" si="74"/>
        <v>42912.208333333328</v>
      </c>
      <c r="T671" s="9">
        <f t="shared" si="75"/>
        <v>42921.208333333328</v>
      </c>
      <c r="U671">
        <f t="shared" si="76"/>
        <v>9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4">
        <f t="shared" si="70"/>
        <v>4.6885802469135802</v>
      </c>
      <c r="P672" s="6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9">
        <f t="shared" si="74"/>
        <v>42425.25</v>
      </c>
      <c r="T672" s="9">
        <f t="shared" si="75"/>
        <v>42437.25</v>
      </c>
      <c r="U672">
        <f t="shared" si="76"/>
        <v>12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4">
        <f t="shared" si="70"/>
        <v>1.220563524590164</v>
      </c>
      <c r="P673" s="6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9">
        <f t="shared" si="74"/>
        <v>40390.208333333336</v>
      </c>
      <c r="T673" s="9">
        <f t="shared" si="75"/>
        <v>40394.208333333336</v>
      </c>
      <c r="U673">
        <f t="shared" si="76"/>
        <v>4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4">
        <f t="shared" si="70"/>
        <v>0.55931783729156137</v>
      </c>
      <c r="P674" s="6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9">
        <f t="shared" si="74"/>
        <v>43180.208333333328</v>
      </c>
      <c r="T674" s="9">
        <f t="shared" si="75"/>
        <v>43190.208333333328</v>
      </c>
      <c r="U674">
        <f t="shared" si="76"/>
        <v>10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4">
        <f t="shared" si="70"/>
        <v>0.43660714285714286</v>
      </c>
      <c r="P675" s="6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9">
        <f t="shared" si="74"/>
        <v>42475.208333333328</v>
      </c>
      <c r="T675" s="9">
        <f t="shared" si="75"/>
        <v>42496.208333333328</v>
      </c>
      <c r="U675">
        <f t="shared" si="76"/>
        <v>21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4">
        <f t="shared" si="70"/>
        <v>0.33538371411833628</v>
      </c>
      <c r="P676" s="6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9">
        <f t="shared" si="74"/>
        <v>40774.208333333336</v>
      </c>
      <c r="T676" s="9">
        <f t="shared" si="75"/>
        <v>40821.208333333336</v>
      </c>
      <c r="U676">
        <f t="shared" si="76"/>
        <v>47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4">
        <f t="shared" si="70"/>
        <v>1.2297938144329896</v>
      </c>
      <c r="P677" s="6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9">
        <f t="shared" si="74"/>
        <v>43719.208333333328</v>
      </c>
      <c r="T677" s="9">
        <f t="shared" si="75"/>
        <v>43726.208333333328</v>
      </c>
      <c r="U677">
        <f t="shared" si="76"/>
        <v>7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4">
        <f t="shared" si="70"/>
        <v>1.8974959871589085</v>
      </c>
      <c r="P678" s="6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9">
        <f t="shared" si="74"/>
        <v>41178.208333333336</v>
      </c>
      <c r="T678" s="9">
        <f t="shared" si="75"/>
        <v>41187.208333333336</v>
      </c>
      <c r="U678">
        <f t="shared" si="76"/>
        <v>9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4">
        <f t="shared" si="70"/>
        <v>0.83622641509433959</v>
      </c>
      <c r="P679" s="6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9">
        <f t="shared" si="74"/>
        <v>42561.208333333328</v>
      </c>
      <c r="T679" s="9">
        <f t="shared" si="75"/>
        <v>42611.208333333328</v>
      </c>
      <c r="U679">
        <f t="shared" si="76"/>
        <v>50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4">
        <f t="shared" si="70"/>
        <v>0.17968844221105529</v>
      </c>
      <c r="P680" s="6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9">
        <f t="shared" si="74"/>
        <v>43484.25</v>
      </c>
      <c r="T680" s="9">
        <f t="shared" si="75"/>
        <v>43486.25</v>
      </c>
      <c r="U680">
        <f t="shared" si="76"/>
        <v>2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4">
        <f t="shared" si="70"/>
        <v>10.365</v>
      </c>
      <c r="P681" s="6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9">
        <f t="shared" si="74"/>
        <v>43756.208333333328</v>
      </c>
      <c r="T681" s="9">
        <f t="shared" si="75"/>
        <v>43761.208333333328</v>
      </c>
      <c r="U681">
        <f t="shared" si="76"/>
        <v>5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4">
        <f t="shared" si="70"/>
        <v>0.97405219780219776</v>
      </c>
      <c r="P682" s="6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9">
        <f t="shared" si="74"/>
        <v>43813.25</v>
      </c>
      <c r="T682" s="9">
        <f t="shared" si="75"/>
        <v>43815.25</v>
      </c>
      <c r="U682">
        <f t="shared" si="76"/>
        <v>2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4">
        <f t="shared" si="70"/>
        <v>0.86386203150461705</v>
      </c>
      <c r="P683" s="6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9">
        <f t="shared" si="74"/>
        <v>40898.25</v>
      </c>
      <c r="T683" s="9">
        <f t="shared" si="75"/>
        <v>40904.25</v>
      </c>
      <c r="U683">
        <f t="shared" si="76"/>
        <v>6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4">
        <f t="shared" si="70"/>
        <v>1.5016666666666667</v>
      </c>
      <c r="P684" s="6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9">
        <f t="shared" si="74"/>
        <v>41619.25</v>
      </c>
      <c r="T684" s="9">
        <f t="shared" si="75"/>
        <v>41628.25</v>
      </c>
      <c r="U684">
        <f t="shared" si="76"/>
        <v>9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4">
        <f t="shared" si="70"/>
        <v>3.5843478260869563</v>
      </c>
      <c r="P685" s="6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9">
        <f t="shared" si="74"/>
        <v>43359.208333333328</v>
      </c>
      <c r="T685" s="9">
        <f t="shared" si="75"/>
        <v>43361.208333333328</v>
      </c>
      <c r="U685">
        <f t="shared" si="76"/>
        <v>2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4">
        <f t="shared" si="70"/>
        <v>5.4285714285714288</v>
      </c>
      <c r="P686" s="6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9">
        <f t="shared" si="74"/>
        <v>40358.208333333336</v>
      </c>
      <c r="T686" s="9">
        <f t="shared" si="75"/>
        <v>40378.208333333336</v>
      </c>
      <c r="U686">
        <f t="shared" si="76"/>
        <v>20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4">
        <f t="shared" si="70"/>
        <v>0.67500714285714281</v>
      </c>
      <c r="P687" s="6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9">
        <f t="shared" si="74"/>
        <v>42239.208333333328</v>
      </c>
      <c r="T687" s="9">
        <f t="shared" si="75"/>
        <v>42263.208333333328</v>
      </c>
      <c r="U687">
        <f t="shared" si="76"/>
        <v>24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4">
        <f t="shared" si="70"/>
        <v>1.9174666666666667</v>
      </c>
      <c r="P688" s="6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9">
        <f t="shared" si="74"/>
        <v>43186.208333333328</v>
      </c>
      <c r="T688" s="9">
        <f t="shared" si="75"/>
        <v>43197.208333333328</v>
      </c>
      <c r="U688">
        <f t="shared" si="76"/>
        <v>11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4">
        <f t="shared" si="70"/>
        <v>9.32</v>
      </c>
      <c r="P689" s="6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9">
        <f t="shared" si="74"/>
        <v>42806.25</v>
      </c>
      <c r="T689" s="9">
        <f t="shared" si="75"/>
        <v>42809.208333333328</v>
      </c>
      <c r="U689">
        <f t="shared" si="76"/>
        <v>2.9583333333284827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4">
        <f t="shared" si="70"/>
        <v>4.2927586206896553</v>
      </c>
      <c r="P690" s="6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9">
        <f t="shared" si="74"/>
        <v>43475.25</v>
      </c>
      <c r="T690" s="9">
        <f t="shared" si="75"/>
        <v>43491.25</v>
      </c>
      <c r="U690">
        <f t="shared" si="76"/>
        <v>16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4">
        <f t="shared" si="70"/>
        <v>1.0065753424657535</v>
      </c>
      <c r="P691" s="6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9">
        <f t="shared" si="74"/>
        <v>41576.208333333336</v>
      </c>
      <c r="T691" s="9">
        <f t="shared" si="75"/>
        <v>41588.25</v>
      </c>
      <c r="U691">
        <f t="shared" si="76"/>
        <v>12.041666666664241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4">
        <f t="shared" si="70"/>
        <v>2.266111111111111</v>
      </c>
      <c r="P692" s="6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9">
        <f t="shared" si="74"/>
        <v>40874.25</v>
      </c>
      <c r="T692" s="9">
        <f t="shared" si="75"/>
        <v>40880.25</v>
      </c>
      <c r="U692">
        <f t="shared" si="76"/>
        <v>6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4">
        <f t="shared" si="70"/>
        <v>1.4238</v>
      </c>
      <c r="P693" s="6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9">
        <f t="shared" si="74"/>
        <v>41185.208333333336</v>
      </c>
      <c r="T693" s="9">
        <f t="shared" si="75"/>
        <v>41202.208333333336</v>
      </c>
      <c r="U693">
        <f t="shared" si="76"/>
        <v>17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4">
        <f t="shared" si="70"/>
        <v>0.90633333333333332</v>
      </c>
      <c r="P694" s="6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9">
        <f t="shared" si="74"/>
        <v>43655.208333333328</v>
      </c>
      <c r="T694" s="9">
        <f t="shared" si="75"/>
        <v>43673.208333333328</v>
      </c>
      <c r="U694">
        <f t="shared" si="76"/>
        <v>18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4">
        <f t="shared" si="70"/>
        <v>0.63966740576496672</v>
      </c>
      <c r="P695" s="6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9">
        <f t="shared" si="74"/>
        <v>43025.208333333328</v>
      </c>
      <c r="T695" s="9">
        <f t="shared" si="75"/>
        <v>43042.208333333328</v>
      </c>
      <c r="U695">
        <f t="shared" si="76"/>
        <v>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4">
        <f t="shared" si="70"/>
        <v>0.84131868131868137</v>
      </c>
      <c r="P696" s="6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9">
        <f t="shared" si="74"/>
        <v>43066.25</v>
      </c>
      <c r="T696" s="9">
        <f t="shared" si="75"/>
        <v>43103.25</v>
      </c>
      <c r="U696">
        <f t="shared" si="76"/>
        <v>37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4">
        <f t="shared" si="70"/>
        <v>1.3393478260869565</v>
      </c>
      <c r="P697" s="6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9">
        <f t="shared" si="74"/>
        <v>42322.25</v>
      </c>
      <c r="T697" s="9">
        <f t="shared" si="75"/>
        <v>42338.25</v>
      </c>
      <c r="U697">
        <f t="shared" si="76"/>
        <v>16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4">
        <f t="shared" si="70"/>
        <v>0.59042047531992692</v>
      </c>
      <c r="P698" s="6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9">
        <f t="shared" si="74"/>
        <v>42114.208333333328</v>
      </c>
      <c r="T698" s="9">
        <f t="shared" si="75"/>
        <v>42115.208333333328</v>
      </c>
      <c r="U698">
        <f t="shared" si="76"/>
        <v>1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4">
        <f t="shared" si="70"/>
        <v>1.5280062063615205</v>
      </c>
      <c r="P699" s="6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9">
        <f t="shared" si="74"/>
        <v>43190.208333333328</v>
      </c>
      <c r="T699" s="9">
        <f t="shared" si="75"/>
        <v>43192.208333333328</v>
      </c>
      <c r="U699">
        <f t="shared" si="76"/>
        <v>2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4">
        <f t="shared" si="70"/>
        <v>4.466912114014252</v>
      </c>
      <c r="P700" s="6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9">
        <f t="shared" si="74"/>
        <v>40871.25</v>
      </c>
      <c r="T700" s="9">
        <f t="shared" si="75"/>
        <v>40885.25</v>
      </c>
      <c r="U700">
        <f t="shared" si="76"/>
        <v>14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4">
        <f t="shared" si="70"/>
        <v>0.8439189189189189</v>
      </c>
      <c r="P701" s="6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9">
        <f t="shared" si="74"/>
        <v>43641.208333333328</v>
      </c>
      <c r="T701" s="9">
        <f t="shared" si="75"/>
        <v>43642.208333333328</v>
      </c>
      <c r="U701">
        <f t="shared" si="76"/>
        <v>1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4">
        <f t="shared" si="70"/>
        <v>0.03</v>
      </c>
      <c r="P702" s="6">
        <f t="shared" si="71"/>
        <v>3</v>
      </c>
      <c r="Q702" t="str">
        <f t="shared" si="72"/>
        <v>technology</v>
      </c>
      <c r="R702" t="str">
        <f t="shared" si="73"/>
        <v>wearables</v>
      </c>
      <c r="S702" s="9">
        <f t="shared" si="74"/>
        <v>40203.25</v>
      </c>
      <c r="T702" s="9">
        <f t="shared" si="75"/>
        <v>40218.25</v>
      </c>
      <c r="U702">
        <f t="shared" si="76"/>
        <v>15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4">
        <f t="shared" si="70"/>
        <v>1.7502692307692307</v>
      </c>
      <c r="P703" s="6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9">
        <f t="shared" si="74"/>
        <v>40629.208333333336</v>
      </c>
      <c r="T703" s="9">
        <f t="shared" si="75"/>
        <v>40636.208333333336</v>
      </c>
      <c r="U703">
        <f t="shared" si="76"/>
        <v>7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4">
        <f t="shared" si="70"/>
        <v>0.54137931034482756</v>
      </c>
      <c r="P704" s="6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9">
        <f t="shared" si="74"/>
        <v>41477.208333333336</v>
      </c>
      <c r="T704" s="9">
        <f t="shared" si="75"/>
        <v>41482.208333333336</v>
      </c>
      <c r="U704">
        <f t="shared" si="76"/>
        <v>5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4">
        <f t="shared" si="70"/>
        <v>3.1187381703470032</v>
      </c>
      <c r="P705" s="6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9">
        <f t="shared" si="74"/>
        <v>41020.208333333336</v>
      </c>
      <c r="T705" s="9">
        <f t="shared" si="75"/>
        <v>41037.208333333336</v>
      </c>
      <c r="U705">
        <f t="shared" si="76"/>
        <v>17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4">
        <f t="shared" si="70"/>
        <v>1.2278160919540231</v>
      </c>
      <c r="P706" s="6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9">
        <f t="shared" si="74"/>
        <v>42555.208333333328</v>
      </c>
      <c r="T706" s="9">
        <f t="shared" si="75"/>
        <v>42570.208333333328</v>
      </c>
      <c r="U706">
        <f t="shared" si="76"/>
        <v>15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4">
        <f t="shared" ref="O707:O770" si="77">E707/D707</f>
        <v>0.99026517383618151</v>
      </c>
      <c r="P707" s="6">
        <f t="shared" ref="P707:P770" si="78">IF(G707=0,0,E707/G707)</f>
        <v>82.986666666666665</v>
      </c>
      <c r="Q707" t="str">
        <f t="shared" ref="Q707:Q770" si="79">LEFT(N707,FIND("/",N707,1)-1)</f>
        <v>publishing</v>
      </c>
      <c r="R707" t="str">
        <f t="shared" ref="R707:R770" si="80">RIGHT(N707,LEN(N707)-FIND("/",N707,1))</f>
        <v>nonfiction</v>
      </c>
      <c r="S707" s="9">
        <f t="shared" ref="S707:S770" si="81">(((J707/60)/60)/24)+DATE(1970,1,1)</f>
        <v>41619.25</v>
      </c>
      <c r="T707" s="9">
        <f t="shared" ref="T707:T770" si="82">(((K707/60)/60)/24)+DATE(1970,1,1)</f>
        <v>41623.25</v>
      </c>
      <c r="U707">
        <f t="shared" ref="U707:U770" si="83">T707-S707</f>
        <v>4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4">
        <f t="shared" si="77"/>
        <v>1.278468634686347</v>
      </c>
      <c r="P708" s="6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9">
        <f t="shared" si="81"/>
        <v>43471.25</v>
      </c>
      <c r="T708" s="9">
        <f t="shared" si="82"/>
        <v>43479.25</v>
      </c>
      <c r="U708">
        <f t="shared" si="83"/>
        <v>8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4">
        <f t="shared" si="77"/>
        <v>1.5861643835616439</v>
      </c>
      <c r="P709" s="6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9">
        <f t="shared" si="81"/>
        <v>43442.25</v>
      </c>
      <c r="T709" s="9">
        <f t="shared" si="82"/>
        <v>43478.25</v>
      </c>
      <c r="U709">
        <f t="shared" si="83"/>
        <v>36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4">
        <f t="shared" si="77"/>
        <v>7.0705882352941174</v>
      </c>
      <c r="P710" s="6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9">
        <f t="shared" si="81"/>
        <v>42877.208333333328</v>
      </c>
      <c r="T710" s="9">
        <f t="shared" si="82"/>
        <v>42887.208333333328</v>
      </c>
      <c r="U710">
        <f t="shared" si="83"/>
        <v>10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4">
        <f t="shared" si="77"/>
        <v>1.4238775510204082</v>
      </c>
      <c r="P711" s="6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9">
        <f t="shared" si="81"/>
        <v>41018.208333333336</v>
      </c>
      <c r="T711" s="9">
        <f t="shared" si="82"/>
        <v>41025.208333333336</v>
      </c>
      <c r="U711">
        <f t="shared" si="83"/>
        <v>7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4">
        <f t="shared" si="77"/>
        <v>1.4786046511627906</v>
      </c>
      <c r="P712" s="6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9">
        <f t="shared" si="81"/>
        <v>43295.208333333328</v>
      </c>
      <c r="T712" s="9">
        <f t="shared" si="82"/>
        <v>43302.208333333328</v>
      </c>
      <c r="U712">
        <f t="shared" si="83"/>
        <v>7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4">
        <f t="shared" si="77"/>
        <v>0.20322580645161289</v>
      </c>
      <c r="P713" s="6">
        <f t="shared" si="78"/>
        <v>90</v>
      </c>
      <c r="Q713" t="str">
        <f t="shared" si="79"/>
        <v>theater</v>
      </c>
      <c r="R713" t="str">
        <f t="shared" si="80"/>
        <v>plays</v>
      </c>
      <c r="S713" s="9">
        <f t="shared" si="81"/>
        <v>42393.25</v>
      </c>
      <c r="T713" s="9">
        <f t="shared" si="82"/>
        <v>42395.25</v>
      </c>
      <c r="U713">
        <f t="shared" si="83"/>
        <v>2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4">
        <f t="shared" si="77"/>
        <v>18.40625</v>
      </c>
      <c r="P714" s="6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9">
        <f t="shared" si="81"/>
        <v>42559.208333333328</v>
      </c>
      <c r="T714" s="9">
        <f t="shared" si="82"/>
        <v>42600.208333333328</v>
      </c>
      <c r="U714">
        <f t="shared" si="83"/>
        <v>41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4">
        <f t="shared" si="77"/>
        <v>1.6194202898550725</v>
      </c>
      <c r="P715" s="6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9">
        <f t="shared" si="81"/>
        <v>42604.208333333328</v>
      </c>
      <c r="T715" s="9">
        <f t="shared" si="82"/>
        <v>42616.208333333328</v>
      </c>
      <c r="U715">
        <f t="shared" si="83"/>
        <v>12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4">
        <f t="shared" si="77"/>
        <v>4.7282077922077921</v>
      </c>
      <c r="P716" s="6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9">
        <f t="shared" si="81"/>
        <v>41870.208333333336</v>
      </c>
      <c r="T716" s="9">
        <f t="shared" si="82"/>
        <v>41871.208333333336</v>
      </c>
      <c r="U716">
        <f t="shared" si="83"/>
        <v>1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4">
        <f t="shared" si="77"/>
        <v>0.24466101694915254</v>
      </c>
      <c r="P717" s="6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9">
        <f t="shared" si="81"/>
        <v>40397.208333333336</v>
      </c>
      <c r="T717" s="9">
        <f t="shared" si="82"/>
        <v>40402.208333333336</v>
      </c>
      <c r="U717">
        <f t="shared" si="83"/>
        <v>5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4">
        <f t="shared" si="77"/>
        <v>5.1764999999999999</v>
      </c>
      <c r="P718" s="6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9">
        <f t="shared" si="81"/>
        <v>41465.208333333336</v>
      </c>
      <c r="T718" s="9">
        <f t="shared" si="82"/>
        <v>41493.208333333336</v>
      </c>
      <c r="U718">
        <f t="shared" si="83"/>
        <v>28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4">
        <f t="shared" si="77"/>
        <v>2.4764285714285714</v>
      </c>
      <c r="P719" s="6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9">
        <f t="shared" si="81"/>
        <v>40777.208333333336</v>
      </c>
      <c r="T719" s="9">
        <f t="shared" si="82"/>
        <v>40798.208333333336</v>
      </c>
      <c r="U719">
        <f t="shared" si="83"/>
        <v>21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4">
        <f t="shared" si="77"/>
        <v>1.0020481927710843</v>
      </c>
      <c r="P720" s="6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9">
        <f t="shared" si="81"/>
        <v>41442.208333333336</v>
      </c>
      <c r="T720" s="9">
        <f t="shared" si="82"/>
        <v>41468.208333333336</v>
      </c>
      <c r="U720">
        <f t="shared" si="83"/>
        <v>26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4">
        <f t="shared" si="77"/>
        <v>1.53</v>
      </c>
      <c r="P721" s="6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9">
        <f t="shared" si="81"/>
        <v>41058.208333333336</v>
      </c>
      <c r="T721" s="9">
        <f t="shared" si="82"/>
        <v>41069.208333333336</v>
      </c>
      <c r="U721">
        <f t="shared" si="83"/>
        <v>11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4">
        <f t="shared" si="77"/>
        <v>0.37091954022988505</v>
      </c>
      <c r="P722" s="6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9">
        <f t="shared" si="81"/>
        <v>43152.25</v>
      </c>
      <c r="T722" s="9">
        <f t="shared" si="82"/>
        <v>43166.25</v>
      </c>
      <c r="U722">
        <f t="shared" si="83"/>
        <v>14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4">
        <f t="shared" si="77"/>
        <v>4.3923948220064728E-2</v>
      </c>
      <c r="P723" s="6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9">
        <f t="shared" si="81"/>
        <v>43194.208333333328</v>
      </c>
      <c r="T723" s="9">
        <f t="shared" si="82"/>
        <v>43200.208333333328</v>
      </c>
      <c r="U723">
        <f t="shared" si="83"/>
        <v>6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4">
        <f t="shared" si="77"/>
        <v>1.5650721649484536</v>
      </c>
      <c r="P724" s="6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9">
        <f t="shared" si="81"/>
        <v>43045.25</v>
      </c>
      <c r="T724" s="9">
        <f t="shared" si="82"/>
        <v>43072.25</v>
      </c>
      <c r="U724">
        <f t="shared" si="83"/>
        <v>27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4">
        <f t="shared" si="77"/>
        <v>2.704081632653061</v>
      </c>
      <c r="P725" s="6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9">
        <f t="shared" si="81"/>
        <v>42431.25</v>
      </c>
      <c r="T725" s="9">
        <f t="shared" si="82"/>
        <v>42452.208333333328</v>
      </c>
      <c r="U725">
        <f t="shared" si="83"/>
        <v>20.958333333328483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4">
        <f t="shared" si="77"/>
        <v>1.3405952380952382</v>
      </c>
      <c r="P726" s="6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9">
        <f t="shared" si="81"/>
        <v>41934.208333333336</v>
      </c>
      <c r="T726" s="9">
        <f t="shared" si="82"/>
        <v>41936.208333333336</v>
      </c>
      <c r="U726">
        <f t="shared" si="83"/>
        <v>2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4">
        <f t="shared" si="77"/>
        <v>0.50398033126293995</v>
      </c>
      <c r="P727" s="6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9">
        <f t="shared" si="81"/>
        <v>41958.25</v>
      </c>
      <c r="T727" s="9">
        <f t="shared" si="82"/>
        <v>41960.25</v>
      </c>
      <c r="U727">
        <f t="shared" si="83"/>
        <v>2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4">
        <f t="shared" si="77"/>
        <v>0.88815837937384901</v>
      </c>
      <c r="P728" s="6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9">
        <f t="shared" si="81"/>
        <v>40476.208333333336</v>
      </c>
      <c r="T728" s="9">
        <f t="shared" si="82"/>
        <v>40482.208333333336</v>
      </c>
      <c r="U728">
        <f t="shared" si="83"/>
        <v>6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4">
        <f t="shared" si="77"/>
        <v>1.65</v>
      </c>
      <c r="P729" s="6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9">
        <f t="shared" si="81"/>
        <v>43485.25</v>
      </c>
      <c r="T729" s="9">
        <f t="shared" si="82"/>
        <v>43543.208333333328</v>
      </c>
      <c r="U729">
        <f t="shared" si="83"/>
        <v>57.958333333328483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4">
        <f t="shared" si="77"/>
        <v>0.17499999999999999</v>
      </c>
      <c r="P730" s="6">
        <f t="shared" si="78"/>
        <v>73.5</v>
      </c>
      <c r="Q730" t="str">
        <f t="shared" si="79"/>
        <v>theater</v>
      </c>
      <c r="R730" t="str">
        <f t="shared" si="80"/>
        <v>plays</v>
      </c>
      <c r="S730" s="9">
        <f t="shared" si="81"/>
        <v>42515.208333333328</v>
      </c>
      <c r="T730" s="9">
        <f t="shared" si="82"/>
        <v>42526.208333333328</v>
      </c>
      <c r="U730">
        <f t="shared" si="83"/>
        <v>11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4">
        <f t="shared" si="77"/>
        <v>1.8566071428571429</v>
      </c>
      <c r="P731" s="6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9">
        <f t="shared" si="81"/>
        <v>41309.25</v>
      </c>
      <c r="T731" s="9">
        <f t="shared" si="82"/>
        <v>41311.25</v>
      </c>
      <c r="U731">
        <f t="shared" si="83"/>
        <v>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4">
        <f t="shared" si="77"/>
        <v>4.1266319444444441</v>
      </c>
      <c r="P732" s="6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9">
        <f t="shared" si="81"/>
        <v>42147.208333333328</v>
      </c>
      <c r="T732" s="9">
        <f t="shared" si="82"/>
        <v>42153.208333333328</v>
      </c>
      <c r="U732">
        <f t="shared" si="83"/>
        <v>6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4">
        <f t="shared" si="77"/>
        <v>0.90249999999999997</v>
      </c>
      <c r="P733" s="6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9">
        <f t="shared" si="81"/>
        <v>42939.208333333328</v>
      </c>
      <c r="T733" s="9">
        <f t="shared" si="82"/>
        <v>42940.208333333328</v>
      </c>
      <c r="U733">
        <f t="shared" si="83"/>
        <v>1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4">
        <f t="shared" si="77"/>
        <v>0.91984615384615387</v>
      </c>
      <c r="P734" s="6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9">
        <f t="shared" si="81"/>
        <v>42816.208333333328</v>
      </c>
      <c r="T734" s="9">
        <f t="shared" si="82"/>
        <v>42839.208333333328</v>
      </c>
      <c r="U734">
        <f t="shared" si="83"/>
        <v>23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4">
        <f t="shared" si="77"/>
        <v>5.2700632911392402</v>
      </c>
      <c r="P735" s="6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9">
        <f t="shared" si="81"/>
        <v>41844.208333333336</v>
      </c>
      <c r="T735" s="9">
        <f t="shared" si="82"/>
        <v>41857.208333333336</v>
      </c>
      <c r="U735">
        <f t="shared" si="83"/>
        <v>13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4">
        <f t="shared" si="77"/>
        <v>3.1914285714285713</v>
      </c>
      <c r="P736" s="6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9">
        <f t="shared" si="81"/>
        <v>42763.25</v>
      </c>
      <c r="T736" s="9">
        <f t="shared" si="82"/>
        <v>42775.25</v>
      </c>
      <c r="U736">
        <f t="shared" si="83"/>
        <v>12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4">
        <f t="shared" si="77"/>
        <v>3.5418867924528303</v>
      </c>
      <c r="P737" s="6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9">
        <f t="shared" si="81"/>
        <v>42459.208333333328</v>
      </c>
      <c r="T737" s="9">
        <f t="shared" si="82"/>
        <v>42466.208333333328</v>
      </c>
      <c r="U737">
        <f t="shared" si="83"/>
        <v>7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4">
        <f t="shared" si="77"/>
        <v>0.32896103896103895</v>
      </c>
      <c r="P738" s="6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9">
        <f t="shared" si="81"/>
        <v>42055.25</v>
      </c>
      <c r="T738" s="9">
        <f t="shared" si="82"/>
        <v>42059.25</v>
      </c>
      <c r="U738">
        <f t="shared" si="83"/>
        <v>4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4">
        <f t="shared" si="77"/>
        <v>1.358918918918919</v>
      </c>
      <c r="P739" s="6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9">
        <f t="shared" si="81"/>
        <v>42685.25</v>
      </c>
      <c r="T739" s="9">
        <f t="shared" si="82"/>
        <v>42697.25</v>
      </c>
      <c r="U739">
        <f t="shared" si="83"/>
        <v>12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4">
        <f t="shared" si="77"/>
        <v>2.0843373493975904E-2</v>
      </c>
      <c r="P740" s="6">
        <f t="shared" si="78"/>
        <v>103.8</v>
      </c>
      <c r="Q740" t="str">
        <f t="shared" si="79"/>
        <v>theater</v>
      </c>
      <c r="R740" t="str">
        <f t="shared" si="80"/>
        <v>plays</v>
      </c>
      <c r="S740" s="9">
        <f t="shared" si="81"/>
        <v>41959.25</v>
      </c>
      <c r="T740" s="9">
        <f t="shared" si="82"/>
        <v>41981.25</v>
      </c>
      <c r="U740">
        <f t="shared" si="83"/>
        <v>22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4">
        <f t="shared" si="77"/>
        <v>0.61</v>
      </c>
      <c r="P741" s="6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9">
        <f t="shared" si="81"/>
        <v>41089.208333333336</v>
      </c>
      <c r="T741" s="9">
        <f t="shared" si="82"/>
        <v>41090.208333333336</v>
      </c>
      <c r="U741">
        <f t="shared" si="83"/>
        <v>1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4">
        <f t="shared" si="77"/>
        <v>0.30037735849056602</v>
      </c>
      <c r="P742" s="6">
        <f t="shared" si="78"/>
        <v>99.5</v>
      </c>
      <c r="Q742" t="str">
        <f t="shared" si="79"/>
        <v>theater</v>
      </c>
      <c r="R742" t="str">
        <f t="shared" si="80"/>
        <v>plays</v>
      </c>
      <c r="S742" s="9">
        <f t="shared" si="81"/>
        <v>42769.25</v>
      </c>
      <c r="T742" s="9">
        <f t="shared" si="82"/>
        <v>42772.25</v>
      </c>
      <c r="U742">
        <f t="shared" si="83"/>
        <v>3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4">
        <f t="shared" si="77"/>
        <v>11.791666666666666</v>
      </c>
      <c r="P743" s="6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9">
        <f t="shared" si="81"/>
        <v>40321.208333333336</v>
      </c>
      <c r="T743" s="9">
        <f t="shared" si="82"/>
        <v>40322.208333333336</v>
      </c>
      <c r="U743">
        <f t="shared" si="83"/>
        <v>1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4">
        <f t="shared" si="77"/>
        <v>11.260833333333334</v>
      </c>
      <c r="P744" s="6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9">
        <f t="shared" si="81"/>
        <v>40197.25</v>
      </c>
      <c r="T744" s="9">
        <f t="shared" si="82"/>
        <v>40239.25</v>
      </c>
      <c r="U744">
        <f t="shared" si="83"/>
        <v>42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4">
        <f t="shared" si="77"/>
        <v>0.12923076923076923</v>
      </c>
      <c r="P745" s="6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9">
        <f t="shared" si="81"/>
        <v>42298.208333333328</v>
      </c>
      <c r="T745" s="9">
        <f t="shared" si="82"/>
        <v>42304.208333333328</v>
      </c>
      <c r="U745">
        <f t="shared" si="83"/>
        <v>6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4">
        <f t="shared" si="77"/>
        <v>7.12</v>
      </c>
      <c r="P746" s="6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9">
        <f t="shared" si="81"/>
        <v>43322.208333333328</v>
      </c>
      <c r="T746" s="9">
        <f t="shared" si="82"/>
        <v>43324.208333333328</v>
      </c>
      <c r="U746">
        <f t="shared" si="83"/>
        <v>2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4">
        <f t="shared" si="77"/>
        <v>0.30304347826086958</v>
      </c>
      <c r="P747" s="6">
        <f t="shared" si="78"/>
        <v>61.5</v>
      </c>
      <c r="Q747" t="str">
        <f t="shared" si="79"/>
        <v>technology</v>
      </c>
      <c r="R747" t="str">
        <f t="shared" si="80"/>
        <v>wearables</v>
      </c>
      <c r="S747" s="9">
        <f t="shared" si="81"/>
        <v>40328.208333333336</v>
      </c>
      <c r="T747" s="9">
        <f t="shared" si="82"/>
        <v>40355.208333333336</v>
      </c>
      <c r="U747">
        <f t="shared" si="83"/>
        <v>27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4">
        <f t="shared" si="77"/>
        <v>2.1250896057347672</v>
      </c>
      <c r="P748" s="6">
        <f t="shared" si="78"/>
        <v>35</v>
      </c>
      <c r="Q748" t="str">
        <f t="shared" si="79"/>
        <v>technology</v>
      </c>
      <c r="R748" t="str">
        <f t="shared" si="80"/>
        <v>web</v>
      </c>
      <c r="S748" s="9">
        <f t="shared" si="81"/>
        <v>40825.208333333336</v>
      </c>
      <c r="T748" s="9">
        <f t="shared" si="82"/>
        <v>40830.208333333336</v>
      </c>
      <c r="U748">
        <f t="shared" si="83"/>
        <v>5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4">
        <f t="shared" si="77"/>
        <v>2.2885714285714287</v>
      </c>
      <c r="P749" s="6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9">
        <f t="shared" si="81"/>
        <v>40423.208333333336</v>
      </c>
      <c r="T749" s="9">
        <f t="shared" si="82"/>
        <v>40434.208333333336</v>
      </c>
      <c r="U749">
        <f t="shared" si="83"/>
        <v>11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4">
        <f t="shared" si="77"/>
        <v>0.34959979476654696</v>
      </c>
      <c r="P750" s="6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9">
        <f t="shared" si="81"/>
        <v>40238.25</v>
      </c>
      <c r="T750" s="9">
        <f t="shared" si="82"/>
        <v>40263.208333333336</v>
      </c>
      <c r="U750">
        <f t="shared" si="83"/>
        <v>24.958333333335759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4">
        <f t="shared" si="77"/>
        <v>1.5729069767441861</v>
      </c>
      <c r="P751" s="6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9">
        <f t="shared" si="81"/>
        <v>41920.208333333336</v>
      </c>
      <c r="T751" s="9">
        <f t="shared" si="82"/>
        <v>41932.208333333336</v>
      </c>
      <c r="U751">
        <f t="shared" si="83"/>
        <v>12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4">
        <f t="shared" si="77"/>
        <v>0.01</v>
      </c>
      <c r="P752" s="6">
        <f t="shared" si="78"/>
        <v>1</v>
      </c>
      <c r="Q752" t="str">
        <f t="shared" si="79"/>
        <v>music</v>
      </c>
      <c r="R752" t="str">
        <f t="shared" si="80"/>
        <v>electric music</v>
      </c>
      <c r="S752" s="9">
        <f t="shared" si="81"/>
        <v>40360.208333333336</v>
      </c>
      <c r="T752" s="9">
        <f t="shared" si="82"/>
        <v>40385.208333333336</v>
      </c>
      <c r="U752">
        <f t="shared" si="83"/>
        <v>25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4">
        <f t="shared" si="77"/>
        <v>2.3230555555555554</v>
      </c>
      <c r="P753" s="6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9">
        <f t="shared" si="81"/>
        <v>42446.208333333328</v>
      </c>
      <c r="T753" s="9">
        <f t="shared" si="82"/>
        <v>42461.208333333328</v>
      </c>
      <c r="U753">
        <f t="shared" si="83"/>
        <v>15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4">
        <f t="shared" si="77"/>
        <v>0.92448275862068963</v>
      </c>
      <c r="P754" s="6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9">
        <f t="shared" si="81"/>
        <v>40395.208333333336</v>
      </c>
      <c r="T754" s="9">
        <f t="shared" si="82"/>
        <v>40413.208333333336</v>
      </c>
      <c r="U754">
        <f t="shared" si="83"/>
        <v>18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4">
        <f t="shared" si="77"/>
        <v>2.5670212765957445</v>
      </c>
      <c r="P755" s="6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9">
        <f t="shared" si="81"/>
        <v>40321.208333333336</v>
      </c>
      <c r="T755" s="9">
        <f t="shared" si="82"/>
        <v>40336.208333333336</v>
      </c>
      <c r="U755">
        <f t="shared" si="83"/>
        <v>15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4">
        <f t="shared" si="77"/>
        <v>1.6847017045454546</v>
      </c>
      <c r="P756" s="6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9">
        <f t="shared" si="81"/>
        <v>41210.208333333336</v>
      </c>
      <c r="T756" s="9">
        <f t="shared" si="82"/>
        <v>41263.25</v>
      </c>
      <c r="U756">
        <f t="shared" si="83"/>
        <v>53.041666666664241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4">
        <f t="shared" si="77"/>
        <v>1.6657777777777778</v>
      </c>
      <c r="P757" s="6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9">
        <f t="shared" si="81"/>
        <v>43096.25</v>
      </c>
      <c r="T757" s="9">
        <f t="shared" si="82"/>
        <v>43108.25</v>
      </c>
      <c r="U757">
        <f t="shared" si="83"/>
        <v>12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4">
        <f t="shared" si="77"/>
        <v>7.7207692307692311</v>
      </c>
      <c r="P758" s="6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9">
        <f t="shared" si="81"/>
        <v>42024.25</v>
      </c>
      <c r="T758" s="9">
        <f t="shared" si="82"/>
        <v>42030.25</v>
      </c>
      <c r="U758">
        <f t="shared" si="83"/>
        <v>6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4">
        <f t="shared" si="77"/>
        <v>4.0685714285714285</v>
      </c>
      <c r="P759" s="6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9">
        <f t="shared" si="81"/>
        <v>40675.208333333336</v>
      </c>
      <c r="T759" s="9">
        <f t="shared" si="82"/>
        <v>40679.208333333336</v>
      </c>
      <c r="U759">
        <f t="shared" si="83"/>
        <v>4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4">
        <f t="shared" si="77"/>
        <v>5.6420608108108112</v>
      </c>
      <c r="P760" s="6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9">
        <f t="shared" si="81"/>
        <v>41936.208333333336</v>
      </c>
      <c r="T760" s="9">
        <f t="shared" si="82"/>
        <v>41945.208333333336</v>
      </c>
      <c r="U760">
        <f t="shared" si="83"/>
        <v>9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4">
        <f t="shared" si="77"/>
        <v>0.6842686567164179</v>
      </c>
      <c r="P761" s="6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9">
        <f t="shared" si="81"/>
        <v>43136.25</v>
      </c>
      <c r="T761" s="9">
        <f t="shared" si="82"/>
        <v>43166.25</v>
      </c>
      <c r="U761">
        <f t="shared" si="83"/>
        <v>30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4">
        <f t="shared" si="77"/>
        <v>0.34351966873706002</v>
      </c>
      <c r="P762" s="6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9">
        <f t="shared" si="81"/>
        <v>43678.208333333328</v>
      </c>
      <c r="T762" s="9">
        <f t="shared" si="82"/>
        <v>43707.208333333328</v>
      </c>
      <c r="U762">
        <f t="shared" si="83"/>
        <v>29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4">
        <f t="shared" si="77"/>
        <v>6.5545454545454547</v>
      </c>
      <c r="P763" s="6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9">
        <f t="shared" si="81"/>
        <v>42938.208333333328</v>
      </c>
      <c r="T763" s="9">
        <f t="shared" si="82"/>
        <v>42943.208333333328</v>
      </c>
      <c r="U763">
        <f t="shared" si="83"/>
        <v>5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4">
        <f t="shared" si="77"/>
        <v>1.7725714285714285</v>
      </c>
      <c r="P764" s="6">
        <f t="shared" si="78"/>
        <v>62.04</v>
      </c>
      <c r="Q764" t="str">
        <f t="shared" si="79"/>
        <v>music</v>
      </c>
      <c r="R764" t="str">
        <f t="shared" si="80"/>
        <v>jazz</v>
      </c>
      <c r="S764" s="9">
        <f t="shared" si="81"/>
        <v>41241.25</v>
      </c>
      <c r="T764" s="9">
        <f t="shared" si="82"/>
        <v>41252.25</v>
      </c>
      <c r="U764">
        <f t="shared" si="83"/>
        <v>11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4">
        <f t="shared" si="77"/>
        <v>1.1317857142857144</v>
      </c>
      <c r="P765" s="6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9">
        <f t="shared" si="81"/>
        <v>41037.208333333336</v>
      </c>
      <c r="T765" s="9">
        <f t="shared" si="82"/>
        <v>41072.208333333336</v>
      </c>
      <c r="U765">
        <f t="shared" si="83"/>
        <v>35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4">
        <f t="shared" si="77"/>
        <v>7.2818181818181822</v>
      </c>
      <c r="P766" s="6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9">
        <f t="shared" si="81"/>
        <v>40676.208333333336</v>
      </c>
      <c r="T766" s="9">
        <f t="shared" si="82"/>
        <v>40684.208333333336</v>
      </c>
      <c r="U766">
        <f t="shared" si="83"/>
        <v>8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4">
        <f t="shared" si="77"/>
        <v>2.0833333333333335</v>
      </c>
      <c r="P767" s="6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9">
        <f t="shared" si="81"/>
        <v>42840.208333333328</v>
      </c>
      <c r="T767" s="9">
        <f t="shared" si="82"/>
        <v>42865.208333333328</v>
      </c>
      <c r="U767">
        <f t="shared" si="83"/>
        <v>25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4">
        <f t="shared" si="77"/>
        <v>0.31171232876712329</v>
      </c>
      <c r="P768" s="6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9">
        <f t="shared" si="81"/>
        <v>43362.208333333328</v>
      </c>
      <c r="T768" s="9">
        <f t="shared" si="82"/>
        <v>43363.208333333328</v>
      </c>
      <c r="U768">
        <f t="shared" si="83"/>
        <v>1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4">
        <f t="shared" si="77"/>
        <v>0.56967078189300413</v>
      </c>
      <c r="P769" s="6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9">
        <f t="shared" si="81"/>
        <v>42283.208333333328</v>
      </c>
      <c r="T769" s="9">
        <f t="shared" si="82"/>
        <v>42328.25</v>
      </c>
      <c r="U769">
        <f t="shared" si="83"/>
        <v>45.041666666671517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4">
        <f t="shared" si="77"/>
        <v>2.31</v>
      </c>
      <c r="P770" s="6">
        <f t="shared" si="78"/>
        <v>73.92</v>
      </c>
      <c r="Q770" t="str">
        <f t="shared" si="79"/>
        <v>theater</v>
      </c>
      <c r="R770" t="str">
        <f t="shared" si="80"/>
        <v>plays</v>
      </c>
      <c r="S770" s="9">
        <f t="shared" si="81"/>
        <v>41619.25</v>
      </c>
      <c r="T770" s="9">
        <f t="shared" si="82"/>
        <v>41634.25</v>
      </c>
      <c r="U770">
        <f t="shared" si="83"/>
        <v>15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4">
        <f t="shared" ref="O771:O834" si="84">E771/D771</f>
        <v>0.86867834394904464</v>
      </c>
      <c r="P771" s="6">
        <f t="shared" ref="P771:P834" si="85">IF(G771=0,0,E771/G771)</f>
        <v>31.995894428152493</v>
      </c>
      <c r="Q771" t="str">
        <f t="shared" ref="Q771:Q834" si="86">LEFT(N771,FIND("/",N771,1)-1)</f>
        <v>games</v>
      </c>
      <c r="R771" t="str">
        <f t="shared" ref="R771:R834" si="87">RIGHT(N771,LEN(N771)-FIND("/",N771,1))</f>
        <v>video games</v>
      </c>
      <c r="S771" s="9">
        <f t="shared" ref="S771:S834" si="88">(((J771/60)/60)/24)+DATE(1970,1,1)</f>
        <v>41501.208333333336</v>
      </c>
      <c r="T771" s="9">
        <f t="shared" ref="T771:T834" si="89">(((K771/60)/60)/24)+DATE(1970,1,1)</f>
        <v>41527.208333333336</v>
      </c>
      <c r="U771">
        <f t="shared" ref="U771:U834" si="90">T771-S771</f>
        <v>26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4">
        <f t="shared" si="84"/>
        <v>2.7074418604651163</v>
      </c>
      <c r="P772" s="6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9">
        <f t="shared" si="88"/>
        <v>41743.208333333336</v>
      </c>
      <c r="T772" s="9">
        <f t="shared" si="89"/>
        <v>41750.208333333336</v>
      </c>
      <c r="U772">
        <f t="shared" si="90"/>
        <v>7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4">
        <f t="shared" si="84"/>
        <v>0.49446428571428569</v>
      </c>
      <c r="P773" s="6">
        <f t="shared" si="85"/>
        <v>106.5</v>
      </c>
      <c r="Q773" t="str">
        <f t="shared" si="86"/>
        <v>theater</v>
      </c>
      <c r="R773" t="str">
        <f t="shared" si="87"/>
        <v>plays</v>
      </c>
      <c r="S773" s="9">
        <f t="shared" si="88"/>
        <v>43491.25</v>
      </c>
      <c r="T773" s="9">
        <f t="shared" si="89"/>
        <v>43518.25</v>
      </c>
      <c r="U773">
        <f t="shared" si="90"/>
        <v>27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4">
        <f t="shared" si="84"/>
        <v>1.1335962566844919</v>
      </c>
      <c r="P774" s="6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9">
        <f t="shared" si="88"/>
        <v>43505.25</v>
      </c>
      <c r="T774" s="9">
        <f t="shared" si="89"/>
        <v>43509.25</v>
      </c>
      <c r="U774">
        <f t="shared" si="90"/>
        <v>4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4">
        <f t="shared" si="84"/>
        <v>1.9055555555555554</v>
      </c>
      <c r="P775" s="6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9">
        <f t="shared" si="88"/>
        <v>42838.208333333328</v>
      </c>
      <c r="T775" s="9">
        <f t="shared" si="89"/>
        <v>42848.208333333328</v>
      </c>
      <c r="U775">
        <f t="shared" si="90"/>
        <v>10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4">
        <f t="shared" si="84"/>
        <v>1.355</v>
      </c>
      <c r="P776" s="6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9">
        <f t="shared" si="88"/>
        <v>42513.208333333328</v>
      </c>
      <c r="T776" s="9">
        <f t="shared" si="89"/>
        <v>42554.208333333328</v>
      </c>
      <c r="U776">
        <f t="shared" si="90"/>
        <v>41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4">
        <f t="shared" si="84"/>
        <v>0.10297872340425532</v>
      </c>
      <c r="P777" s="6">
        <f t="shared" si="85"/>
        <v>96.8</v>
      </c>
      <c r="Q777" t="str">
        <f t="shared" si="86"/>
        <v>music</v>
      </c>
      <c r="R777" t="str">
        <f t="shared" si="87"/>
        <v>rock</v>
      </c>
      <c r="S777" s="9">
        <f t="shared" si="88"/>
        <v>41949.25</v>
      </c>
      <c r="T777" s="9">
        <f t="shared" si="89"/>
        <v>41959.25</v>
      </c>
      <c r="U777">
        <f t="shared" si="90"/>
        <v>10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4">
        <f t="shared" si="84"/>
        <v>0.65544223826714798</v>
      </c>
      <c r="P778" s="6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9">
        <f t="shared" si="88"/>
        <v>43650.208333333328</v>
      </c>
      <c r="T778" s="9">
        <f t="shared" si="89"/>
        <v>43668.208333333328</v>
      </c>
      <c r="U778">
        <f t="shared" si="90"/>
        <v>18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4">
        <f t="shared" si="84"/>
        <v>0.49026652452025588</v>
      </c>
      <c r="P779" s="6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9">
        <f t="shared" si="88"/>
        <v>40809.208333333336</v>
      </c>
      <c r="T779" s="9">
        <f t="shared" si="89"/>
        <v>40838.208333333336</v>
      </c>
      <c r="U779">
        <f t="shared" si="90"/>
        <v>29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4">
        <f t="shared" si="84"/>
        <v>7.8792307692307695</v>
      </c>
      <c r="P780" s="6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9">
        <f t="shared" si="88"/>
        <v>40768.208333333336</v>
      </c>
      <c r="T780" s="9">
        <f t="shared" si="89"/>
        <v>40773.208333333336</v>
      </c>
      <c r="U780">
        <f t="shared" si="90"/>
        <v>5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4">
        <f t="shared" si="84"/>
        <v>0.80306347746090156</v>
      </c>
      <c r="P781" s="6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9">
        <f t="shared" si="88"/>
        <v>42230.208333333328</v>
      </c>
      <c r="T781" s="9">
        <f t="shared" si="89"/>
        <v>42239.208333333328</v>
      </c>
      <c r="U781">
        <f t="shared" si="90"/>
        <v>9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4">
        <f t="shared" si="84"/>
        <v>1.0629411764705883</v>
      </c>
      <c r="P782" s="6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9">
        <f t="shared" si="88"/>
        <v>42573.208333333328</v>
      </c>
      <c r="T782" s="9">
        <f t="shared" si="89"/>
        <v>42592.208333333328</v>
      </c>
      <c r="U782">
        <f t="shared" si="90"/>
        <v>19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4">
        <f t="shared" si="84"/>
        <v>0.50735632183908042</v>
      </c>
      <c r="P783" s="6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9">
        <f t="shared" si="88"/>
        <v>40482.208333333336</v>
      </c>
      <c r="T783" s="9">
        <f t="shared" si="89"/>
        <v>40533.25</v>
      </c>
      <c r="U783">
        <f t="shared" si="90"/>
        <v>51.041666666664241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4">
        <f t="shared" si="84"/>
        <v>2.153137254901961</v>
      </c>
      <c r="P784" s="6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9">
        <f t="shared" si="88"/>
        <v>40603.25</v>
      </c>
      <c r="T784" s="9">
        <f t="shared" si="89"/>
        <v>40631.208333333336</v>
      </c>
      <c r="U784">
        <f t="shared" si="90"/>
        <v>27.958333333335759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4">
        <f t="shared" si="84"/>
        <v>1.4122972972972974</v>
      </c>
      <c r="P785" s="6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9">
        <f t="shared" si="88"/>
        <v>41625.25</v>
      </c>
      <c r="T785" s="9">
        <f t="shared" si="89"/>
        <v>41632.25</v>
      </c>
      <c r="U785">
        <f t="shared" si="90"/>
        <v>7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4">
        <f t="shared" si="84"/>
        <v>1.1533745781777278</v>
      </c>
      <c r="P786" s="6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9">
        <f t="shared" si="88"/>
        <v>42435.25</v>
      </c>
      <c r="T786" s="9">
        <f t="shared" si="89"/>
        <v>42446.208333333328</v>
      </c>
      <c r="U786">
        <f t="shared" si="90"/>
        <v>10.958333333328483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4">
        <f t="shared" si="84"/>
        <v>1.9311940298507462</v>
      </c>
      <c r="P787" s="6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9">
        <f t="shared" si="88"/>
        <v>43582.208333333328</v>
      </c>
      <c r="T787" s="9">
        <f t="shared" si="89"/>
        <v>43616.208333333328</v>
      </c>
      <c r="U787">
        <f t="shared" si="90"/>
        <v>34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4">
        <f t="shared" si="84"/>
        <v>7.2973333333333334</v>
      </c>
      <c r="P788" s="6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9">
        <f t="shared" si="88"/>
        <v>43186.208333333328</v>
      </c>
      <c r="T788" s="9">
        <f t="shared" si="89"/>
        <v>43193.208333333328</v>
      </c>
      <c r="U788">
        <f t="shared" si="90"/>
        <v>7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4">
        <f t="shared" si="84"/>
        <v>0.99663398692810456</v>
      </c>
      <c r="P789" s="6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9">
        <f t="shared" si="88"/>
        <v>40684.208333333336</v>
      </c>
      <c r="T789" s="9">
        <f t="shared" si="89"/>
        <v>40693.208333333336</v>
      </c>
      <c r="U789">
        <f t="shared" si="90"/>
        <v>9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4">
        <f t="shared" si="84"/>
        <v>0.88166666666666671</v>
      </c>
      <c r="P790" s="6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9">
        <f t="shared" si="88"/>
        <v>41202.208333333336</v>
      </c>
      <c r="T790" s="9">
        <f t="shared" si="89"/>
        <v>41223.25</v>
      </c>
      <c r="U790">
        <f t="shared" si="90"/>
        <v>21.041666666664241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4">
        <f t="shared" si="84"/>
        <v>0.37233333333333335</v>
      </c>
      <c r="P791" s="6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9">
        <f t="shared" si="88"/>
        <v>41786.208333333336</v>
      </c>
      <c r="T791" s="9">
        <f t="shared" si="89"/>
        <v>41823.208333333336</v>
      </c>
      <c r="U791">
        <f t="shared" si="90"/>
        <v>37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4">
        <f t="shared" si="84"/>
        <v>0.30540075309306081</v>
      </c>
      <c r="P792" s="6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9">
        <f t="shared" si="88"/>
        <v>40223.25</v>
      </c>
      <c r="T792" s="9">
        <f t="shared" si="89"/>
        <v>40229.25</v>
      </c>
      <c r="U792">
        <f t="shared" si="90"/>
        <v>6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4">
        <f t="shared" si="84"/>
        <v>0.25714285714285712</v>
      </c>
      <c r="P793" s="6">
        <f t="shared" si="85"/>
        <v>90</v>
      </c>
      <c r="Q793" t="str">
        <f t="shared" si="86"/>
        <v>food</v>
      </c>
      <c r="R793" t="str">
        <f t="shared" si="87"/>
        <v>food trucks</v>
      </c>
      <c r="S793" s="9">
        <f t="shared" si="88"/>
        <v>42715.25</v>
      </c>
      <c r="T793" s="9">
        <f t="shared" si="89"/>
        <v>42731.25</v>
      </c>
      <c r="U793">
        <f t="shared" si="90"/>
        <v>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4">
        <f t="shared" si="84"/>
        <v>0.34</v>
      </c>
      <c r="P794" s="6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9">
        <f t="shared" si="88"/>
        <v>41451.208333333336</v>
      </c>
      <c r="T794" s="9">
        <f t="shared" si="89"/>
        <v>41479.208333333336</v>
      </c>
      <c r="U794">
        <f t="shared" si="90"/>
        <v>28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4">
        <f t="shared" si="84"/>
        <v>11.859090909090909</v>
      </c>
      <c r="P795" s="6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9">
        <f t="shared" si="88"/>
        <v>41450.208333333336</v>
      </c>
      <c r="T795" s="9">
        <f t="shared" si="89"/>
        <v>41454.208333333336</v>
      </c>
      <c r="U795">
        <f t="shared" si="90"/>
        <v>4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4">
        <f t="shared" si="84"/>
        <v>1.2539393939393939</v>
      </c>
      <c r="P796" s="6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9">
        <f t="shared" si="88"/>
        <v>43091.25</v>
      </c>
      <c r="T796" s="9">
        <f t="shared" si="89"/>
        <v>43103.25</v>
      </c>
      <c r="U796">
        <f t="shared" si="90"/>
        <v>12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4">
        <f t="shared" si="84"/>
        <v>0.14394366197183098</v>
      </c>
      <c r="P797" s="6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9">
        <f t="shared" si="88"/>
        <v>42675.208333333328</v>
      </c>
      <c r="T797" s="9">
        <f t="shared" si="89"/>
        <v>42678.208333333328</v>
      </c>
      <c r="U797">
        <f t="shared" si="90"/>
        <v>3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4">
        <f t="shared" si="84"/>
        <v>0.54807692307692313</v>
      </c>
      <c r="P798" s="6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9">
        <f t="shared" si="88"/>
        <v>41859.208333333336</v>
      </c>
      <c r="T798" s="9">
        <f t="shared" si="89"/>
        <v>41866.208333333336</v>
      </c>
      <c r="U798">
        <f t="shared" si="90"/>
        <v>7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4">
        <f t="shared" si="84"/>
        <v>1.0963157894736841</v>
      </c>
      <c r="P799" s="6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9">
        <f t="shared" si="88"/>
        <v>43464.25</v>
      </c>
      <c r="T799" s="9">
        <f t="shared" si="89"/>
        <v>43487.25</v>
      </c>
      <c r="U799">
        <f t="shared" si="90"/>
        <v>23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4">
        <f t="shared" si="84"/>
        <v>1.8847058823529412</v>
      </c>
      <c r="P800" s="6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9">
        <f t="shared" si="88"/>
        <v>41060.208333333336</v>
      </c>
      <c r="T800" s="9">
        <f t="shared" si="89"/>
        <v>41088.208333333336</v>
      </c>
      <c r="U800">
        <f t="shared" si="90"/>
        <v>28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4">
        <f t="shared" si="84"/>
        <v>0.87008284023668636</v>
      </c>
      <c r="P801" s="6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9">
        <f t="shared" si="88"/>
        <v>42399.25</v>
      </c>
      <c r="T801" s="9">
        <f t="shared" si="89"/>
        <v>42403.25</v>
      </c>
      <c r="U801">
        <f t="shared" si="90"/>
        <v>4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4">
        <f t="shared" si="84"/>
        <v>0.01</v>
      </c>
      <c r="P802" s="6">
        <f t="shared" si="85"/>
        <v>1</v>
      </c>
      <c r="Q802" t="str">
        <f t="shared" si="86"/>
        <v>music</v>
      </c>
      <c r="R802" t="str">
        <f t="shared" si="87"/>
        <v>rock</v>
      </c>
      <c r="S802" s="9">
        <f t="shared" si="88"/>
        <v>42167.208333333328</v>
      </c>
      <c r="T802" s="9">
        <f t="shared" si="89"/>
        <v>42171.208333333328</v>
      </c>
      <c r="U802">
        <f t="shared" si="90"/>
        <v>4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4">
        <f t="shared" si="84"/>
        <v>2.0291304347826089</v>
      </c>
      <c r="P803" s="6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9">
        <f t="shared" si="88"/>
        <v>43830.25</v>
      </c>
      <c r="T803" s="9">
        <f t="shared" si="89"/>
        <v>43852.25</v>
      </c>
      <c r="U803">
        <f t="shared" si="90"/>
        <v>22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4">
        <f t="shared" si="84"/>
        <v>1.9703225806451612</v>
      </c>
      <c r="P804" s="6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9">
        <f t="shared" si="88"/>
        <v>43650.208333333328</v>
      </c>
      <c r="T804" s="9">
        <f t="shared" si="89"/>
        <v>43652.208333333328</v>
      </c>
      <c r="U804">
        <f t="shared" si="90"/>
        <v>2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4">
        <f t="shared" si="84"/>
        <v>1.07</v>
      </c>
      <c r="P805" s="6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9">
        <f t="shared" si="88"/>
        <v>43492.25</v>
      </c>
      <c r="T805" s="9">
        <f t="shared" si="89"/>
        <v>43526.25</v>
      </c>
      <c r="U805">
        <f t="shared" si="90"/>
        <v>34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4">
        <f t="shared" si="84"/>
        <v>2.6873076923076922</v>
      </c>
      <c r="P806" s="6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9">
        <f t="shared" si="88"/>
        <v>43102.25</v>
      </c>
      <c r="T806" s="9">
        <f t="shared" si="89"/>
        <v>43122.25</v>
      </c>
      <c r="U806">
        <f t="shared" si="90"/>
        <v>20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4">
        <f t="shared" si="84"/>
        <v>0.50845360824742269</v>
      </c>
      <c r="P807" s="6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9">
        <f t="shared" si="88"/>
        <v>41958.25</v>
      </c>
      <c r="T807" s="9">
        <f t="shared" si="89"/>
        <v>42009.25</v>
      </c>
      <c r="U807">
        <f t="shared" si="90"/>
        <v>51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4">
        <f t="shared" si="84"/>
        <v>11.802857142857142</v>
      </c>
      <c r="P808" s="6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9">
        <f t="shared" si="88"/>
        <v>40973.25</v>
      </c>
      <c r="T808" s="9">
        <f t="shared" si="89"/>
        <v>40997.208333333336</v>
      </c>
      <c r="U808">
        <f t="shared" si="90"/>
        <v>23.958333333335759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4">
        <f t="shared" si="84"/>
        <v>2.64</v>
      </c>
      <c r="P809" s="6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9">
        <f t="shared" si="88"/>
        <v>43753.208333333328</v>
      </c>
      <c r="T809" s="9">
        <f t="shared" si="89"/>
        <v>43797.25</v>
      </c>
      <c r="U809">
        <f t="shared" si="90"/>
        <v>44.041666666671517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4">
        <f t="shared" si="84"/>
        <v>0.30442307692307691</v>
      </c>
      <c r="P810" s="6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9">
        <f t="shared" si="88"/>
        <v>42507.208333333328</v>
      </c>
      <c r="T810" s="9">
        <f t="shared" si="89"/>
        <v>42524.208333333328</v>
      </c>
      <c r="U810">
        <f t="shared" si="90"/>
        <v>17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4">
        <f t="shared" si="84"/>
        <v>0.62880681818181816</v>
      </c>
      <c r="P811" s="6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9">
        <f t="shared" si="88"/>
        <v>41135.208333333336</v>
      </c>
      <c r="T811" s="9">
        <f t="shared" si="89"/>
        <v>41136.208333333336</v>
      </c>
      <c r="U811">
        <f t="shared" si="90"/>
        <v>1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4">
        <f t="shared" si="84"/>
        <v>1.9312499999999999</v>
      </c>
      <c r="P812" s="6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9">
        <f t="shared" si="88"/>
        <v>43067.25</v>
      </c>
      <c r="T812" s="9">
        <f t="shared" si="89"/>
        <v>43077.25</v>
      </c>
      <c r="U812">
        <f t="shared" si="90"/>
        <v>10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4">
        <f t="shared" si="84"/>
        <v>0.77102702702702708</v>
      </c>
      <c r="P813" s="6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9">
        <f t="shared" si="88"/>
        <v>42378.25</v>
      </c>
      <c r="T813" s="9">
        <f t="shared" si="89"/>
        <v>42380.25</v>
      </c>
      <c r="U813">
        <f t="shared" si="90"/>
        <v>2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4">
        <f t="shared" si="84"/>
        <v>2.2552763819095478</v>
      </c>
      <c r="P814" s="6">
        <f t="shared" si="85"/>
        <v>48</v>
      </c>
      <c r="Q814" t="str">
        <f t="shared" si="86"/>
        <v>publishing</v>
      </c>
      <c r="R814" t="str">
        <f t="shared" si="87"/>
        <v>nonfiction</v>
      </c>
      <c r="S814" s="9">
        <f t="shared" si="88"/>
        <v>43206.208333333328</v>
      </c>
      <c r="T814" s="9">
        <f t="shared" si="89"/>
        <v>43211.208333333328</v>
      </c>
      <c r="U814">
        <f t="shared" si="90"/>
        <v>5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4">
        <f t="shared" si="84"/>
        <v>2.3940625</v>
      </c>
      <c r="P815" s="6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9">
        <f t="shared" si="88"/>
        <v>41148.208333333336</v>
      </c>
      <c r="T815" s="9">
        <f t="shared" si="89"/>
        <v>41158.208333333336</v>
      </c>
      <c r="U815">
        <f t="shared" si="90"/>
        <v>10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4">
        <f t="shared" si="84"/>
        <v>0.921875</v>
      </c>
      <c r="P816" s="6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9">
        <f t="shared" si="88"/>
        <v>42517.208333333328</v>
      </c>
      <c r="T816" s="9">
        <f t="shared" si="89"/>
        <v>42519.208333333328</v>
      </c>
      <c r="U816">
        <f t="shared" si="90"/>
        <v>2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4">
        <f t="shared" si="84"/>
        <v>1.3023333333333333</v>
      </c>
      <c r="P817" s="6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9">
        <f t="shared" si="88"/>
        <v>43068.25</v>
      </c>
      <c r="T817" s="9">
        <f t="shared" si="89"/>
        <v>43094.25</v>
      </c>
      <c r="U817">
        <f t="shared" si="90"/>
        <v>26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4">
        <f t="shared" si="84"/>
        <v>6.1521739130434785</v>
      </c>
      <c r="P818" s="6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9">
        <f t="shared" si="88"/>
        <v>41680.25</v>
      </c>
      <c r="T818" s="9">
        <f t="shared" si="89"/>
        <v>41682.25</v>
      </c>
      <c r="U818">
        <f t="shared" si="90"/>
        <v>2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4">
        <f t="shared" si="84"/>
        <v>3.687953216374269</v>
      </c>
      <c r="P819" s="6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9">
        <f t="shared" si="88"/>
        <v>43589.208333333328</v>
      </c>
      <c r="T819" s="9">
        <f t="shared" si="89"/>
        <v>43617.208333333328</v>
      </c>
      <c r="U819">
        <f t="shared" si="90"/>
        <v>28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4">
        <f t="shared" si="84"/>
        <v>10.948571428571428</v>
      </c>
      <c r="P820" s="6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9">
        <f t="shared" si="88"/>
        <v>43486.25</v>
      </c>
      <c r="T820" s="9">
        <f t="shared" si="89"/>
        <v>43499.25</v>
      </c>
      <c r="U820">
        <f t="shared" si="90"/>
        <v>13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4">
        <f t="shared" si="84"/>
        <v>0.50662921348314605</v>
      </c>
      <c r="P821" s="6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9">
        <f t="shared" si="88"/>
        <v>41237.25</v>
      </c>
      <c r="T821" s="9">
        <f t="shared" si="89"/>
        <v>41252.25</v>
      </c>
      <c r="U821">
        <f t="shared" si="90"/>
        <v>15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4">
        <f t="shared" si="84"/>
        <v>8.0060000000000002</v>
      </c>
      <c r="P822" s="6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9">
        <f t="shared" si="88"/>
        <v>43310.208333333328</v>
      </c>
      <c r="T822" s="9">
        <f t="shared" si="89"/>
        <v>43323.208333333328</v>
      </c>
      <c r="U822">
        <f t="shared" si="90"/>
        <v>13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4">
        <f t="shared" si="84"/>
        <v>2.9128571428571428</v>
      </c>
      <c r="P823" s="6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9">
        <f t="shared" si="88"/>
        <v>42794.25</v>
      </c>
      <c r="T823" s="9">
        <f t="shared" si="89"/>
        <v>42807.208333333328</v>
      </c>
      <c r="U823">
        <f t="shared" si="90"/>
        <v>12.958333333328483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4">
        <f t="shared" si="84"/>
        <v>3.4996666666666667</v>
      </c>
      <c r="P824" s="6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9">
        <f t="shared" si="88"/>
        <v>41698.25</v>
      </c>
      <c r="T824" s="9">
        <f t="shared" si="89"/>
        <v>41715.208333333336</v>
      </c>
      <c r="U824">
        <f t="shared" si="90"/>
        <v>16.958333333335759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4">
        <f t="shared" si="84"/>
        <v>3.5707317073170732</v>
      </c>
      <c r="P825" s="6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9">
        <f t="shared" si="88"/>
        <v>41892.208333333336</v>
      </c>
      <c r="T825" s="9">
        <f t="shared" si="89"/>
        <v>41917.208333333336</v>
      </c>
      <c r="U825">
        <f t="shared" si="90"/>
        <v>25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4">
        <f t="shared" si="84"/>
        <v>1.2648941176470587</v>
      </c>
      <c r="P826" s="6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9">
        <f t="shared" si="88"/>
        <v>40348.208333333336</v>
      </c>
      <c r="T826" s="9">
        <f t="shared" si="89"/>
        <v>40380.208333333336</v>
      </c>
      <c r="U826">
        <f t="shared" si="90"/>
        <v>32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4">
        <f t="shared" si="84"/>
        <v>3.875</v>
      </c>
      <c r="P827" s="6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9">
        <f t="shared" si="88"/>
        <v>42941.208333333328</v>
      </c>
      <c r="T827" s="9">
        <f t="shared" si="89"/>
        <v>42953.208333333328</v>
      </c>
      <c r="U827">
        <f t="shared" si="90"/>
        <v>12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4">
        <f t="shared" si="84"/>
        <v>4.5703571428571426</v>
      </c>
      <c r="P828" s="6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9">
        <f t="shared" si="88"/>
        <v>40525.25</v>
      </c>
      <c r="T828" s="9">
        <f t="shared" si="89"/>
        <v>40553.25</v>
      </c>
      <c r="U828">
        <f t="shared" si="90"/>
        <v>28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4">
        <f t="shared" si="84"/>
        <v>2.6669565217391304</v>
      </c>
      <c r="P829" s="6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9">
        <f t="shared" si="88"/>
        <v>40666.208333333336</v>
      </c>
      <c r="T829" s="9">
        <f t="shared" si="89"/>
        <v>40678.208333333336</v>
      </c>
      <c r="U829">
        <f t="shared" si="90"/>
        <v>12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4">
        <f t="shared" si="84"/>
        <v>0.69</v>
      </c>
      <c r="P830" s="6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9">
        <f t="shared" si="88"/>
        <v>43340.208333333328</v>
      </c>
      <c r="T830" s="9">
        <f t="shared" si="89"/>
        <v>43365.208333333328</v>
      </c>
      <c r="U830">
        <f t="shared" si="90"/>
        <v>25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4">
        <f t="shared" si="84"/>
        <v>0.51343749999999999</v>
      </c>
      <c r="P831" s="6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9">
        <f t="shared" si="88"/>
        <v>42164.208333333328</v>
      </c>
      <c r="T831" s="9">
        <f t="shared" si="89"/>
        <v>42179.208333333328</v>
      </c>
      <c r="U831">
        <f t="shared" si="90"/>
        <v>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4">
        <f t="shared" si="84"/>
        <v>1.1710526315789473E-2</v>
      </c>
      <c r="P832" s="6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9">
        <f t="shared" si="88"/>
        <v>43103.25</v>
      </c>
      <c r="T832" s="9">
        <f t="shared" si="89"/>
        <v>43162.25</v>
      </c>
      <c r="U832">
        <f t="shared" si="90"/>
        <v>59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4">
        <f t="shared" si="84"/>
        <v>1.089773429454171</v>
      </c>
      <c r="P833" s="6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9">
        <f t="shared" si="88"/>
        <v>40994.208333333336</v>
      </c>
      <c r="T833" s="9">
        <f t="shared" si="89"/>
        <v>41028.208333333336</v>
      </c>
      <c r="U833">
        <f t="shared" si="90"/>
        <v>34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4">
        <f t="shared" si="84"/>
        <v>3.1517592592592591</v>
      </c>
      <c r="P834" s="6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9">
        <f t="shared" si="88"/>
        <v>42299.208333333328</v>
      </c>
      <c r="T834" s="9">
        <f t="shared" si="89"/>
        <v>42333.25</v>
      </c>
      <c r="U834">
        <f t="shared" si="90"/>
        <v>34.041666666671517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4">
        <f t="shared" ref="O835:O898" si="91">E835/D835</f>
        <v>1.5769117647058823</v>
      </c>
      <c r="P835" s="6">
        <f t="shared" ref="P835:P898" si="92">IF(G835=0,0,E835/G835)</f>
        <v>64.987878787878785</v>
      </c>
      <c r="Q835" t="str">
        <f t="shared" ref="Q835:Q898" si="93">LEFT(N835,FIND("/",N835,1)-1)</f>
        <v>publishing</v>
      </c>
      <c r="R835" t="str">
        <f t="shared" ref="R835:R898" si="94">RIGHT(N835,LEN(N835)-FIND("/",N835,1))</f>
        <v>translations</v>
      </c>
      <c r="S835" s="9">
        <f t="shared" ref="S835:S898" si="95">(((J835/60)/60)/24)+DATE(1970,1,1)</f>
        <v>40588.25</v>
      </c>
      <c r="T835" s="9">
        <f t="shared" ref="T835:T898" si="96">(((K835/60)/60)/24)+DATE(1970,1,1)</f>
        <v>40599.25</v>
      </c>
      <c r="U835">
        <f t="shared" ref="U835:U898" si="97">T835-S835</f>
        <v>11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4">
        <f t="shared" si="91"/>
        <v>1.5380821917808218</v>
      </c>
      <c r="P836" s="6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9">
        <f t="shared" si="95"/>
        <v>41448.208333333336</v>
      </c>
      <c r="T836" s="9">
        <f t="shared" si="96"/>
        <v>41454.208333333336</v>
      </c>
      <c r="U836">
        <f t="shared" si="97"/>
        <v>6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4">
        <f t="shared" si="91"/>
        <v>0.89738979118329465</v>
      </c>
      <c r="P837" s="6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9">
        <f t="shared" si="95"/>
        <v>42063.25</v>
      </c>
      <c r="T837" s="9">
        <f t="shared" si="96"/>
        <v>42069.25</v>
      </c>
      <c r="U837">
        <f t="shared" si="97"/>
        <v>6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4">
        <f t="shared" si="91"/>
        <v>0.75135802469135804</v>
      </c>
      <c r="P838" s="6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9">
        <f t="shared" si="95"/>
        <v>40214.25</v>
      </c>
      <c r="T838" s="9">
        <f t="shared" si="96"/>
        <v>40225.25</v>
      </c>
      <c r="U838">
        <f t="shared" si="97"/>
        <v>11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4">
        <f t="shared" si="91"/>
        <v>8.5288135593220336</v>
      </c>
      <c r="P839" s="6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9">
        <f t="shared" si="95"/>
        <v>40629.208333333336</v>
      </c>
      <c r="T839" s="9">
        <f t="shared" si="96"/>
        <v>40683.208333333336</v>
      </c>
      <c r="U839">
        <f t="shared" si="97"/>
        <v>54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4">
        <f t="shared" si="91"/>
        <v>1.3890625000000001</v>
      </c>
      <c r="P840" s="6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9">
        <f t="shared" si="95"/>
        <v>43370.208333333328</v>
      </c>
      <c r="T840" s="9">
        <f t="shared" si="96"/>
        <v>43379.208333333328</v>
      </c>
      <c r="U840">
        <f t="shared" si="97"/>
        <v>9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4">
        <f t="shared" si="91"/>
        <v>1.9018181818181819</v>
      </c>
      <c r="P841" s="6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9">
        <f t="shared" si="95"/>
        <v>41715.208333333336</v>
      </c>
      <c r="T841" s="9">
        <f t="shared" si="96"/>
        <v>41760.208333333336</v>
      </c>
      <c r="U841">
        <f t="shared" si="97"/>
        <v>45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4">
        <f t="shared" si="91"/>
        <v>1.0024333619948409</v>
      </c>
      <c r="P842" s="6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9">
        <f t="shared" si="95"/>
        <v>41836.208333333336</v>
      </c>
      <c r="T842" s="9">
        <f t="shared" si="96"/>
        <v>41838.208333333336</v>
      </c>
      <c r="U842">
        <f t="shared" si="97"/>
        <v>2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4">
        <f t="shared" si="91"/>
        <v>1.4275824175824177</v>
      </c>
      <c r="P843" s="6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9">
        <f t="shared" si="95"/>
        <v>42419.25</v>
      </c>
      <c r="T843" s="9">
        <f t="shared" si="96"/>
        <v>42435.25</v>
      </c>
      <c r="U843">
        <f t="shared" si="97"/>
        <v>16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4">
        <f t="shared" si="91"/>
        <v>5.6313333333333331</v>
      </c>
      <c r="P844" s="6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9">
        <f t="shared" si="95"/>
        <v>43266.208333333328</v>
      </c>
      <c r="T844" s="9">
        <f t="shared" si="96"/>
        <v>43269.208333333328</v>
      </c>
      <c r="U844">
        <f t="shared" si="97"/>
        <v>3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4">
        <f t="shared" si="91"/>
        <v>0.30715909090909088</v>
      </c>
      <c r="P845" s="6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9">
        <f t="shared" si="95"/>
        <v>43338.208333333328</v>
      </c>
      <c r="T845" s="9">
        <f t="shared" si="96"/>
        <v>43344.208333333328</v>
      </c>
      <c r="U845">
        <f t="shared" si="97"/>
        <v>6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4">
        <f t="shared" si="91"/>
        <v>0.99397727272727276</v>
      </c>
      <c r="P846" s="6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9">
        <f t="shared" si="95"/>
        <v>40930.25</v>
      </c>
      <c r="T846" s="9">
        <f t="shared" si="96"/>
        <v>40933.25</v>
      </c>
      <c r="U846">
        <f t="shared" si="97"/>
        <v>3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4">
        <f t="shared" si="91"/>
        <v>1.9754935622317598</v>
      </c>
      <c r="P847" s="6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9">
        <f t="shared" si="95"/>
        <v>43235.208333333328</v>
      </c>
      <c r="T847" s="9">
        <f t="shared" si="96"/>
        <v>43272.208333333328</v>
      </c>
      <c r="U847">
        <f t="shared" si="97"/>
        <v>37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4">
        <f t="shared" si="91"/>
        <v>5.085</v>
      </c>
      <c r="P848" s="6">
        <f t="shared" si="92"/>
        <v>105.9375</v>
      </c>
      <c r="Q848" t="str">
        <f t="shared" si="93"/>
        <v>technology</v>
      </c>
      <c r="R848" t="str">
        <f t="shared" si="94"/>
        <v>web</v>
      </c>
      <c r="S848" s="9">
        <f t="shared" si="95"/>
        <v>43302.208333333328</v>
      </c>
      <c r="T848" s="9">
        <f t="shared" si="96"/>
        <v>43338.208333333328</v>
      </c>
      <c r="U848">
        <f t="shared" si="97"/>
        <v>36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4">
        <f t="shared" si="91"/>
        <v>2.3774468085106384</v>
      </c>
      <c r="P849" s="6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9">
        <f t="shared" si="95"/>
        <v>43107.25</v>
      </c>
      <c r="T849" s="9">
        <f t="shared" si="96"/>
        <v>43110.25</v>
      </c>
      <c r="U849">
        <f t="shared" si="97"/>
        <v>3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4">
        <f t="shared" si="91"/>
        <v>3.3846875000000001</v>
      </c>
      <c r="P850" s="6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9">
        <f t="shared" si="95"/>
        <v>40341.208333333336</v>
      </c>
      <c r="T850" s="9">
        <f t="shared" si="96"/>
        <v>40350.208333333336</v>
      </c>
      <c r="U850">
        <f t="shared" si="97"/>
        <v>9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4">
        <f t="shared" si="91"/>
        <v>1.3308955223880596</v>
      </c>
      <c r="P851" s="6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9">
        <f t="shared" si="95"/>
        <v>40948.25</v>
      </c>
      <c r="T851" s="9">
        <f t="shared" si="96"/>
        <v>40951.25</v>
      </c>
      <c r="U851">
        <f t="shared" si="97"/>
        <v>3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4">
        <f t="shared" si="91"/>
        <v>0.01</v>
      </c>
      <c r="P852" s="6">
        <f t="shared" si="92"/>
        <v>1</v>
      </c>
      <c r="Q852" t="str">
        <f t="shared" si="93"/>
        <v>music</v>
      </c>
      <c r="R852" t="str">
        <f t="shared" si="94"/>
        <v>rock</v>
      </c>
      <c r="S852" s="9">
        <f t="shared" si="95"/>
        <v>40866.25</v>
      </c>
      <c r="T852" s="9">
        <f t="shared" si="96"/>
        <v>40881.25</v>
      </c>
      <c r="U852">
        <f t="shared" si="97"/>
        <v>15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4">
        <f t="shared" si="91"/>
        <v>2.0779999999999998</v>
      </c>
      <c r="P853" s="6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9">
        <f t="shared" si="95"/>
        <v>41031.208333333336</v>
      </c>
      <c r="T853" s="9">
        <f t="shared" si="96"/>
        <v>41064.208333333336</v>
      </c>
      <c r="U853">
        <f t="shared" si="97"/>
        <v>33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4">
        <f t="shared" si="91"/>
        <v>0.51122448979591839</v>
      </c>
      <c r="P854" s="6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9">
        <f t="shared" si="95"/>
        <v>40740.208333333336</v>
      </c>
      <c r="T854" s="9">
        <f t="shared" si="96"/>
        <v>40750.208333333336</v>
      </c>
      <c r="U854">
        <f t="shared" si="97"/>
        <v>10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4">
        <f t="shared" si="91"/>
        <v>6.5205847953216374</v>
      </c>
      <c r="P855" s="6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9">
        <f t="shared" si="95"/>
        <v>40714.208333333336</v>
      </c>
      <c r="T855" s="9">
        <f t="shared" si="96"/>
        <v>40719.208333333336</v>
      </c>
      <c r="U855">
        <f t="shared" si="97"/>
        <v>5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4">
        <f t="shared" si="91"/>
        <v>1.1363099415204678</v>
      </c>
      <c r="P856" s="6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9">
        <f t="shared" si="95"/>
        <v>43787.25</v>
      </c>
      <c r="T856" s="9">
        <f t="shared" si="96"/>
        <v>43814.25</v>
      </c>
      <c r="U856">
        <f t="shared" si="97"/>
        <v>27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4">
        <f t="shared" si="91"/>
        <v>1.0237606837606839</v>
      </c>
      <c r="P857" s="6">
        <f t="shared" si="92"/>
        <v>53</v>
      </c>
      <c r="Q857" t="str">
        <f t="shared" si="93"/>
        <v>theater</v>
      </c>
      <c r="R857" t="str">
        <f t="shared" si="94"/>
        <v>plays</v>
      </c>
      <c r="S857" s="9">
        <f t="shared" si="95"/>
        <v>40712.208333333336</v>
      </c>
      <c r="T857" s="9">
        <f t="shared" si="96"/>
        <v>40743.208333333336</v>
      </c>
      <c r="U857">
        <f t="shared" si="97"/>
        <v>31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4">
        <f t="shared" si="91"/>
        <v>3.5658333333333334</v>
      </c>
      <c r="P858" s="6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9">
        <f t="shared" si="95"/>
        <v>41023.208333333336</v>
      </c>
      <c r="T858" s="9">
        <f t="shared" si="96"/>
        <v>41040.208333333336</v>
      </c>
      <c r="U858">
        <f t="shared" si="97"/>
        <v>17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4">
        <f t="shared" si="91"/>
        <v>1.3986792452830188</v>
      </c>
      <c r="P859" s="6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9">
        <f t="shared" si="95"/>
        <v>40944.25</v>
      </c>
      <c r="T859" s="9">
        <f t="shared" si="96"/>
        <v>40967.25</v>
      </c>
      <c r="U859">
        <f t="shared" si="97"/>
        <v>23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4">
        <f t="shared" si="91"/>
        <v>0.69450000000000001</v>
      </c>
      <c r="P860" s="6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9">
        <f t="shared" si="95"/>
        <v>43211.208333333328</v>
      </c>
      <c r="T860" s="9">
        <f t="shared" si="96"/>
        <v>43218.208333333328</v>
      </c>
      <c r="U860">
        <f t="shared" si="97"/>
        <v>7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4">
        <f t="shared" si="91"/>
        <v>0.35534246575342465</v>
      </c>
      <c r="P861" s="6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9">
        <f t="shared" si="95"/>
        <v>41334.25</v>
      </c>
      <c r="T861" s="9">
        <f t="shared" si="96"/>
        <v>41352.208333333336</v>
      </c>
      <c r="U861">
        <f t="shared" si="97"/>
        <v>17.958333333335759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4">
        <f t="shared" si="91"/>
        <v>2.5165000000000002</v>
      </c>
      <c r="P862" s="6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9">
        <f t="shared" si="95"/>
        <v>43515.25</v>
      </c>
      <c r="T862" s="9">
        <f t="shared" si="96"/>
        <v>43525.25</v>
      </c>
      <c r="U862">
        <f t="shared" si="97"/>
        <v>10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4">
        <f t="shared" si="91"/>
        <v>1.0587500000000001</v>
      </c>
      <c r="P863" s="6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9">
        <f t="shared" si="95"/>
        <v>40258.208333333336</v>
      </c>
      <c r="T863" s="9">
        <f t="shared" si="96"/>
        <v>40266.208333333336</v>
      </c>
      <c r="U863">
        <f t="shared" si="97"/>
        <v>8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4">
        <f t="shared" si="91"/>
        <v>1.8742857142857143</v>
      </c>
      <c r="P864" s="6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9">
        <f t="shared" si="95"/>
        <v>40756.208333333336</v>
      </c>
      <c r="T864" s="9">
        <f t="shared" si="96"/>
        <v>40760.208333333336</v>
      </c>
      <c r="U864">
        <f t="shared" si="97"/>
        <v>4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4">
        <f t="shared" si="91"/>
        <v>3.8678571428571429</v>
      </c>
      <c r="P865" s="6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9">
        <f t="shared" si="95"/>
        <v>42172.208333333328</v>
      </c>
      <c r="T865" s="9">
        <f t="shared" si="96"/>
        <v>42195.208333333328</v>
      </c>
      <c r="U865">
        <f t="shared" si="97"/>
        <v>23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4">
        <f t="shared" si="91"/>
        <v>3.4707142857142856</v>
      </c>
      <c r="P866" s="6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9">
        <f t="shared" si="95"/>
        <v>42601.208333333328</v>
      </c>
      <c r="T866" s="9">
        <f t="shared" si="96"/>
        <v>42606.208333333328</v>
      </c>
      <c r="U866">
        <f t="shared" si="97"/>
        <v>5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4">
        <f t="shared" si="91"/>
        <v>1.8582098765432098</v>
      </c>
      <c r="P867" s="6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9">
        <f t="shared" si="95"/>
        <v>41897.208333333336</v>
      </c>
      <c r="T867" s="9">
        <f t="shared" si="96"/>
        <v>41906.208333333336</v>
      </c>
      <c r="U867">
        <f t="shared" si="97"/>
        <v>9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4">
        <f t="shared" si="91"/>
        <v>0.43241247264770238</v>
      </c>
      <c r="P868" s="6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9">
        <f t="shared" si="95"/>
        <v>40671.208333333336</v>
      </c>
      <c r="T868" s="9">
        <f t="shared" si="96"/>
        <v>40672.208333333336</v>
      </c>
      <c r="U868">
        <f t="shared" si="97"/>
        <v>1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4">
        <f t="shared" si="91"/>
        <v>1.6243749999999999</v>
      </c>
      <c r="P869" s="6">
        <f t="shared" si="92"/>
        <v>25.99</v>
      </c>
      <c r="Q869" t="str">
        <f t="shared" si="93"/>
        <v>food</v>
      </c>
      <c r="R869" t="str">
        <f t="shared" si="94"/>
        <v>food trucks</v>
      </c>
      <c r="S869" s="9">
        <f t="shared" si="95"/>
        <v>43382.208333333328</v>
      </c>
      <c r="T869" s="9">
        <f t="shared" si="96"/>
        <v>43388.208333333328</v>
      </c>
      <c r="U869">
        <f t="shared" si="97"/>
        <v>6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4">
        <f t="shared" si="91"/>
        <v>1.8484285714285715</v>
      </c>
      <c r="P870" s="6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9">
        <f t="shared" si="95"/>
        <v>41559.208333333336</v>
      </c>
      <c r="T870" s="9">
        <f t="shared" si="96"/>
        <v>41570.208333333336</v>
      </c>
      <c r="U870">
        <f t="shared" si="97"/>
        <v>11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4">
        <f t="shared" si="91"/>
        <v>0.23703520691785052</v>
      </c>
      <c r="P871" s="6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9">
        <f t="shared" si="95"/>
        <v>40350.208333333336</v>
      </c>
      <c r="T871" s="9">
        <f t="shared" si="96"/>
        <v>40364.208333333336</v>
      </c>
      <c r="U871">
        <f t="shared" si="97"/>
        <v>14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4">
        <f t="shared" si="91"/>
        <v>0.89870129870129867</v>
      </c>
      <c r="P872" s="6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9">
        <f t="shared" si="95"/>
        <v>42240.208333333328</v>
      </c>
      <c r="T872" s="9">
        <f t="shared" si="96"/>
        <v>42265.208333333328</v>
      </c>
      <c r="U872">
        <f t="shared" si="97"/>
        <v>25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4">
        <f t="shared" si="91"/>
        <v>2.7260419580419581</v>
      </c>
      <c r="P873" s="6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9">
        <f t="shared" si="95"/>
        <v>43040.208333333328</v>
      </c>
      <c r="T873" s="9">
        <f t="shared" si="96"/>
        <v>43058.25</v>
      </c>
      <c r="U873">
        <f t="shared" si="97"/>
        <v>18.041666666671517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4">
        <f t="shared" si="91"/>
        <v>1.7004255319148935</v>
      </c>
      <c r="P874" s="6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9">
        <f t="shared" si="95"/>
        <v>43346.208333333328</v>
      </c>
      <c r="T874" s="9">
        <f t="shared" si="96"/>
        <v>43351.208333333328</v>
      </c>
      <c r="U874">
        <f t="shared" si="97"/>
        <v>5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4">
        <f t="shared" si="91"/>
        <v>1.8828503562945369</v>
      </c>
      <c r="P875" s="6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9">
        <f t="shared" si="95"/>
        <v>41647.25</v>
      </c>
      <c r="T875" s="9">
        <f t="shared" si="96"/>
        <v>41652.25</v>
      </c>
      <c r="U875">
        <f t="shared" si="97"/>
        <v>5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4">
        <f t="shared" si="91"/>
        <v>3.4693532338308457</v>
      </c>
      <c r="P876" s="6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9">
        <f t="shared" si="95"/>
        <v>40291.208333333336</v>
      </c>
      <c r="T876" s="9">
        <f t="shared" si="96"/>
        <v>40329.208333333336</v>
      </c>
      <c r="U876">
        <f t="shared" si="97"/>
        <v>38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4">
        <f t="shared" si="91"/>
        <v>0.6917721518987342</v>
      </c>
      <c r="P877" s="6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9">
        <f t="shared" si="95"/>
        <v>40556.25</v>
      </c>
      <c r="T877" s="9">
        <f t="shared" si="96"/>
        <v>40557.25</v>
      </c>
      <c r="U877">
        <f t="shared" si="97"/>
        <v>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4">
        <f t="shared" si="91"/>
        <v>0.25433734939759034</v>
      </c>
      <c r="P878" s="6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9">
        <f t="shared" si="95"/>
        <v>43624.208333333328</v>
      </c>
      <c r="T878" s="9">
        <f t="shared" si="96"/>
        <v>43648.208333333328</v>
      </c>
      <c r="U878">
        <f t="shared" si="97"/>
        <v>24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4">
        <f t="shared" si="91"/>
        <v>0.77400977995110021</v>
      </c>
      <c r="P879" s="6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9">
        <f t="shared" si="95"/>
        <v>42577.208333333328</v>
      </c>
      <c r="T879" s="9">
        <f t="shared" si="96"/>
        <v>42578.208333333328</v>
      </c>
      <c r="U879">
        <f t="shared" si="97"/>
        <v>1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4">
        <f t="shared" si="91"/>
        <v>0.37481481481481482</v>
      </c>
      <c r="P880" s="6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9">
        <f t="shared" si="95"/>
        <v>43845.25</v>
      </c>
      <c r="T880" s="9">
        <f t="shared" si="96"/>
        <v>43869.25</v>
      </c>
      <c r="U880">
        <f t="shared" si="97"/>
        <v>24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4">
        <f t="shared" si="91"/>
        <v>5.4379999999999997</v>
      </c>
      <c r="P881" s="6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9">
        <f t="shared" si="95"/>
        <v>42788.25</v>
      </c>
      <c r="T881" s="9">
        <f t="shared" si="96"/>
        <v>42797.25</v>
      </c>
      <c r="U881">
        <f t="shared" si="97"/>
        <v>9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4">
        <f t="shared" si="91"/>
        <v>2.2852189349112426</v>
      </c>
      <c r="P882" s="6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9">
        <f t="shared" si="95"/>
        <v>43667.208333333328</v>
      </c>
      <c r="T882" s="9">
        <f t="shared" si="96"/>
        <v>43669.208333333328</v>
      </c>
      <c r="U882">
        <f t="shared" si="97"/>
        <v>2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4">
        <f t="shared" si="91"/>
        <v>0.38948339483394834</v>
      </c>
      <c r="P883" s="6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9">
        <f t="shared" si="95"/>
        <v>42194.208333333328</v>
      </c>
      <c r="T883" s="9">
        <f t="shared" si="96"/>
        <v>42223.208333333328</v>
      </c>
      <c r="U883">
        <f t="shared" si="97"/>
        <v>29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4">
        <f t="shared" si="91"/>
        <v>3.7</v>
      </c>
      <c r="P884" s="6">
        <f t="shared" si="92"/>
        <v>37</v>
      </c>
      <c r="Q884" t="str">
        <f t="shared" si="93"/>
        <v>theater</v>
      </c>
      <c r="R884" t="str">
        <f t="shared" si="94"/>
        <v>plays</v>
      </c>
      <c r="S884" s="9">
        <f t="shared" si="95"/>
        <v>42025.25</v>
      </c>
      <c r="T884" s="9">
        <f t="shared" si="96"/>
        <v>42029.25</v>
      </c>
      <c r="U884">
        <f t="shared" si="97"/>
        <v>4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4">
        <f t="shared" si="91"/>
        <v>2.3791176470588233</v>
      </c>
      <c r="P885" s="6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9">
        <f t="shared" si="95"/>
        <v>40323.208333333336</v>
      </c>
      <c r="T885" s="9">
        <f t="shared" si="96"/>
        <v>40359.208333333336</v>
      </c>
      <c r="U885">
        <f t="shared" si="97"/>
        <v>36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4">
        <f t="shared" si="91"/>
        <v>0.64036299765807958</v>
      </c>
      <c r="P886" s="6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9">
        <f t="shared" si="95"/>
        <v>41763.208333333336</v>
      </c>
      <c r="T886" s="9">
        <f t="shared" si="96"/>
        <v>41765.208333333336</v>
      </c>
      <c r="U886">
        <f t="shared" si="97"/>
        <v>2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4">
        <f t="shared" si="91"/>
        <v>1.1827777777777777</v>
      </c>
      <c r="P887" s="6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9">
        <f t="shared" si="95"/>
        <v>40335.208333333336</v>
      </c>
      <c r="T887" s="9">
        <f t="shared" si="96"/>
        <v>40373.208333333336</v>
      </c>
      <c r="U887">
        <f t="shared" si="97"/>
        <v>38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4">
        <f t="shared" si="91"/>
        <v>0.84824037184594958</v>
      </c>
      <c r="P888" s="6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9">
        <f t="shared" si="95"/>
        <v>40416.208333333336</v>
      </c>
      <c r="T888" s="9">
        <f t="shared" si="96"/>
        <v>40434.208333333336</v>
      </c>
      <c r="U888">
        <f t="shared" si="97"/>
        <v>18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4">
        <f t="shared" si="91"/>
        <v>0.29346153846153844</v>
      </c>
      <c r="P889" s="6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9">
        <f t="shared" si="95"/>
        <v>42202.208333333328</v>
      </c>
      <c r="T889" s="9">
        <f t="shared" si="96"/>
        <v>42249.208333333328</v>
      </c>
      <c r="U889">
        <f t="shared" si="97"/>
        <v>47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4">
        <f t="shared" si="91"/>
        <v>2.0989655172413793</v>
      </c>
      <c r="P890" s="6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9">
        <f t="shared" si="95"/>
        <v>42836.208333333328</v>
      </c>
      <c r="T890" s="9">
        <f t="shared" si="96"/>
        <v>42855.208333333328</v>
      </c>
      <c r="U890">
        <f t="shared" si="97"/>
        <v>19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4">
        <f t="shared" si="91"/>
        <v>1.697857142857143</v>
      </c>
      <c r="P891" s="6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9">
        <f t="shared" si="95"/>
        <v>41710.208333333336</v>
      </c>
      <c r="T891" s="9">
        <f t="shared" si="96"/>
        <v>41717.208333333336</v>
      </c>
      <c r="U891">
        <f t="shared" si="97"/>
        <v>7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4">
        <f t="shared" si="91"/>
        <v>1.1595907738095239</v>
      </c>
      <c r="P892" s="6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9">
        <f t="shared" si="95"/>
        <v>43640.208333333328</v>
      </c>
      <c r="T892" s="9">
        <f t="shared" si="96"/>
        <v>43641.208333333328</v>
      </c>
      <c r="U892">
        <f t="shared" si="97"/>
        <v>1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4">
        <f t="shared" si="91"/>
        <v>2.5859999999999999</v>
      </c>
      <c r="P893" s="6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9">
        <f t="shared" si="95"/>
        <v>40880.25</v>
      </c>
      <c r="T893" s="9">
        <f t="shared" si="96"/>
        <v>40924.25</v>
      </c>
      <c r="U893">
        <f t="shared" si="97"/>
        <v>44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4">
        <f t="shared" si="91"/>
        <v>2.3058333333333332</v>
      </c>
      <c r="P894" s="6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9">
        <f t="shared" si="95"/>
        <v>40319.208333333336</v>
      </c>
      <c r="T894" s="9">
        <f t="shared" si="96"/>
        <v>40360.208333333336</v>
      </c>
      <c r="U894">
        <f t="shared" si="97"/>
        <v>41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4">
        <f t="shared" si="91"/>
        <v>1.2821428571428573</v>
      </c>
      <c r="P895" s="6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9">
        <f t="shared" si="95"/>
        <v>42170.208333333328</v>
      </c>
      <c r="T895" s="9">
        <f t="shared" si="96"/>
        <v>42174.208333333328</v>
      </c>
      <c r="U895">
        <f t="shared" si="97"/>
        <v>4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4">
        <f t="shared" si="91"/>
        <v>1.8870588235294117</v>
      </c>
      <c r="P896" s="6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9">
        <f t="shared" si="95"/>
        <v>41466.208333333336</v>
      </c>
      <c r="T896" s="9">
        <f t="shared" si="96"/>
        <v>41496.208333333336</v>
      </c>
      <c r="U896">
        <f t="shared" si="97"/>
        <v>30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4">
        <f t="shared" si="91"/>
        <v>6.9511889862327911E-2</v>
      </c>
      <c r="P897" s="6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9">
        <f t="shared" si="95"/>
        <v>43134.25</v>
      </c>
      <c r="T897" s="9">
        <f t="shared" si="96"/>
        <v>43143.25</v>
      </c>
      <c r="U897">
        <f t="shared" si="97"/>
        <v>9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4">
        <f t="shared" si="91"/>
        <v>7.7443434343434348</v>
      </c>
      <c r="P898" s="6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9">
        <f t="shared" si="95"/>
        <v>40738.208333333336</v>
      </c>
      <c r="T898" s="9">
        <f t="shared" si="96"/>
        <v>40741.208333333336</v>
      </c>
      <c r="U898">
        <f t="shared" si="97"/>
        <v>3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4">
        <f t="shared" ref="O899:O962" si="98">E899/D899</f>
        <v>0.27693181818181817</v>
      </c>
      <c r="P899" s="6">
        <f t="shared" ref="P899:P962" si="99">IF(G899=0,0,E899/G899)</f>
        <v>90.259259259259252</v>
      </c>
      <c r="Q899" t="str">
        <f t="shared" ref="Q899:Q962" si="100">LEFT(N899,FIND("/",N899,1)-1)</f>
        <v>theater</v>
      </c>
      <c r="R899" t="str">
        <f t="shared" ref="R899:R962" si="101">RIGHT(N899,LEN(N899)-FIND("/",N899,1))</f>
        <v>plays</v>
      </c>
      <c r="S899" s="9">
        <f t="shared" ref="S899:S962" si="102">(((J899/60)/60)/24)+DATE(1970,1,1)</f>
        <v>43583.208333333328</v>
      </c>
      <c r="T899" s="9">
        <f t="shared" ref="T899:T962" si="103">(((K899/60)/60)/24)+DATE(1970,1,1)</f>
        <v>43585.208333333328</v>
      </c>
      <c r="U899">
        <f t="shared" ref="U899:U962" si="104">T899-S899</f>
        <v>2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4">
        <f t="shared" si="98"/>
        <v>0.52479620323841425</v>
      </c>
      <c r="P900" s="6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9">
        <f t="shared" si="102"/>
        <v>43815.25</v>
      </c>
      <c r="T900" s="9">
        <f t="shared" si="103"/>
        <v>43821.25</v>
      </c>
      <c r="U900">
        <f t="shared" si="104"/>
        <v>6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4">
        <f t="shared" si="98"/>
        <v>4.0709677419354842</v>
      </c>
      <c r="P901" s="6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9">
        <f t="shared" si="102"/>
        <v>41554.208333333336</v>
      </c>
      <c r="T901" s="9">
        <f t="shared" si="103"/>
        <v>41572.208333333336</v>
      </c>
      <c r="U901">
        <f t="shared" si="104"/>
        <v>18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4">
        <f t="shared" si="98"/>
        <v>0.02</v>
      </c>
      <c r="P902" s="6">
        <f t="shared" si="99"/>
        <v>2</v>
      </c>
      <c r="Q902" t="str">
        <f t="shared" si="100"/>
        <v>technology</v>
      </c>
      <c r="R902" t="str">
        <f t="shared" si="101"/>
        <v>web</v>
      </c>
      <c r="S902" s="9">
        <f t="shared" si="102"/>
        <v>41901.208333333336</v>
      </c>
      <c r="T902" s="9">
        <f t="shared" si="103"/>
        <v>41902.208333333336</v>
      </c>
      <c r="U902">
        <f t="shared" si="104"/>
        <v>1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4">
        <f t="shared" si="98"/>
        <v>1.5617857142857143</v>
      </c>
      <c r="P903" s="6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9">
        <f t="shared" si="102"/>
        <v>43298.208333333328</v>
      </c>
      <c r="T903" s="9">
        <f t="shared" si="103"/>
        <v>43331.208333333328</v>
      </c>
      <c r="U903">
        <f t="shared" si="104"/>
        <v>33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4">
        <f t="shared" si="98"/>
        <v>2.5242857142857145</v>
      </c>
      <c r="P904" s="6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9">
        <f t="shared" si="102"/>
        <v>42399.25</v>
      </c>
      <c r="T904" s="9">
        <f t="shared" si="103"/>
        <v>42441.25</v>
      </c>
      <c r="U904">
        <f t="shared" si="104"/>
        <v>42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4">
        <f t="shared" si="98"/>
        <v>1.729268292682927E-2</v>
      </c>
      <c r="P905" s="6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9">
        <f t="shared" si="102"/>
        <v>41034.208333333336</v>
      </c>
      <c r="T905" s="9">
        <f t="shared" si="103"/>
        <v>41049.208333333336</v>
      </c>
      <c r="U905">
        <f t="shared" si="104"/>
        <v>15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4">
        <f t="shared" si="98"/>
        <v>0.12230769230769231</v>
      </c>
      <c r="P906" s="6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9">
        <f t="shared" si="102"/>
        <v>41186.208333333336</v>
      </c>
      <c r="T906" s="9">
        <f t="shared" si="103"/>
        <v>41190.208333333336</v>
      </c>
      <c r="U906">
        <f t="shared" si="104"/>
        <v>4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4">
        <f t="shared" si="98"/>
        <v>1.6398734177215191</v>
      </c>
      <c r="P907" s="6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9">
        <f t="shared" si="102"/>
        <v>41536.208333333336</v>
      </c>
      <c r="T907" s="9">
        <f t="shared" si="103"/>
        <v>41539.208333333336</v>
      </c>
      <c r="U907">
        <f t="shared" si="104"/>
        <v>3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4">
        <f t="shared" si="98"/>
        <v>1.6298181818181818</v>
      </c>
      <c r="P908" s="6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9">
        <f t="shared" si="102"/>
        <v>42868.208333333328</v>
      </c>
      <c r="T908" s="9">
        <f t="shared" si="103"/>
        <v>42904.208333333328</v>
      </c>
      <c r="U908">
        <f t="shared" si="104"/>
        <v>36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4">
        <f t="shared" si="98"/>
        <v>0.20252747252747252</v>
      </c>
      <c r="P909" s="6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9">
        <f t="shared" si="102"/>
        <v>40660.208333333336</v>
      </c>
      <c r="T909" s="9">
        <f t="shared" si="103"/>
        <v>40667.208333333336</v>
      </c>
      <c r="U909">
        <f t="shared" si="104"/>
        <v>7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4">
        <f t="shared" si="98"/>
        <v>3.1924083769633507</v>
      </c>
      <c r="P910" s="6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9">
        <f t="shared" si="102"/>
        <v>41031.208333333336</v>
      </c>
      <c r="T910" s="9">
        <f t="shared" si="103"/>
        <v>41042.208333333336</v>
      </c>
      <c r="U910">
        <f t="shared" si="104"/>
        <v>11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4">
        <f t="shared" si="98"/>
        <v>4.7894444444444444</v>
      </c>
      <c r="P911" s="6">
        <f t="shared" si="99"/>
        <v>107.7625</v>
      </c>
      <c r="Q911" t="str">
        <f t="shared" si="100"/>
        <v>theater</v>
      </c>
      <c r="R911" t="str">
        <f t="shared" si="101"/>
        <v>plays</v>
      </c>
      <c r="S911" s="9">
        <f t="shared" si="102"/>
        <v>43255.208333333328</v>
      </c>
      <c r="T911" s="9">
        <f t="shared" si="103"/>
        <v>43282.208333333328</v>
      </c>
      <c r="U911">
        <f t="shared" si="104"/>
        <v>27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4">
        <f t="shared" si="98"/>
        <v>0.19556634304207121</v>
      </c>
      <c r="P912" s="6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9">
        <f t="shared" si="102"/>
        <v>42026.25</v>
      </c>
      <c r="T912" s="9">
        <f t="shared" si="103"/>
        <v>42027.25</v>
      </c>
      <c r="U912">
        <f t="shared" si="104"/>
        <v>1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4">
        <f t="shared" si="98"/>
        <v>1.9894827586206896</v>
      </c>
      <c r="P913" s="6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9">
        <f t="shared" si="102"/>
        <v>43717.208333333328</v>
      </c>
      <c r="T913" s="9">
        <f t="shared" si="103"/>
        <v>43719.208333333328</v>
      </c>
      <c r="U913">
        <f t="shared" si="104"/>
        <v>2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4">
        <f t="shared" si="98"/>
        <v>7.95</v>
      </c>
      <c r="P914" s="6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9">
        <f t="shared" si="102"/>
        <v>41157.208333333336</v>
      </c>
      <c r="T914" s="9">
        <f t="shared" si="103"/>
        <v>41170.208333333336</v>
      </c>
      <c r="U914">
        <f t="shared" si="104"/>
        <v>13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4">
        <f t="shared" si="98"/>
        <v>0.50621082621082625</v>
      </c>
      <c r="P915" s="6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9">
        <f t="shared" si="102"/>
        <v>43597.208333333328</v>
      </c>
      <c r="T915" s="9">
        <f t="shared" si="103"/>
        <v>43610.208333333328</v>
      </c>
      <c r="U915">
        <f t="shared" si="104"/>
        <v>13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4">
        <f t="shared" si="98"/>
        <v>0.57437499999999997</v>
      </c>
      <c r="P916" s="6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9">
        <f t="shared" si="102"/>
        <v>41490.208333333336</v>
      </c>
      <c r="T916" s="9">
        <f t="shared" si="103"/>
        <v>41502.208333333336</v>
      </c>
      <c r="U916">
        <f t="shared" si="104"/>
        <v>12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4">
        <f t="shared" si="98"/>
        <v>1.5562827640984909</v>
      </c>
      <c r="P917" s="6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9">
        <f t="shared" si="102"/>
        <v>42976.208333333328</v>
      </c>
      <c r="T917" s="9">
        <f t="shared" si="103"/>
        <v>42985.208333333328</v>
      </c>
      <c r="U917">
        <f t="shared" si="104"/>
        <v>9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4">
        <f t="shared" si="98"/>
        <v>0.36297297297297298</v>
      </c>
      <c r="P918" s="6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9">
        <f t="shared" si="102"/>
        <v>41991.25</v>
      </c>
      <c r="T918" s="9">
        <f t="shared" si="103"/>
        <v>42000.25</v>
      </c>
      <c r="U918">
        <f t="shared" si="104"/>
        <v>9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4">
        <f t="shared" si="98"/>
        <v>0.58250000000000002</v>
      </c>
      <c r="P919" s="6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9">
        <f t="shared" si="102"/>
        <v>40722.208333333336</v>
      </c>
      <c r="T919" s="9">
        <f t="shared" si="103"/>
        <v>40746.208333333336</v>
      </c>
      <c r="U919">
        <f t="shared" si="104"/>
        <v>24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4">
        <f t="shared" si="98"/>
        <v>2.3739473684210526</v>
      </c>
      <c r="P920" s="6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9">
        <f t="shared" si="102"/>
        <v>41117.208333333336</v>
      </c>
      <c r="T920" s="9">
        <f t="shared" si="103"/>
        <v>41128.208333333336</v>
      </c>
      <c r="U920">
        <f t="shared" si="104"/>
        <v>11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4">
        <f t="shared" si="98"/>
        <v>0.58750000000000002</v>
      </c>
      <c r="P921" s="6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9">
        <f t="shared" si="102"/>
        <v>43022.208333333328</v>
      </c>
      <c r="T921" s="9">
        <f t="shared" si="103"/>
        <v>43054.25</v>
      </c>
      <c r="U921">
        <f t="shared" si="104"/>
        <v>32.041666666671517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4">
        <f t="shared" si="98"/>
        <v>1.8256603773584905</v>
      </c>
      <c r="P922" s="6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9">
        <f t="shared" si="102"/>
        <v>43503.25</v>
      </c>
      <c r="T922" s="9">
        <f t="shared" si="103"/>
        <v>43523.25</v>
      </c>
      <c r="U922">
        <f t="shared" si="104"/>
        <v>20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4">
        <f t="shared" si="98"/>
        <v>7.5436408977556111E-3</v>
      </c>
      <c r="P923" s="6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9">
        <f t="shared" si="102"/>
        <v>40951.25</v>
      </c>
      <c r="T923" s="9">
        <f t="shared" si="103"/>
        <v>40965.25</v>
      </c>
      <c r="U923">
        <f t="shared" si="104"/>
        <v>14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4">
        <f t="shared" si="98"/>
        <v>1.7595330739299611</v>
      </c>
      <c r="P924" s="6">
        <f t="shared" si="99"/>
        <v>40</v>
      </c>
      <c r="Q924" t="str">
        <f t="shared" si="100"/>
        <v>music</v>
      </c>
      <c r="R924" t="str">
        <f t="shared" si="101"/>
        <v>world music</v>
      </c>
      <c r="S924" s="9">
        <f t="shared" si="102"/>
        <v>43443.25</v>
      </c>
      <c r="T924" s="9">
        <f t="shared" si="103"/>
        <v>43452.25</v>
      </c>
      <c r="U924">
        <f t="shared" si="104"/>
        <v>9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4">
        <f t="shared" si="98"/>
        <v>2.3788235294117648</v>
      </c>
      <c r="P925" s="6">
        <f t="shared" si="99"/>
        <v>101.1</v>
      </c>
      <c r="Q925" t="str">
        <f t="shared" si="100"/>
        <v>theater</v>
      </c>
      <c r="R925" t="str">
        <f t="shared" si="101"/>
        <v>plays</v>
      </c>
      <c r="S925" s="9">
        <f t="shared" si="102"/>
        <v>40373.208333333336</v>
      </c>
      <c r="T925" s="9">
        <f t="shared" si="103"/>
        <v>40374.208333333336</v>
      </c>
      <c r="U925">
        <f t="shared" si="104"/>
        <v>1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4">
        <f t="shared" si="98"/>
        <v>4.8805076142131982</v>
      </c>
      <c r="P926" s="6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9">
        <f t="shared" si="102"/>
        <v>43769.208333333328</v>
      </c>
      <c r="T926" s="9">
        <f t="shared" si="103"/>
        <v>43780.25</v>
      </c>
      <c r="U926">
        <f t="shared" si="104"/>
        <v>11.041666666671517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4">
        <f t="shared" si="98"/>
        <v>2.2406666666666668</v>
      </c>
      <c r="P927" s="6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9">
        <f t="shared" si="102"/>
        <v>43000.208333333328</v>
      </c>
      <c r="T927" s="9">
        <f t="shared" si="103"/>
        <v>43012.208333333328</v>
      </c>
      <c r="U927">
        <f t="shared" si="104"/>
        <v>12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4">
        <f t="shared" si="98"/>
        <v>0.18126436781609195</v>
      </c>
      <c r="P928" s="6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9">
        <f t="shared" si="102"/>
        <v>42502.208333333328</v>
      </c>
      <c r="T928" s="9">
        <f t="shared" si="103"/>
        <v>42506.208333333328</v>
      </c>
      <c r="U928">
        <f t="shared" si="104"/>
        <v>4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4">
        <f t="shared" si="98"/>
        <v>0.45847222222222223</v>
      </c>
      <c r="P929" s="6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9">
        <f t="shared" si="102"/>
        <v>41102.208333333336</v>
      </c>
      <c r="T929" s="9">
        <f t="shared" si="103"/>
        <v>41131.208333333336</v>
      </c>
      <c r="U929">
        <f t="shared" si="104"/>
        <v>29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4">
        <f t="shared" si="98"/>
        <v>1.1731541218637993</v>
      </c>
      <c r="P930" s="6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9">
        <f t="shared" si="102"/>
        <v>41637.25</v>
      </c>
      <c r="T930" s="9">
        <f t="shared" si="103"/>
        <v>41646.25</v>
      </c>
      <c r="U930">
        <f t="shared" si="104"/>
        <v>9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4">
        <f t="shared" si="98"/>
        <v>2.173090909090909</v>
      </c>
      <c r="P931" s="6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9">
        <f t="shared" si="102"/>
        <v>42858.208333333328</v>
      </c>
      <c r="T931" s="9">
        <f t="shared" si="103"/>
        <v>42872.208333333328</v>
      </c>
      <c r="U931">
        <f t="shared" si="104"/>
        <v>14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4">
        <f t="shared" si="98"/>
        <v>1.1228571428571428</v>
      </c>
      <c r="P932" s="6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9">
        <f t="shared" si="102"/>
        <v>42060.25</v>
      </c>
      <c r="T932" s="9">
        <f t="shared" si="103"/>
        <v>42067.25</v>
      </c>
      <c r="U932">
        <f t="shared" si="104"/>
        <v>7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4">
        <f t="shared" si="98"/>
        <v>0.72518987341772156</v>
      </c>
      <c r="P933" s="6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9">
        <f t="shared" si="102"/>
        <v>41818.208333333336</v>
      </c>
      <c r="T933" s="9">
        <f t="shared" si="103"/>
        <v>41820.208333333336</v>
      </c>
      <c r="U933">
        <f t="shared" si="104"/>
        <v>2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4">
        <f t="shared" si="98"/>
        <v>2.1230434782608696</v>
      </c>
      <c r="P934" s="6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9">
        <f t="shared" si="102"/>
        <v>41709.208333333336</v>
      </c>
      <c r="T934" s="9">
        <f t="shared" si="103"/>
        <v>41712.208333333336</v>
      </c>
      <c r="U934">
        <f t="shared" si="104"/>
        <v>3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4">
        <f t="shared" si="98"/>
        <v>2.3974657534246577</v>
      </c>
      <c r="P935" s="6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9">
        <f t="shared" si="102"/>
        <v>41372.208333333336</v>
      </c>
      <c r="T935" s="9">
        <f t="shared" si="103"/>
        <v>41385.208333333336</v>
      </c>
      <c r="U935">
        <f t="shared" si="104"/>
        <v>13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4">
        <f t="shared" si="98"/>
        <v>1.8193548387096774</v>
      </c>
      <c r="P936" s="6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9">
        <f t="shared" si="102"/>
        <v>42422.25</v>
      </c>
      <c r="T936" s="9">
        <f t="shared" si="103"/>
        <v>42428.25</v>
      </c>
      <c r="U936">
        <f t="shared" si="104"/>
        <v>6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4">
        <f t="shared" si="98"/>
        <v>1.6413114754098361</v>
      </c>
      <c r="P937" s="6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9">
        <f t="shared" si="102"/>
        <v>42209.208333333328</v>
      </c>
      <c r="T937" s="9">
        <f t="shared" si="103"/>
        <v>42216.208333333328</v>
      </c>
      <c r="U937">
        <f t="shared" si="104"/>
        <v>7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4">
        <f t="shared" si="98"/>
        <v>1.6375968992248063E-2</v>
      </c>
      <c r="P938" s="6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9">
        <f t="shared" si="102"/>
        <v>43668.208333333328</v>
      </c>
      <c r="T938" s="9">
        <f t="shared" si="103"/>
        <v>43671.208333333328</v>
      </c>
      <c r="U938">
        <f t="shared" si="104"/>
        <v>3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4">
        <f t="shared" si="98"/>
        <v>0.49643859649122807</v>
      </c>
      <c r="P939" s="6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9">
        <f t="shared" si="102"/>
        <v>42334.25</v>
      </c>
      <c r="T939" s="9">
        <f t="shared" si="103"/>
        <v>42343.25</v>
      </c>
      <c r="U939">
        <f t="shared" si="104"/>
        <v>9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4">
        <f t="shared" si="98"/>
        <v>1.0970652173913042</v>
      </c>
      <c r="P940" s="6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9">
        <f t="shared" si="102"/>
        <v>43263.208333333328</v>
      </c>
      <c r="T940" s="9">
        <f t="shared" si="103"/>
        <v>43299.208333333328</v>
      </c>
      <c r="U940">
        <f t="shared" si="104"/>
        <v>36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4">
        <f t="shared" si="98"/>
        <v>0.49217948717948717</v>
      </c>
      <c r="P941" s="6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9">
        <f t="shared" si="102"/>
        <v>40670.208333333336</v>
      </c>
      <c r="T941" s="9">
        <f t="shared" si="103"/>
        <v>40687.208333333336</v>
      </c>
      <c r="U941">
        <f t="shared" si="104"/>
        <v>17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4">
        <f t="shared" si="98"/>
        <v>0.62232323232323228</v>
      </c>
      <c r="P942" s="6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9">
        <f t="shared" si="102"/>
        <v>41244.25</v>
      </c>
      <c r="T942" s="9">
        <f t="shared" si="103"/>
        <v>41266.25</v>
      </c>
      <c r="U942">
        <f t="shared" si="104"/>
        <v>22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4">
        <f t="shared" si="98"/>
        <v>0.1305813953488372</v>
      </c>
      <c r="P943" s="6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9">
        <f t="shared" si="102"/>
        <v>40552.25</v>
      </c>
      <c r="T943" s="9">
        <f t="shared" si="103"/>
        <v>40587.25</v>
      </c>
      <c r="U943">
        <f t="shared" si="104"/>
        <v>35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4">
        <f t="shared" si="98"/>
        <v>0.64635416666666667</v>
      </c>
      <c r="P944" s="6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9">
        <f t="shared" si="102"/>
        <v>40568.25</v>
      </c>
      <c r="T944" s="9">
        <f t="shared" si="103"/>
        <v>40571.25</v>
      </c>
      <c r="U944">
        <f t="shared" si="104"/>
        <v>3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4">
        <f t="shared" si="98"/>
        <v>1.5958666666666668</v>
      </c>
      <c r="P945" s="6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9">
        <f t="shared" si="102"/>
        <v>41906.208333333336</v>
      </c>
      <c r="T945" s="9">
        <f t="shared" si="103"/>
        <v>41941.208333333336</v>
      </c>
      <c r="U945">
        <f t="shared" si="104"/>
        <v>35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4">
        <f t="shared" si="98"/>
        <v>0.81420000000000003</v>
      </c>
      <c r="P946" s="6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9">
        <f t="shared" si="102"/>
        <v>42776.25</v>
      </c>
      <c r="T946" s="9">
        <f t="shared" si="103"/>
        <v>42795.25</v>
      </c>
      <c r="U946">
        <f t="shared" si="104"/>
        <v>19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4">
        <f t="shared" si="98"/>
        <v>0.32444767441860467</v>
      </c>
      <c r="P947" s="6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9">
        <f t="shared" si="102"/>
        <v>41004.208333333336</v>
      </c>
      <c r="T947" s="9">
        <f t="shared" si="103"/>
        <v>41019.208333333336</v>
      </c>
      <c r="U947">
        <f t="shared" si="104"/>
        <v>15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4">
        <f t="shared" si="98"/>
        <v>9.9141184124918666E-2</v>
      </c>
      <c r="P948" s="6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9">
        <f t="shared" si="102"/>
        <v>40710.208333333336</v>
      </c>
      <c r="T948" s="9">
        <f t="shared" si="103"/>
        <v>40712.208333333336</v>
      </c>
      <c r="U948">
        <f t="shared" si="104"/>
        <v>2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4">
        <f t="shared" si="98"/>
        <v>0.26694444444444443</v>
      </c>
      <c r="P949" s="6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9">
        <f t="shared" si="102"/>
        <v>41908.208333333336</v>
      </c>
      <c r="T949" s="9">
        <f t="shared" si="103"/>
        <v>41915.208333333336</v>
      </c>
      <c r="U949">
        <f t="shared" si="104"/>
        <v>7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4">
        <f t="shared" si="98"/>
        <v>0.62957446808510642</v>
      </c>
      <c r="P950" s="6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9">
        <f t="shared" si="102"/>
        <v>41985.25</v>
      </c>
      <c r="T950" s="9">
        <f t="shared" si="103"/>
        <v>41995.25</v>
      </c>
      <c r="U950">
        <f t="shared" si="104"/>
        <v>10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4">
        <f t="shared" si="98"/>
        <v>1.6135593220338984</v>
      </c>
      <c r="P951" s="6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9">
        <f t="shared" si="102"/>
        <v>42112.208333333328</v>
      </c>
      <c r="T951" s="9">
        <f t="shared" si="103"/>
        <v>42131.208333333328</v>
      </c>
      <c r="U951">
        <f t="shared" si="104"/>
        <v>19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4">
        <f t="shared" si="98"/>
        <v>0.05</v>
      </c>
      <c r="P952" s="6">
        <f t="shared" si="99"/>
        <v>5</v>
      </c>
      <c r="Q952" t="str">
        <f t="shared" si="100"/>
        <v>theater</v>
      </c>
      <c r="R952" t="str">
        <f t="shared" si="101"/>
        <v>plays</v>
      </c>
      <c r="S952" s="9">
        <f t="shared" si="102"/>
        <v>43571.208333333328</v>
      </c>
      <c r="T952" s="9">
        <f t="shared" si="103"/>
        <v>43576.208333333328</v>
      </c>
      <c r="U952">
        <f t="shared" si="104"/>
        <v>5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4">
        <f t="shared" si="98"/>
        <v>10.969379310344827</v>
      </c>
      <c r="P953" s="6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9">
        <f t="shared" si="102"/>
        <v>42730.25</v>
      </c>
      <c r="T953" s="9">
        <f t="shared" si="103"/>
        <v>42731.25</v>
      </c>
      <c r="U953">
        <f t="shared" si="104"/>
        <v>1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4">
        <f t="shared" si="98"/>
        <v>0.70094158075601376</v>
      </c>
      <c r="P954" s="6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9">
        <f t="shared" si="102"/>
        <v>42591.208333333328</v>
      </c>
      <c r="T954" s="9">
        <f t="shared" si="103"/>
        <v>42605.208333333328</v>
      </c>
      <c r="U954">
        <f t="shared" si="104"/>
        <v>14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4">
        <f t="shared" si="98"/>
        <v>0.6</v>
      </c>
      <c r="P955" s="6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9">
        <f t="shared" si="102"/>
        <v>42358.25</v>
      </c>
      <c r="T955" s="9">
        <f t="shared" si="103"/>
        <v>42394.25</v>
      </c>
      <c r="U955">
        <f t="shared" si="104"/>
        <v>36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4">
        <f t="shared" si="98"/>
        <v>3.6709859154929578</v>
      </c>
      <c r="P956" s="6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9">
        <f t="shared" si="102"/>
        <v>41174.208333333336</v>
      </c>
      <c r="T956" s="9">
        <f t="shared" si="103"/>
        <v>41198.208333333336</v>
      </c>
      <c r="U956">
        <f t="shared" si="104"/>
        <v>24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4">
        <f t="shared" si="98"/>
        <v>11.09</v>
      </c>
      <c r="P957" s="6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9">
        <f t="shared" si="102"/>
        <v>41238.25</v>
      </c>
      <c r="T957" s="9">
        <f t="shared" si="103"/>
        <v>41240.25</v>
      </c>
      <c r="U957">
        <f t="shared" si="104"/>
        <v>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4">
        <f t="shared" si="98"/>
        <v>0.19028784648187633</v>
      </c>
      <c r="P958" s="6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9">
        <f t="shared" si="102"/>
        <v>42360.25</v>
      </c>
      <c r="T958" s="9">
        <f t="shared" si="103"/>
        <v>42364.25</v>
      </c>
      <c r="U958">
        <f t="shared" si="104"/>
        <v>4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4">
        <f t="shared" si="98"/>
        <v>1.2687755102040816</v>
      </c>
      <c r="P959" s="6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9">
        <f t="shared" si="102"/>
        <v>40955.25</v>
      </c>
      <c r="T959" s="9">
        <f t="shared" si="103"/>
        <v>40958.25</v>
      </c>
      <c r="U959">
        <f t="shared" si="104"/>
        <v>3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4">
        <f t="shared" si="98"/>
        <v>7.3463636363636367</v>
      </c>
      <c r="P960" s="6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9">
        <f t="shared" si="102"/>
        <v>40350.208333333336</v>
      </c>
      <c r="T960" s="9">
        <f t="shared" si="103"/>
        <v>40372.208333333336</v>
      </c>
      <c r="U960">
        <f t="shared" si="104"/>
        <v>22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4">
        <f t="shared" si="98"/>
        <v>4.5731034482758622E-2</v>
      </c>
      <c r="P961" s="6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9">
        <f t="shared" si="102"/>
        <v>40357.208333333336</v>
      </c>
      <c r="T961" s="9">
        <f t="shared" si="103"/>
        <v>40385.208333333336</v>
      </c>
      <c r="U961">
        <f t="shared" si="104"/>
        <v>28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4">
        <f t="shared" si="98"/>
        <v>0.85054545454545449</v>
      </c>
      <c r="P962" s="6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9">
        <f t="shared" si="102"/>
        <v>42408.25</v>
      </c>
      <c r="T962" s="9">
        <f t="shared" si="103"/>
        <v>42445.208333333328</v>
      </c>
      <c r="U962">
        <f t="shared" si="104"/>
        <v>36.958333333328483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4">
        <f t="shared" ref="O963:O1001" si="105">E963/D963</f>
        <v>1.1929824561403508</v>
      </c>
      <c r="P963" s="6">
        <f t="shared" ref="P963:P1001" si="106">IF(G963=0,0,E963/G963)</f>
        <v>43.87096774193548</v>
      </c>
      <c r="Q963" t="str">
        <f t="shared" ref="Q963:Q1001" si="107">LEFT(N963,FIND("/",N963,1)-1)</f>
        <v>publishing</v>
      </c>
      <c r="R963" t="str">
        <f t="shared" ref="R963:R1001" si="108">RIGHT(N963,LEN(N963)-FIND("/",N963,1))</f>
        <v>translations</v>
      </c>
      <c r="S963" s="9">
        <f t="shared" ref="S963:S1001" si="109">(((J963/60)/60)/24)+DATE(1970,1,1)</f>
        <v>40591.25</v>
      </c>
      <c r="T963" s="9">
        <f t="shared" ref="T963:T1001" si="110">(((K963/60)/60)/24)+DATE(1970,1,1)</f>
        <v>40595.25</v>
      </c>
      <c r="U963">
        <f t="shared" ref="U963:U1001" si="111">T963-S963</f>
        <v>4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4">
        <f t="shared" si="105"/>
        <v>2.9602777777777778</v>
      </c>
      <c r="P964" s="6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9">
        <f t="shared" si="109"/>
        <v>41592.25</v>
      </c>
      <c r="T964" s="9">
        <f t="shared" si="110"/>
        <v>41613.25</v>
      </c>
      <c r="U964">
        <f t="shared" si="111"/>
        <v>21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4">
        <f t="shared" si="105"/>
        <v>0.84694915254237291</v>
      </c>
      <c r="P965" s="6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9">
        <f t="shared" si="109"/>
        <v>40607.25</v>
      </c>
      <c r="T965" s="9">
        <f t="shared" si="110"/>
        <v>40613.25</v>
      </c>
      <c r="U965">
        <f t="shared" si="111"/>
        <v>6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4">
        <f t="shared" si="105"/>
        <v>3.5578378378378379</v>
      </c>
      <c r="P966" s="6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9">
        <f t="shared" si="109"/>
        <v>42135.208333333328</v>
      </c>
      <c r="T966" s="9">
        <f t="shared" si="110"/>
        <v>42140.208333333328</v>
      </c>
      <c r="U966">
        <f t="shared" si="111"/>
        <v>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4">
        <f t="shared" si="105"/>
        <v>3.8640909090909092</v>
      </c>
      <c r="P967" s="6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9">
        <f t="shared" si="109"/>
        <v>40203.25</v>
      </c>
      <c r="T967" s="9">
        <f t="shared" si="110"/>
        <v>40243.25</v>
      </c>
      <c r="U967">
        <f t="shared" si="111"/>
        <v>40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4">
        <f t="shared" si="105"/>
        <v>7.9223529411764702</v>
      </c>
      <c r="P968" s="6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9">
        <f t="shared" si="109"/>
        <v>42901.208333333328</v>
      </c>
      <c r="T968" s="9">
        <f t="shared" si="110"/>
        <v>42903.208333333328</v>
      </c>
      <c r="U968">
        <f t="shared" si="111"/>
        <v>2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4">
        <f t="shared" si="105"/>
        <v>1.3703393665158372</v>
      </c>
      <c r="P969" s="6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9">
        <f t="shared" si="109"/>
        <v>41005.208333333336</v>
      </c>
      <c r="T969" s="9">
        <f t="shared" si="110"/>
        <v>41042.208333333336</v>
      </c>
      <c r="U969">
        <f t="shared" si="111"/>
        <v>37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4">
        <f t="shared" si="105"/>
        <v>3.3820833333333336</v>
      </c>
      <c r="P970" s="6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9">
        <f t="shared" si="109"/>
        <v>40544.25</v>
      </c>
      <c r="T970" s="9">
        <f t="shared" si="110"/>
        <v>40559.25</v>
      </c>
      <c r="U970">
        <f t="shared" si="111"/>
        <v>15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4">
        <f t="shared" si="105"/>
        <v>1.0822784810126582</v>
      </c>
      <c r="P971" s="6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9">
        <f t="shared" si="109"/>
        <v>43821.25</v>
      </c>
      <c r="T971" s="9">
        <f t="shared" si="110"/>
        <v>43828.25</v>
      </c>
      <c r="U971">
        <f t="shared" si="111"/>
        <v>7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4">
        <f t="shared" si="105"/>
        <v>0.60757639620653314</v>
      </c>
      <c r="P972" s="6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9">
        <f t="shared" si="109"/>
        <v>40672.208333333336</v>
      </c>
      <c r="T972" s="9">
        <f t="shared" si="110"/>
        <v>40673.208333333336</v>
      </c>
      <c r="U972">
        <f t="shared" si="111"/>
        <v>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4">
        <f t="shared" si="105"/>
        <v>0.27725490196078434</v>
      </c>
      <c r="P973" s="6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9">
        <f t="shared" si="109"/>
        <v>41555.208333333336</v>
      </c>
      <c r="T973" s="9">
        <f t="shared" si="110"/>
        <v>41561.208333333336</v>
      </c>
      <c r="U973">
        <f t="shared" si="111"/>
        <v>6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4">
        <f t="shared" si="105"/>
        <v>2.283934426229508</v>
      </c>
      <c r="P974" s="6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9">
        <f t="shared" si="109"/>
        <v>41792.208333333336</v>
      </c>
      <c r="T974" s="9">
        <f t="shared" si="110"/>
        <v>41801.208333333336</v>
      </c>
      <c r="U974">
        <f t="shared" si="111"/>
        <v>9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4">
        <f t="shared" si="105"/>
        <v>0.21615194054500414</v>
      </c>
      <c r="P975" s="6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9">
        <f t="shared" si="109"/>
        <v>40522.25</v>
      </c>
      <c r="T975" s="9">
        <f t="shared" si="110"/>
        <v>40524.25</v>
      </c>
      <c r="U975">
        <f t="shared" si="111"/>
        <v>2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4">
        <f t="shared" si="105"/>
        <v>3.73875</v>
      </c>
      <c r="P976" s="6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9">
        <f t="shared" si="109"/>
        <v>41412.208333333336</v>
      </c>
      <c r="T976" s="9">
        <f t="shared" si="110"/>
        <v>41413.208333333336</v>
      </c>
      <c r="U976">
        <f t="shared" si="111"/>
        <v>1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4">
        <f t="shared" si="105"/>
        <v>1.5492592592592593</v>
      </c>
      <c r="P977" s="6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9">
        <f t="shared" si="109"/>
        <v>42337.25</v>
      </c>
      <c r="T977" s="9">
        <f t="shared" si="110"/>
        <v>42376.25</v>
      </c>
      <c r="U977">
        <f t="shared" si="111"/>
        <v>39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4">
        <f t="shared" si="105"/>
        <v>3.2214999999999998</v>
      </c>
      <c r="P978" s="6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9">
        <f t="shared" si="109"/>
        <v>40571.25</v>
      </c>
      <c r="T978" s="9">
        <f t="shared" si="110"/>
        <v>40577.25</v>
      </c>
      <c r="U978">
        <f t="shared" si="111"/>
        <v>6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4">
        <f t="shared" si="105"/>
        <v>0.73957142857142855</v>
      </c>
      <c r="P979" s="6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9">
        <f t="shared" si="109"/>
        <v>43138.25</v>
      </c>
      <c r="T979" s="9">
        <f t="shared" si="110"/>
        <v>43170.25</v>
      </c>
      <c r="U979">
        <f t="shared" si="111"/>
        <v>32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4">
        <f t="shared" si="105"/>
        <v>8.641</v>
      </c>
      <c r="P980" s="6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9">
        <f t="shared" si="109"/>
        <v>42686.25</v>
      </c>
      <c r="T980" s="9">
        <f t="shared" si="110"/>
        <v>42708.25</v>
      </c>
      <c r="U980">
        <f t="shared" si="111"/>
        <v>22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4">
        <f t="shared" si="105"/>
        <v>1.432624584717608</v>
      </c>
      <c r="P981" s="6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9">
        <f t="shared" si="109"/>
        <v>42078.208333333328</v>
      </c>
      <c r="T981" s="9">
        <f t="shared" si="110"/>
        <v>42084.208333333328</v>
      </c>
      <c r="U981">
        <f t="shared" si="111"/>
        <v>6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4">
        <f t="shared" si="105"/>
        <v>0.40281762295081969</v>
      </c>
      <c r="P982" s="6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9">
        <f t="shared" si="109"/>
        <v>42307.208333333328</v>
      </c>
      <c r="T982" s="9">
        <f t="shared" si="110"/>
        <v>42312.25</v>
      </c>
      <c r="U982">
        <f t="shared" si="111"/>
        <v>5.0416666666715173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4">
        <f t="shared" si="105"/>
        <v>1.7822388059701493</v>
      </c>
      <c r="P983" s="6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9">
        <f t="shared" si="109"/>
        <v>43094.25</v>
      </c>
      <c r="T983" s="9">
        <f t="shared" si="110"/>
        <v>43127.25</v>
      </c>
      <c r="U983">
        <f t="shared" si="111"/>
        <v>33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4">
        <f t="shared" si="105"/>
        <v>0.84930555555555554</v>
      </c>
      <c r="P984" s="6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9">
        <f t="shared" si="109"/>
        <v>40743.208333333336</v>
      </c>
      <c r="T984" s="9">
        <f t="shared" si="110"/>
        <v>40745.208333333336</v>
      </c>
      <c r="U984">
        <f t="shared" si="111"/>
        <v>2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4">
        <f t="shared" si="105"/>
        <v>1.4593648334624323</v>
      </c>
      <c r="P985" s="6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9">
        <f t="shared" si="109"/>
        <v>43681.208333333328</v>
      </c>
      <c r="T985" s="9">
        <f t="shared" si="110"/>
        <v>43696.208333333328</v>
      </c>
      <c r="U985">
        <f t="shared" si="111"/>
        <v>15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4">
        <f t="shared" si="105"/>
        <v>1.5246153846153847</v>
      </c>
      <c r="P986" s="6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9">
        <f t="shared" si="109"/>
        <v>43716.208333333328</v>
      </c>
      <c r="T986" s="9">
        <f t="shared" si="110"/>
        <v>43742.208333333328</v>
      </c>
      <c r="U986">
        <f t="shared" si="111"/>
        <v>26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4">
        <f t="shared" si="105"/>
        <v>0.67129542790152408</v>
      </c>
      <c r="P987" s="6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9">
        <f t="shared" si="109"/>
        <v>41614.25</v>
      </c>
      <c r="T987" s="9">
        <f t="shared" si="110"/>
        <v>41640.25</v>
      </c>
      <c r="U987">
        <f t="shared" si="111"/>
        <v>26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4">
        <f t="shared" si="105"/>
        <v>0.40307692307692305</v>
      </c>
      <c r="P988" s="6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9">
        <f t="shared" si="109"/>
        <v>40638.208333333336</v>
      </c>
      <c r="T988" s="9">
        <f t="shared" si="110"/>
        <v>40652.208333333336</v>
      </c>
      <c r="U988">
        <f t="shared" si="111"/>
        <v>14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4">
        <f t="shared" si="105"/>
        <v>2.1679032258064517</v>
      </c>
      <c r="P989" s="6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9">
        <f t="shared" si="109"/>
        <v>42852.208333333328</v>
      </c>
      <c r="T989" s="9">
        <f t="shared" si="110"/>
        <v>42866.208333333328</v>
      </c>
      <c r="U989">
        <f t="shared" si="111"/>
        <v>14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4">
        <f t="shared" si="105"/>
        <v>0.52117021276595743</v>
      </c>
      <c r="P990" s="6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9">
        <f t="shared" si="109"/>
        <v>42686.25</v>
      </c>
      <c r="T990" s="9">
        <f t="shared" si="110"/>
        <v>42707.25</v>
      </c>
      <c r="U990">
        <f t="shared" si="111"/>
        <v>21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4">
        <f t="shared" si="105"/>
        <v>4.9958333333333336</v>
      </c>
      <c r="P991" s="6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9">
        <f t="shared" si="109"/>
        <v>43571.208333333328</v>
      </c>
      <c r="T991" s="9">
        <f t="shared" si="110"/>
        <v>43576.208333333328</v>
      </c>
      <c r="U991">
        <f t="shared" si="111"/>
        <v>5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4">
        <f t="shared" si="105"/>
        <v>0.87679487179487181</v>
      </c>
      <c r="P992" s="6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9">
        <f t="shared" si="109"/>
        <v>42432.25</v>
      </c>
      <c r="T992" s="9">
        <f t="shared" si="110"/>
        <v>42454.208333333328</v>
      </c>
      <c r="U992">
        <f t="shared" si="111"/>
        <v>21.958333333328483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4">
        <f t="shared" si="105"/>
        <v>1.131734693877551</v>
      </c>
      <c r="P993" s="6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9">
        <f t="shared" si="109"/>
        <v>41907.208333333336</v>
      </c>
      <c r="T993" s="9">
        <f t="shared" si="110"/>
        <v>41911.208333333336</v>
      </c>
      <c r="U993">
        <f t="shared" si="111"/>
        <v>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4">
        <f t="shared" si="105"/>
        <v>4.2654838709677421</v>
      </c>
      <c r="P994" s="6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9">
        <f t="shared" si="109"/>
        <v>43227.208333333328</v>
      </c>
      <c r="T994" s="9">
        <f t="shared" si="110"/>
        <v>43241.208333333328</v>
      </c>
      <c r="U994">
        <f t="shared" si="111"/>
        <v>14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4">
        <f t="shared" si="105"/>
        <v>0.77632653061224488</v>
      </c>
      <c r="P995" s="6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9">
        <f t="shared" si="109"/>
        <v>42362.25</v>
      </c>
      <c r="T995" s="9">
        <f t="shared" si="110"/>
        <v>42379.25</v>
      </c>
      <c r="U995">
        <f t="shared" si="111"/>
        <v>17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4">
        <f t="shared" si="105"/>
        <v>0.52496810772501767</v>
      </c>
      <c r="P996" s="6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9">
        <f t="shared" si="109"/>
        <v>41929.208333333336</v>
      </c>
      <c r="T996" s="9">
        <f t="shared" si="110"/>
        <v>41935.208333333336</v>
      </c>
      <c r="U996">
        <f t="shared" si="111"/>
        <v>6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4">
        <f t="shared" si="105"/>
        <v>1.5746762589928058</v>
      </c>
      <c r="P997" s="6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9">
        <f t="shared" si="109"/>
        <v>43408.208333333328</v>
      </c>
      <c r="T997" s="9">
        <f t="shared" si="110"/>
        <v>43437.25</v>
      </c>
      <c r="U997">
        <f t="shared" si="111"/>
        <v>29.041666666671517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4">
        <f t="shared" si="105"/>
        <v>0.72939393939393937</v>
      </c>
      <c r="P998" s="6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9">
        <f t="shared" si="109"/>
        <v>41276.25</v>
      </c>
      <c r="T998" s="9">
        <f t="shared" si="110"/>
        <v>41306.25</v>
      </c>
      <c r="U998">
        <f t="shared" si="111"/>
        <v>30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4">
        <f t="shared" si="105"/>
        <v>0.60565789473684206</v>
      </c>
      <c r="P999" s="6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9">
        <f t="shared" si="109"/>
        <v>41659.25</v>
      </c>
      <c r="T999" s="9">
        <f t="shared" si="110"/>
        <v>41664.25</v>
      </c>
      <c r="U999">
        <f t="shared" si="111"/>
        <v>5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4">
        <f t="shared" si="105"/>
        <v>0.5679129129129129</v>
      </c>
      <c r="P1000" s="6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9">
        <f t="shared" si="109"/>
        <v>40220.25</v>
      </c>
      <c r="T1000" s="9">
        <f t="shared" si="110"/>
        <v>40234.25</v>
      </c>
      <c r="U1000">
        <f t="shared" si="111"/>
        <v>14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4">
        <f t="shared" si="105"/>
        <v>0.56542754275427543</v>
      </c>
      <c r="P1001" s="6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9">
        <f t="shared" si="109"/>
        <v>42550.208333333328</v>
      </c>
      <c r="T1001" s="9">
        <f t="shared" si="110"/>
        <v>42557.208333333328</v>
      </c>
      <c r="U1001">
        <f t="shared" si="111"/>
        <v>7</v>
      </c>
    </row>
  </sheetData>
  <autoFilter ref="A1:U1001" xr:uid="{00000000-0001-0000-0000-000000000000}"/>
  <conditionalFormatting sqref="F1:F1048576">
    <cfRule type="cellIs" dxfId="11" priority="3" operator="equal">
      <formula>"live"</formula>
    </cfRule>
    <cfRule type="cellIs" dxfId="10" priority="4" operator="equal">
      <formula>"successful"</formula>
    </cfRule>
    <cfRule type="cellIs" dxfId="9" priority="5" operator="equal">
      <formula>"canceled"</formula>
    </cfRule>
    <cfRule type="cellIs" dxfId="8" priority="6" operator="equal">
      <formula>"failed"</formula>
    </cfRule>
  </conditionalFormatting>
  <conditionalFormatting sqref="O1:O1001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F798-3440-4B7B-BB6F-0CAB004AFD02}">
  <dimension ref="A2:F44"/>
  <sheetViews>
    <sheetView topLeftCell="A19" zoomScale="90" zoomScaleNormal="90" workbookViewId="0">
      <selection activeCell="F42" sqref="F37:F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2046</v>
      </c>
    </row>
    <row r="4" spans="1:6" x14ac:dyDescent="0.25">
      <c r="A4" s="7" t="s">
        <v>2045</v>
      </c>
      <c r="B4" s="7" t="s">
        <v>2033</v>
      </c>
    </row>
    <row r="5" spans="1:6" x14ac:dyDescent="0.2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2036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5">
      <c r="A7" s="8" t="s">
        <v>2037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25">
      <c r="A8" s="8" t="s">
        <v>2038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25">
      <c r="A9" s="8" t="s">
        <v>2039</v>
      </c>
      <c r="B9" s="5"/>
      <c r="C9" s="5"/>
      <c r="D9" s="5"/>
      <c r="E9" s="5">
        <v>4</v>
      </c>
      <c r="F9" s="5">
        <v>4</v>
      </c>
    </row>
    <row r="10" spans="1:6" x14ac:dyDescent="0.25">
      <c r="A10" s="8" t="s">
        <v>2040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25">
      <c r="A11" s="8" t="s">
        <v>2041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25">
      <c r="A12" s="8" t="s">
        <v>2042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25">
      <c r="A13" s="8" t="s">
        <v>2043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25">
      <c r="A14" s="8" t="s">
        <v>2044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25">
      <c r="A15" s="8" t="s">
        <v>2034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  <row r="16" spans="1:6" x14ac:dyDescent="0.25">
      <c r="B16" s="14">
        <f>GETPIVOTDATA("outcome",$A$4,"outcome","canceled")/GETPIVOTDATA("outcome",$A$4)</f>
        <v>5.7000000000000002E-2</v>
      </c>
      <c r="C16" s="14">
        <f>GETPIVOTDATA("outcome",$A$4,"outcome","failed")/GETPIVOTDATA("outcome",$A$4)</f>
        <v>0.36399999999999999</v>
      </c>
      <c r="D16" s="14">
        <f>GETPIVOTDATA("outcome",$A$4,"outcome","live")/GETPIVOTDATA("outcome",$A$4)</f>
        <v>1.4E-2</v>
      </c>
      <c r="E16" s="14">
        <f>GETPIVOTDATA("outcome",$A$4,"outcome","successful")/GETPIVOTDATA("outcome",$A$4)</f>
        <v>0.56499999999999995</v>
      </c>
    </row>
    <row r="26" spans="1:1" x14ac:dyDescent="0.25">
      <c r="A26" t="s">
        <v>2126</v>
      </c>
    </row>
    <row r="28" spans="1:1" x14ac:dyDescent="0.25">
      <c r="A28" t="s">
        <v>2123</v>
      </c>
    </row>
    <row r="33" spans="1:6" x14ac:dyDescent="0.25">
      <c r="A33" s="7" t="s">
        <v>2031</v>
      </c>
      <c r="B33" t="s">
        <v>2046</v>
      </c>
    </row>
    <row r="35" spans="1:6" x14ac:dyDescent="0.25">
      <c r="A35" s="7" t="s">
        <v>2045</v>
      </c>
      <c r="B35" s="7" t="s">
        <v>2033</v>
      </c>
    </row>
    <row r="36" spans="1:6" x14ac:dyDescent="0.25">
      <c r="A36" s="7" t="s">
        <v>2035</v>
      </c>
      <c r="B36" t="s">
        <v>74</v>
      </c>
      <c r="C36" t="s">
        <v>14</v>
      </c>
      <c r="D36" t="s">
        <v>47</v>
      </c>
      <c r="E36" t="s">
        <v>20</v>
      </c>
      <c r="F36" t="s">
        <v>2034</v>
      </c>
    </row>
    <row r="37" spans="1:6" x14ac:dyDescent="0.25">
      <c r="A37" s="8" t="s">
        <v>26</v>
      </c>
      <c r="B37" s="5">
        <v>2</v>
      </c>
      <c r="C37" s="5">
        <v>16</v>
      </c>
      <c r="D37" s="5">
        <v>1</v>
      </c>
      <c r="E37" s="5">
        <v>24</v>
      </c>
      <c r="F37" s="5">
        <v>43</v>
      </c>
    </row>
    <row r="38" spans="1:6" x14ac:dyDescent="0.25">
      <c r="A38" s="8" t="s">
        <v>15</v>
      </c>
      <c r="B38" s="5">
        <v>2</v>
      </c>
      <c r="C38" s="5">
        <v>19</v>
      </c>
      <c r="D38" s="5">
        <v>1</v>
      </c>
      <c r="E38" s="5">
        <v>22</v>
      </c>
      <c r="F38" s="5">
        <v>44</v>
      </c>
    </row>
    <row r="39" spans="1:6" x14ac:dyDescent="0.25">
      <c r="A39" s="8" t="s">
        <v>98</v>
      </c>
      <c r="B39" s="5">
        <v>4</v>
      </c>
      <c r="C39" s="5">
        <v>6</v>
      </c>
      <c r="D39" s="5">
        <v>1</v>
      </c>
      <c r="E39" s="5">
        <v>12</v>
      </c>
      <c r="F39" s="5">
        <v>23</v>
      </c>
    </row>
    <row r="40" spans="1:6" x14ac:dyDescent="0.25">
      <c r="A40" s="8" t="s">
        <v>36</v>
      </c>
      <c r="B40" s="5">
        <v>1</v>
      </c>
      <c r="C40" s="5">
        <v>12</v>
      </c>
      <c r="D40" s="5">
        <v>1</v>
      </c>
      <c r="E40" s="5">
        <v>17</v>
      </c>
      <c r="F40" s="5">
        <v>31</v>
      </c>
    </row>
    <row r="41" spans="1:6" x14ac:dyDescent="0.25">
      <c r="A41" s="8" t="s">
        <v>40</v>
      </c>
      <c r="B41" s="5">
        <v>1</v>
      </c>
      <c r="C41" s="5">
        <v>18</v>
      </c>
      <c r="D41" s="5">
        <v>1</v>
      </c>
      <c r="E41" s="5">
        <v>28</v>
      </c>
      <c r="F41" s="5">
        <v>48</v>
      </c>
    </row>
    <row r="42" spans="1:6" x14ac:dyDescent="0.25">
      <c r="A42" s="8" t="s">
        <v>107</v>
      </c>
      <c r="B42" s="5">
        <v>3</v>
      </c>
      <c r="C42" s="5">
        <v>19</v>
      </c>
      <c r="D42" s="5"/>
      <c r="E42" s="5">
        <v>26</v>
      </c>
      <c r="F42" s="5">
        <v>48</v>
      </c>
    </row>
    <row r="43" spans="1:6" x14ac:dyDescent="0.25">
      <c r="A43" s="8" t="s">
        <v>21</v>
      </c>
      <c r="B43" s="5">
        <v>44</v>
      </c>
      <c r="C43" s="5">
        <v>274</v>
      </c>
      <c r="D43" s="5">
        <v>9</v>
      </c>
      <c r="E43" s="5">
        <v>436</v>
      </c>
      <c r="F43" s="5">
        <v>763</v>
      </c>
    </row>
    <row r="44" spans="1:6" x14ac:dyDescent="0.25">
      <c r="A44" s="8" t="s">
        <v>2034</v>
      </c>
      <c r="B44" s="5">
        <v>57</v>
      </c>
      <c r="C44" s="5">
        <v>364</v>
      </c>
      <c r="D44" s="5">
        <v>14</v>
      </c>
      <c r="E44" s="5">
        <v>565</v>
      </c>
      <c r="F44" s="5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FCE9-29FD-4A47-9B98-60AF34D88700}">
  <dimension ref="A1:F34"/>
  <sheetViews>
    <sheetView workbookViewId="0">
      <selection activeCell="A34" sqref="A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2033</v>
      </c>
    </row>
    <row r="5" spans="1:6" x14ac:dyDescent="0.2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5">
      <c r="A7" s="8" t="s">
        <v>2048</v>
      </c>
      <c r="B7" s="5"/>
      <c r="C7" s="5"/>
      <c r="D7" s="5"/>
      <c r="E7" s="5">
        <v>4</v>
      </c>
      <c r="F7" s="5">
        <v>4</v>
      </c>
    </row>
    <row r="8" spans="1:6" x14ac:dyDescent="0.25">
      <c r="A8" s="8" t="s">
        <v>2049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5">
      <c r="A9" s="8" t="s">
        <v>2050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5">
      <c r="A10" s="8" t="s">
        <v>2051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5">
      <c r="A11" s="8" t="s">
        <v>2052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5">
      <c r="A12" s="8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5">
      <c r="A13" s="8" t="s">
        <v>2054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5">
      <c r="A14" s="8" t="s">
        <v>2055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5">
      <c r="A15" s="8" t="s">
        <v>2056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5">
      <c r="A16" s="8" t="s">
        <v>2057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5">
      <c r="A17" s="8" t="s">
        <v>2058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5">
      <c r="A18" s="8" t="s">
        <v>2059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5">
      <c r="A19" s="8" t="s">
        <v>2060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5">
      <c r="A20" s="8" t="s">
        <v>2061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5">
      <c r="A21" s="8" t="s">
        <v>2062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5">
      <c r="A22" s="8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5">
      <c r="A23" s="8" t="s">
        <v>2064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5">
      <c r="A24" s="8" t="s">
        <v>2065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5">
      <c r="A25" s="8" t="s">
        <v>2066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5">
      <c r="A26" s="8" t="s">
        <v>2067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5">
      <c r="A27" s="8" t="s">
        <v>2068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5">
      <c r="A28" s="8" t="s">
        <v>2069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5">
      <c r="A29" s="8" t="s">
        <v>2070</v>
      </c>
      <c r="B29" s="5"/>
      <c r="C29" s="5"/>
      <c r="D29" s="5"/>
      <c r="E29" s="5">
        <v>3</v>
      </c>
      <c r="F29" s="5">
        <v>3</v>
      </c>
    </row>
    <row r="30" spans="1:6" x14ac:dyDescent="0.25">
      <c r="A30" s="8" t="s">
        <v>2034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  <row r="34" spans="1:1" x14ac:dyDescent="0.25">
      <c r="A34" t="s">
        <v>2124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7D1-7573-4E88-AEC9-9EE15F61C012}">
  <dimension ref="A1:E21"/>
  <sheetViews>
    <sheetView workbookViewId="0">
      <selection activeCell="A21" sqref="A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2085</v>
      </c>
      <c r="B2" t="s">
        <v>2046</v>
      </c>
    </row>
    <row r="4" spans="1:5" x14ac:dyDescent="0.25">
      <c r="A4" s="7" t="s">
        <v>2045</v>
      </c>
      <c r="B4" s="7" t="s">
        <v>2033</v>
      </c>
    </row>
    <row r="5" spans="1:5" x14ac:dyDescent="0.25">
      <c r="A5" s="7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0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5">
      <c r="A7" s="10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5">
      <c r="A8" s="10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5">
      <c r="A9" s="10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5">
      <c r="A10" s="10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5">
      <c r="A11" s="10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5">
      <c r="A12" s="10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5">
      <c r="A13" s="10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5">
      <c r="A14" s="10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5">
      <c r="A15" s="10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5">
      <c r="A16" s="10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5">
      <c r="A17" s="10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5">
      <c r="A18" s="10" t="s">
        <v>2034</v>
      </c>
      <c r="B18" s="5">
        <v>57</v>
      </c>
      <c r="C18" s="5">
        <v>364</v>
      </c>
      <c r="D18" s="5">
        <v>565</v>
      </c>
      <c r="E18" s="5">
        <v>986</v>
      </c>
    </row>
    <row r="21" spans="1:5" x14ac:dyDescent="0.25">
      <c r="A21" s="10" t="s">
        <v>2125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98D4-774F-4218-B3E4-680987724DB9}">
  <dimension ref="A2:A19"/>
  <sheetViews>
    <sheetView workbookViewId="0">
      <selection activeCell="B17" sqref="B17"/>
    </sheetView>
  </sheetViews>
  <sheetFormatPr defaultRowHeight="15.75" x14ac:dyDescent="0.25"/>
  <sheetData>
    <row r="2" spans="1:1" x14ac:dyDescent="0.25">
      <c r="A2" s="11" t="s">
        <v>2127</v>
      </c>
    </row>
    <row r="4" spans="1:1" x14ac:dyDescent="0.25">
      <c r="A4" t="s">
        <v>2126</v>
      </c>
    </row>
    <row r="5" spans="1:1" x14ac:dyDescent="0.25">
      <c r="A5" t="s">
        <v>2123</v>
      </c>
    </row>
    <row r="6" spans="1:1" x14ac:dyDescent="0.25">
      <c r="A6" t="s">
        <v>2124</v>
      </c>
    </row>
    <row r="7" spans="1:1" x14ac:dyDescent="0.25">
      <c r="A7" s="10" t="s">
        <v>2125</v>
      </c>
    </row>
    <row r="11" spans="1:1" x14ac:dyDescent="0.25">
      <c r="A11" s="11" t="s">
        <v>2128</v>
      </c>
    </row>
    <row r="12" spans="1:1" x14ac:dyDescent="0.25">
      <c r="A12" t="s">
        <v>2130</v>
      </c>
    </row>
    <row r="13" spans="1:1" x14ac:dyDescent="0.25">
      <c r="A13" t="s">
        <v>2129</v>
      </c>
    </row>
    <row r="14" spans="1:1" x14ac:dyDescent="0.25">
      <c r="A14" t="s">
        <v>2131</v>
      </c>
    </row>
    <row r="15" spans="1:1" x14ac:dyDescent="0.25">
      <c r="A15" t="s">
        <v>2132</v>
      </c>
    </row>
    <row r="19" spans="1:1" x14ac:dyDescent="0.25">
      <c r="A19" s="11" t="s">
        <v>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2303-0623-4603-B16F-74DF79BCE2D7}"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2.375" bestFit="1" customWidth="1"/>
    <col min="8" max="8" width="18.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COUNTIFS(Crowdfunding!$F:$F,"successful",Crowdfunding!$D:$D,"&lt;"&amp;VALUE(TRIM(RIGHT($A2,5))))</f>
        <v>30</v>
      </c>
      <c r="C2">
        <f>COUNTIFS(Crowdfunding!$F:$F,"failed",Crowdfunding!$D:$D,"&lt;"&amp;VALUE(TRIM(RIGHT($A2,5))))</f>
        <v>20</v>
      </c>
      <c r="D2">
        <f>COUNTIFS(Crowdfunding!$F:$F,"canceled",Crowdfunding!$D:$D,"&lt;"&amp;VALUE(TRIM(RIGHT($A2,5))))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25">
      <c r="A3" t="s">
        <v>2095</v>
      </c>
      <c r="B3">
        <f>COUNTIFS(Crowdfunding!$F:$F,"successful",Crowdfunding!$D:$D,"&lt;"&amp;VALUE(TRIM(RIGHT($A3,5))))-SUM(B$2:B2)</f>
        <v>191</v>
      </c>
      <c r="C3">
        <f>COUNTIFS(Crowdfunding!$F:$F,"failed",Crowdfunding!$D:$D,"&lt;"&amp;VALUE(TRIM(RIGHT($A3,5))))-SUM(C$2:C2)</f>
        <v>38</v>
      </c>
      <c r="D3">
        <f>COUNTIFS(Crowdfunding!$F:$F,"canceled",Crowdfunding!$D:$D,"&lt;"&amp;VALUE(TRIM(RIGHT($A3,5))))-SUM(D$2:D2)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25">
      <c r="A4" t="s">
        <v>2096</v>
      </c>
      <c r="B4">
        <f>COUNTIFS(Crowdfunding!$F:$F,"successful",Crowdfunding!$D:$D,"&lt;"&amp;VALUE(TRIM(RIGHT($A4,5))))-SUM(B$2:B3)</f>
        <v>164</v>
      </c>
      <c r="C4">
        <f>COUNTIFS(Crowdfunding!$F:$F,"failed",Crowdfunding!$D:$D,"&lt;"&amp;VALUE(TRIM(RIGHT($A4,5))))-SUM(C$2:C3)</f>
        <v>126</v>
      </c>
      <c r="D4">
        <f>COUNTIFS(Crowdfunding!$F:$F,"canceled",Crowdfunding!$D:$D,"&lt;"&amp;VALUE(TRIM(RIGHT($A4,5))))-SUM(D$2:D3)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25">
      <c r="A5" t="s">
        <v>2097</v>
      </c>
      <c r="B5">
        <f>COUNTIFS(Crowdfunding!$F:$F,"successful",Crowdfunding!$D:$D,"&lt;"&amp;VALUE(TRIM(RIGHT($A5,5))))-SUM(B$2:B4)</f>
        <v>4</v>
      </c>
      <c r="C5">
        <f>COUNTIFS(Crowdfunding!$F:$F,"failed",Crowdfunding!$D:$D,"&lt;"&amp;VALUE(TRIM(RIGHT($A5,5))))-SUM(C$2:C4)</f>
        <v>5</v>
      </c>
      <c r="D5">
        <f>COUNTIFS(Crowdfunding!$F:$F,"canceled",Crowdfunding!$D:$D,"&lt;"&amp;VALUE(TRIM(RIGHT($A5,5))))-SUM(D$2:D4)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25">
      <c r="A6" t="s">
        <v>2098</v>
      </c>
      <c r="B6">
        <f>COUNTIFS(Crowdfunding!$F:$F,"successful",Crowdfunding!$D:$D,"&lt;"&amp;VALUE(TRIM(RIGHT($A6,5))))-SUM(B$2:B5)</f>
        <v>10</v>
      </c>
      <c r="C6">
        <f>COUNTIFS(Crowdfunding!$F:$F,"failed",Crowdfunding!$D:$D,"&lt;"&amp;VALUE(TRIM(RIGHT($A6,5))))-SUM(C$2:C5)</f>
        <v>0</v>
      </c>
      <c r="D6">
        <f>COUNTIFS(Crowdfunding!$F:$F,"canceled",Crowdfunding!$D:$D,"&lt;"&amp;VALUE(TRIM(RIGHT($A6,5))))-SUM(D$2:D5)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25">
      <c r="A7" t="s">
        <v>2099</v>
      </c>
      <c r="B7">
        <f>COUNTIFS(Crowdfunding!$F:$F,"successful",Crowdfunding!$D:$D,"&lt;"&amp;VALUE(TRIM(RIGHT($A7,5))))-SUM(B$2:B6)</f>
        <v>7</v>
      </c>
      <c r="C7">
        <f>COUNTIFS(Crowdfunding!$F:$F,"failed",Crowdfunding!$D:$D,"&lt;"&amp;VALUE(TRIM(RIGHT($A7,5))))-SUM(C$2:C6)</f>
        <v>0</v>
      </c>
      <c r="D7">
        <f>COUNTIFS(Crowdfunding!$F:$F,"canceled",Crowdfunding!$D:$D,"&lt;"&amp;VALUE(TRIM(RIGHT($A7,5))))-SUM(D$2:D6)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25">
      <c r="A8" t="s">
        <v>2105</v>
      </c>
      <c r="B8">
        <f>COUNTIFS(Crowdfunding!$F:$F,"successful",Crowdfunding!$D:$D,"&lt;"&amp;VALUE(TRIM(RIGHT($A8,5))))-SUM(B$2:B7)</f>
        <v>11</v>
      </c>
      <c r="C8">
        <f>COUNTIFS(Crowdfunding!$F:$F,"failed",Crowdfunding!$D:$D,"&lt;"&amp;VALUE(TRIM(RIGHT($A8,5))))-SUM(C$2:C7)</f>
        <v>3</v>
      </c>
      <c r="D8">
        <f>COUNTIFS(Crowdfunding!$F:$F,"canceled",Crowdfunding!$D:$D,"&lt;"&amp;VALUE(TRIM(RIGHT($A8,5))))-SUM(D$2:D7)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25">
      <c r="A9" t="s">
        <v>2100</v>
      </c>
      <c r="B9">
        <f>COUNTIFS(Crowdfunding!$F:$F,"successful",Crowdfunding!$D:$D,"&lt;"&amp;VALUE(TRIM(RIGHT($A9,5))))-SUM(B$2:B8)</f>
        <v>7</v>
      </c>
      <c r="C9">
        <f>COUNTIFS(Crowdfunding!$F:$F,"failed",Crowdfunding!$D:$D,"&lt;"&amp;VALUE(TRIM(RIGHT($A9,5))))-SUM(C$2:C8)</f>
        <v>0</v>
      </c>
      <c r="D9">
        <f>COUNTIFS(Crowdfunding!$F:$F,"canceled",Crowdfunding!$D:$D,"&lt;"&amp;VALUE(TRIM(RIGHT($A9,5))))-SUM(D$2:D8)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25">
      <c r="A10" t="s">
        <v>2101</v>
      </c>
      <c r="B10">
        <f>COUNTIFS(Crowdfunding!$F:$F,"successful",Crowdfunding!$D:$D,"&lt;"&amp;VALUE(TRIM(RIGHT($A10,5))))-SUM(B$2:B9)</f>
        <v>8</v>
      </c>
      <c r="C10">
        <f>COUNTIFS(Crowdfunding!$F:$F,"failed",Crowdfunding!$D:$D,"&lt;"&amp;VALUE(TRIM(RIGHT($A10,5))))-SUM(C$2:C9)</f>
        <v>3</v>
      </c>
      <c r="D10">
        <f>COUNTIFS(Crowdfunding!$F:$F,"canceled",Crowdfunding!$D:$D,"&lt;"&amp;VALUE(TRIM(RIGHT($A10,5))))-SUM(D$2:D9)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25">
      <c r="A11" t="s">
        <v>2102</v>
      </c>
      <c r="B11">
        <f>COUNTIFS(Crowdfunding!$F:$F,"successful",Crowdfunding!$D:$D,"&lt;"&amp;VALUE(TRIM(RIGHT($A11,5))))-SUM(B$2:B10)</f>
        <v>11</v>
      </c>
      <c r="C11">
        <f>COUNTIFS(Crowdfunding!$F:$F,"failed",Crowdfunding!$D:$D,"&lt;"&amp;VALUE(TRIM(RIGHT($A11,5))))-SUM(C$2:C10)</f>
        <v>3</v>
      </c>
      <c r="D11">
        <f>COUNTIFS(Crowdfunding!$F:$F,"canceled",Crowdfunding!$D:$D,"&lt;"&amp;VALUE(TRIM(RIGHT($A11,5))))-SUM(D$2:D10)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25">
      <c r="A12" t="s">
        <v>2103</v>
      </c>
      <c r="B12">
        <f>COUNTIFS(Crowdfunding!$F:$F,"successful",Crowdfunding!$D:$D,"&lt;"&amp;VALUE(TRIM(RIGHT($A12,5))))-SUM(B$2:B11)</f>
        <v>8</v>
      </c>
      <c r="C12">
        <f>COUNTIFS(Crowdfunding!$F:$F,"failed",Crowdfunding!$D:$D,"&lt;"&amp;VALUE(TRIM(RIGHT($A12,5))))-SUM(C$2:C11)</f>
        <v>3</v>
      </c>
      <c r="D12">
        <f>COUNTIFS(Crowdfunding!$F:$F,"canceled",Crowdfunding!$D:$D,"&lt;"&amp;VALUE(TRIM(RIGHT($A12,5))))-SUM(D$2:D11)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25">
      <c r="A13" t="s">
        <v>2104</v>
      </c>
      <c r="B13">
        <f>COUNTIFS(Crowdfunding!$F:$F,"successful",Crowdfunding!$D:$D,"&gt;"&amp;VALUE(TRIM(RIGHT($A13,5))))</f>
        <v>114</v>
      </c>
      <c r="C13">
        <f>COUNTIFS(Crowdfunding!$F:$F,"failed",Crowdfunding!$D:$D,"&gt;"&amp;VALUE(TRIM(RIGHT($A13,5))))</f>
        <v>163</v>
      </c>
      <c r="D13">
        <f>COUNTIFS(Crowdfunding!$F:$F,"canceled",Crowdfunding!$D:$D,"&gt;"&amp;VALUE(TRIM(RIGHT($A13,5))))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7FD7-739F-43BA-A40F-8F0435B38481}">
  <dimension ref="A1:K566"/>
  <sheetViews>
    <sheetView tabSelected="1" workbookViewId="0">
      <selection activeCell="H22" sqref="H22"/>
    </sheetView>
  </sheetViews>
  <sheetFormatPr defaultRowHeight="15.75" x14ac:dyDescent="0.25"/>
  <cols>
    <col min="1" max="1" width="9.375" bestFit="1" customWidth="1"/>
    <col min="2" max="3" width="13.5" bestFit="1" customWidth="1"/>
    <col min="4" max="4" width="9.75" customWidth="1"/>
    <col min="5" max="5" width="13.5" bestFit="1" customWidth="1"/>
    <col min="7" max="7" width="24.625" bestFit="1" customWidth="1"/>
    <col min="8" max="8" width="19.5" customWidth="1"/>
    <col min="9" max="9" width="15.25" bestFit="1" customWidth="1"/>
    <col min="10" max="10" width="11.5" bestFit="1" customWidth="1"/>
  </cols>
  <sheetData>
    <row r="1" spans="1:11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G1" s="11" t="s">
        <v>5</v>
      </c>
      <c r="H1" s="11" t="s">
        <v>2106</v>
      </c>
      <c r="I1" s="11" t="s">
        <v>2107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 s="12">
        <f>AVERAGE($B$2:$B$566)</f>
        <v>851.14690265486729</v>
      </c>
      <c r="I2" s="12">
        <f>AVERAGE($E$2:$E$365)</f>
        <v>585.61538461538464</v>
      </c>
      <c r="K2" t="s">
        <v>2122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 s="12">
        <f>MEDIAN($B$2:$B$566)</f>
        <v>201</v>
      </c>
      <c r="I3" s="12">
        <f>MEDIAN($E$2:$E$365)</f>
        <v>114.5</v>
      </c>
      <c r="K3" t="s">
        <v>2121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 s="12">
        <f>MIN($B$2:$B$566)</f>
        <v>16</v>
      </c>
      <c r="I4" s="12">
        <f>MIN($E$2:$E$365)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 s="12">
        <f>MAX($B$2:$B$566)</f>
        <v>7295</v>
      </c>
      <c r="I5" s="12">
        <f>MAX($E$2:$E$365)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 s="12">
        <f>_xlfn.VAR.P(B2:B566)</f>
        <v>1603373.7324019109</v>
      </c>
      <c r="I6" s="12">
        <f>_xlfn.VAR.P(E2:E365)</f>
        <v>921574.68174133555</v>
      </c>
      <c r="K6" t="s">
        <v>2115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 s="12">
        <f>_xlfn.STDEV.P(B2:B566)</f>
        <v>1266.2439466397898</v>
      </c>
      <c r="I7" s="12">
        <f>_xlfn.STDEV.P(E2:E365)</f>
        <v>959.98681331637863</v>
      </c>
      <c r="K7" t="s">
        <v>2116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2114</v>
      </c>
      <c r="H8" s="12">
        <f>COUNTA(A2:A566)</f>
        <v>565</v>
      </c>
      <c r="I8" s="12">
        <f>COUNTA(D2:D365)</f>
        <v>364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H10" s="13"/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s="11" t="s">
        <v>2119</v>
      </c>
      <c r="H11" s="11" t="s">
        <v>2120</v>
      </c>
      <c r="I11" s="11" t="s">
        <v>2117</v>
      </c>
      <c r="J11" s="11" t="s">
        <v>2118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G12">
        <v>0</v>
      </c>
      <c r="H12">
        <v>499</v>
      </c>
      <c r="I12">
        <f>COUNTIFS($B$2:$B$566,"&gt;"&amp;$G12,$B$2:$B$566,"&lt;"&amp;$H12)</f>
        <v>389</v>
      </c>
      <c r="J12">
        <f>COUNTIFS($E$2:$E$566,"&gt;"&amp;$G12,$E$2:$E$566,"&lt;"&amp;$H12)</f>
        <v>241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>
        <v>500</v>
      </c>
      <c r="H13">
        <v>999</v>
      </c>
      <c r="I13">
        <f t="shared" ref="I13:I22" si="0">COUNTIFS($B$2:$B$566,"&gt;"&amp;$G13,$B$2:$B$566,"&lt;"&amp;$H13)</f>
        <v>19</v>
      </c>
      <c r="J13">
        <f t="shared" ref="J13:J22" si="1">COUNTIFS($E$2:$E$566,"&gt;"&amp;$G13,$E$2:$E$566,"&lt;"&amp;$H13)</f>
        <v>49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>
        <v>1000</v>
      </c>
      <c r="H14">
        <v>1499</v>
      </c>
      <c r="I14">
        <f t="shared" si="0"/>
        <v>27</v>
      </c>
      <c r="J14">
        <f t="shared" si="1"/>
        <v>25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G15">
        <v>1500</v>
      </c>
      <c r="H15">
        <v>1999</v>
      </c>
      <c r="I15">
        <f t="shared" si="0"/>
        <v>36</v>
      </c>
      <c r="J15">
        <f t="shared" si="1"/>
        <v>16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G16">
        <v>2000</v>
      </c>
      <c r="H16">
        <v>2499</v>
      </c>
      <c r="I16">
        <f t="shared" si="0"/>
        <v>36</v>
      </c>
      <c r="J16">
        <f t="shared" si="1"/>
        <v>10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G17">
        <v>2500</v>
      </c>
      <c r="H17">
        <v>2999</v>
      </c>
      <c r="I17">
        <f t="shared" si="0"/>
        <v>16</v>
      </c>
      <c r="J17">
        <f t="shared" si="1"/>
        <v>6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  <c r="G18">
        <v>3000</v>
      </c>
      <c r="H18">
        <v>3499</v>
      </c>
      <c r="I18">
        <f t="shared" si="0"/>
        <v>13</v>
      </c>
      <c r="J18">
        <f t="shared" si="1"/>
        <v>6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  <c r="G19">
        <v>3500</v>
      </c>
      <c r="H19">
        <v>3999</v>
      </c>
      <c r="I19">
        <f t="shared" si="0"/>
        <v>9</v>
      </c>
      <c r="J19">
        <f t="shared" si="1"/>
        <v>1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  <c r="G20">
        <v>4000</v>
      </c>
      <c r="H20">
        <v>4499</v>
      </c>
      <c r="I20">
        <f t="shared" si="0"/>
        <v>6</v>
      </c>
      <c r="J20">
        <f t="shared" si="1"/>
        <v>2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  <c r="G21">
        <v>4500</v>
      </c>
      <c r="H21">
        <v>4999</v>
      </c>
      <c r="I21">
        <f t="shared" si="0"/>
        <v>1</v>
      </c>
      <c r="J21">
        <f t="shared" si="1"/>
        <v>1</v>
      </c>
    </row>
    <row r="22" spans="1:10" x14ac:dyDescent="0.25">
      <c r="A22" t="s">
        <v>20</v>
      </c>
      <c r="B22">
        <v>16</v>
      </c>
      <c r="D22" t="s">
        <v>14</v>
      </c>
      <c r="E22">
        <v>5</v>
      </c>
      <c r="G22">
        <v>5000</v>
      </c>
      <c r="H22">
        <v>5499</v>
      </c>
      <c r="I22">
        <f t="shared" si="0"/>
        <v>5</v>
      </c>
      <c r="J22">
        <f t="shared" si="1"/>
        <v>1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566" xr:uid="{C4117FD7-739F-43BA-A40F-8F0435B38481}"/>
  <sortState xmlns:xlrd2="http://schemas.microsoft.com/office/spreadsheetml/2017/richdata2" ref="C2:C566">
    <sortCondition ref="C1:C566"/>
  </sortState>
  <phoneticPr fontId="18" type="noConversion"/>
  <conditionalFormatting sqref="A1:A566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"canceled"</formula>
    </cfRule>
    <cfRule type="cellIs" dxfId="4" priority="8" operator="equal">
      <formula>"failed"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</vt:lpstr>
      <vt:lpstr>Sheet2</vt:lpstr>
      <vt:lpstr>Sheet5</vt:lpstr>
      <vt:lpstr>Questions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Tamas</cp:lastModifiedBy>
  <dcterms:created xsi:type="dcterms:W3CDTF">2021-09-29T18:52:28Z</dcterms:created>
  <dcterms:modified xsi:type="dcterms:W3CDTF">2023-05-25T13:57:17Z</dcterms:modified>
</cp:coreProperties>
</file>